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64" activeTab="5"/>
  </bookViews>
  <sheets>
    <sheet name="Nota Jual" sheetId="1" r:id="rId1"/>
    <sheet name="Nota Masuk" sheetId="2" r:id="rId2"/>
    <sheet name="Stok" sheetId="3" r:id="rId3"/>
    <sheet name="Rekap" sheetId="4" r:id="rId4"/>
    <sheet name="Jurnal" sheetId="5" r:id="rId5"/>
    <sheet name="Piutang" sheetId="9" r:id="rId6"/>
    <sheet name="Sheet1" sheetId="12" r:id="rId7"/>
    <sheet name="Sheet2" sheetId="13" r:id="rId8"/>
    <sheet name="Sheet3" sheetId="14" r:id="rId9"/>
  </sheets>
  <externalReferences>
    <externalReference r:id="rId10"/>
  </externalReferences>
  <definedNames>
    <definedName name="__shared_1_0_1" localSheetId="5">#REF!-#REF!-#REF!-#REF!</definedName>
    <definedName name="__shared_1_0_1" localSheetId="6">#REF!-#REF!-#REF!-#REF!</definedName>
    <definedName name="__shared_1_0_1">#REF!-#REF!-#REF!-#REF!</definedName>
    <definedName name="__shared_1_0_1_1" localSheetId="5">#REF!-#REF!-#REF!-#REF!</definedName>
    <definedName name="__shared_1_0_1_1">#REF!-#REF!-#REF!-#REF!</definedName>
    <definedName name="__shared_1_0_1_1_8" localSheetId="5">#REF!-#REF!-#REF!-#REF!</definedName>
    <definedName name="__shared_1_0_1_1_8">#REF!-#REF!-#REF!-#REF!</definedName>
    <definedName name="__shared_1_0_1_2" localSheetId="5">+#REF!-#REF!-#REF!-#REF!</definedName>
    <definedName name="__shared_1_0_1_2">+#REF!-#REF!-#REF!-#REF!</definedName>
    <definedName name="__shared_1_0_1_8" localSheetId="5">#REF!-#REF!-#REF!-#REF!</definedName>
    <definedName name="__shared_1_0_1_8">#REF!-#REF!-#REF!-#REF!</definedName>
    <definedName name="__shared_1_0_10" localSheetId="5">#REF!-#REF!-#REF!-#REF!</definedName>
    <definedName name="__shared_1_0_10">#REF!-#REF!-#REF!-#REF!</definedName>
    <definedName name="__shared_1_0_10_1" localSheetId="5">+#REF!-#REF!-#REF!-#REF!</definedName>
    <definedName name="__shared_1_0_10_1">+#REF!-#REF!-#REF!-#REF!</definedName>
    <definedName name="__shared_1_0_10_8" localSheetId="5">#REF!-#REF!-#REF!-#REF!</definedName>
    <definedName name="__shared_1_0_10_8">#REF!-#REF!-#REF!-#REF!</definedName>
    <definedName name="__shared_1_0_100" localSheetId="5">+#REF!-#REF!-#REF!-#REF!</definedName>
    <definedName name="__shared_1_0_100">+#REF!-#REF!-#REF!-#REF!</definedName>
    <definedName name="__shared_1_0_100_8" localSheetId="5">+#REF!-#REF!-#REF!-#REF!</definedName>
    <definedName name="__shared_1_0_100_8">+#REF!-#REF!-#REF!-#REF!</definedName>
    <definedName name="__shared_1_0_101" localSheetId="5">+#REF!-#REF!-#REF!-#REF!</definedName>
    <definedName name="__shared_1_0_101">+#REF!-#REF!-#REF!-#REF!</definedName>
    <definedName name="__shared_1_0_101_1" localSheetId="5">+#REF!-#REF!-#REF!-#REF!</definedName>
    <definedName name="__shared_1_0_101_1">+#REF!-#REF!-#REF!-#REF!</definedName>
    <definedName name="__shared_1_0_101_1_8" localSheetId="5">+#REF!-#REF!-#REF!-#REF!</definedName>
    <definedName name="__shared_1_0_101_1_8">+#REF!-#REF!-#REF!-#REF!</definedName>
    <definedName name="__shared_1_0_101_8" localSheetId="5">+#REF!-#REF!-#REF!-#REF!</definedName>
    <definedName name="__shared_1_0_101_8">+#REF!-#REF!-#REF!-#REF!</definedName>
    <definedName name="__shared_1_0_103" localSheetId="5">+#REF!-#REF!-#REF!-#REF!</definedName>
    <definedName name="__shared_1_0_103">+#REF!-#REF!-#REF!-#REF!</definedName>
    <definedName name="__shared_1_0_103_1" localSheetId="5">+#REF!-#REF!-#REF!-#REF!</definedName>
    <definedName name="__shared_1_0_103_1">+#REF!-#REF!-#REF!-#REF!</definedName>
    <definedName name="__shared_1_0_103_1_8" localSheetId="5">+#REF!-#REF!-#REF!-#REF!</definedName>
    <definedName name="__shared_1_0_103_1_8">+#REF!-#REF!-#REF!-#REF!</definedName>
    <definedName name="__shared_1_0_104" localSheetId="5">+#REF!-#REF!-#REF!-#REF!</definedName>
    <definedName name="__shared_1_0_104">+#REF!-#REF!-#REF!-#REF!</definedName>
    <definedName name="__shared_1_0_104_1" localSheetId="5">+#REF!-#REF!-#REF!-#REF!</definedName>
    <definedName name="__shared_1_0_104_1">+#REF!-#REF!-#REF!-#REF!</definedName>
    <definedName name="__shared_1_0_104_8" localSheetId="5">+#REF!-#REF!-#REF!-#REF!</definedName>
    <definedName name="__shared_1_0_104_8">+#REF!-#REF!-#REF!-#REF!</definedName>
    <definedName name="__shared_1_0_105" localSheetId="5">+#REF!-#REF!-#REF!-#REF!</definedName>
    <definedName name="__shared_1_0_105">+#REF!-#REF!-#REF!-#REF!</definedName>
    <definedName name="__shared_1_0_105_8" localSheetId="5">+#REF!-#REF!-#REF!-#REF!</definedName>
    <definedName name="__shared_1_0_105_8">+#REF!-#REF!-#REF!-#REF!</definedName>
    <definedName name="__shared_1_0_106" localSheetId="5">+#REF!-#REF!-#REF!-#REF!</definedName>
    <definedName name="__shared_1_0_106">+#REF!-#REF!-#REF!-#REF!</definedName>
    <definedName name="__shared_1_0_106_1" localSheetId="5">+#REF!-#REF!-#REF!-#REF!</definedName>
    <definedName name="__shared_1_0_106_1">+#REF!-#REF!-#REF!-#REF!</definedName>
    <definedName name="__shared_1_0_106_1_8" localSheetId="5">+#REF!-#REF!-#REF!-#REF!</definedName>
    <definedName name="__shared_1_0_106_1_8">+#REF!-#REF!-#REF!-#REF!</definedName>
    <definedName name="__shared_1_0_106_8" localSheetId="5">+#REF!-#REF!-#REF!-#REF!</definedName>
    <definedName name="__shared_1_0_106_8">+#REF!-#REF!-#REF!-#REF!</definedName>
    <definedName name="__shared_1_0_107" localSheetId="5">+#REF!-#REF!-#REF!-#REF!</definedName>
    <definedName name="__shared_1_0_107">+#REF!-#REF!-#REF!-#REF!</definedName>
    <definedName name="__shared_1_0_107_1" localSheetId="5">+#REF!-#REF!-#REF!-#REF!</definedName>
    <definedName name="__shared_1_0_107_1">+#REF!-#REF!-#REF!-#REF!</definedName>
    <definedName name="__shared_1_0_107_8" localSheetId="5">+#REF!-#REF!-#REF!-#REF!</definedName>
    <definedName name="__shared_1_0_107_8">+#REF!-#REF!-#REF!-#REF!</definedName>
    <definedName name="__shared_1_0_108" localSheetId="5">+#REF!-#REF!-#REF!-#REF!</definedName>
    <definedName name="__shared_1_0_108">+#REF!-#REF!-#REF!-#REF!</definedName>
    <definedName name="__shared_1_0_108_8" localSheetId="5">+#REF!-#REF!-#REF!-#REF!</definedName>
    <definedName name="__shared_1_0_108_8">+#REF!-#REF!-#REF!-#REF!</definedName>
    <definedName name="__shared_1_0_109" localSheetId="5">+#REF!-#REF!-#REF!-#REF!</definedName>
    <definedName name="__shared_1_0_109">+#REF!-#REF!-#REF!-#REF!</definedName>
    <definedName name="__shared_1_0_109_1" localSheetId="5">+#REF!-#REF!-#REF!-#REF!</definedName>
    <definedName name="__shared_1_0_109_1">+#REF!-#REF!-#REF!-#REF!</definedName>
    <definedName name="__shared_1_0_109_1_8" localSheetId="5">+#REF!-#REF!-#REF!-#REF!</definedName>
    <definedName name="__shared_1_0_109_1_8">+#REF!-#REF!-#REF!-#REF!</definedName>
    <definedName name="__shared_1_0_11" localSheetId="5">+#REF!-#REF!-#REF!-#REF!</definedName>
    <definedName name="__shared_1_0_11">+#REF!-#REF!-#REF!-#REF!</definedName>
    <definedName name="__shared_1_0_110" localSheetId="5">+#REF!-#REF!-#REF!-#REF!</definedName>
    <definedName name="__shared_1_0_110">+#REF!-#REF!-#REF!-#REF!</definedName>
    <definedName name="__shared_1_0_110_8" localSheetId="5">+#REF!-#REF!-#REF!-#REF!</definedName>
    <definedName name="__shared_1_0_110_8">+#REF!-#REF!-#REF!-#REF!</definedName>
    <definedName name="__shared_1_0_111_1" localSheetId="5">+#REF!-#REF!-#REF!-#REF!</definedName>
    <definedName name="__shared_1_0_111_1">+#REF!-#REF!-#REF!-#REF!</definedName>
    <definedName name="__shared_1_0_111_1_8" localSheetId="5">+#REF!-#REF!-#REF!-#REF!</definedName>
    <definedName name="__shared_1_0_111_1_8">+#REF!-#REF!-#REF!-#REF!</definedName>
    <definedName name="__shared_1_0_112" localSheetId="5">+#REF!-#REF!-#REF!-#REF!</definedName>
    <definedName name="__shared_1_0_112">+#REF!-#REF!-#REF!-#REF!</definedName>
    <definedName name="__shared_1_0_112_1" localSheetId="5">+#REF!-#REF!-#REF!-#REF!</definedName>
    <definedName name="__shared_1_0_112_1">+#REF!-#REF!-#REF!-#REF!</definedName>
    <definedName name="__shared_1_0_112_2" localSheetId="5">+#REF!-#REF!-#REF!-#REF!</definedName>
    <definedName name="__shared_1_0_112_2">+#REF!-#REF!-#REF!-#REF!</definedName>
    <definedName name="__shared_1_0_112_2_8" localSheetId="5">+#REF!-#REF!-#REF!-#REF!</definedName>
    <definedName name="__shared_1_0_112_2_8">+#REF!-#REF!-#REF!-#REF!</definedName>
    <definedName name="__shared_1_0_112_8" localSheetId="5">+#REF!-#REF!-#REF!-#REF!</definedName>
    <definedName name="__shared_1_0_112_8">+#REF!-#REF!-#REF!-#REF!</definedName>
    <definedName name="__shared_1_0_113" localSheetId="5">+#REF!-#REF!-#REF!-#REF!</definedName>
    <definedName name="__shared_1_0_113">+#REF!-#REF!-#REF!-#REF!</definedName>
    <definedName name="__shared_1_0_113_1" localSheetId="5">+#REF!-#REF!-#REF!-#REF!</definedName>
    <definedName name="__shared_1_0_113_1">+#REF!-#REF!-#REF!-#REF!</definedName>
    <definedName name="__shared_1_0_113_1_8" localSheetId="5">+#REF!-#REF!-#REF!-#REF!</definedName>
    <definedName name="__shared_1_0_113_1_8">+#REF!-#REF!-#REF!-#REF!</definedName>
    <definedName name="__shared_1_0_113_8" localSheetId="5">+#REF!-#REF!-#REF!-#REF!</definedName>
    <definedName name="__shared_1_0_113_8">+#REF!-#REF!-#REF!-#REF!</definedName>
    <definedName name="__shared_1_0_114" localSheetId="5">+#REF!-#REF!-#REF!-#REF!</definedName>
    <definedName name="__shared_1_0_114">+#REF!-#REF!-#REF!-#REF!</definedName>
    <definedName name="__shared_1_0_114_8" localSheetId="5">+#REF!-#REF!-#REF!-#REF!</definedName>
    <definedName name="__shared_1_0_114_8">+#REF!-#REF!-#REF!-#REF!</definedName>
    <definedName name="__shared_1_0_115" localSheetId="5">+#REF!-#REF!-#REF!-#REF!</definedName>
    <definedName name="__shared_1_0_115">+#REF!-#REF!-#REF!-#REF!</definedName>
    <definedName name="__shared_1_0_115_1" localSheetId="5">+#REF!-#REF!-#REF!-#REF!</definedName>
    <definedName name="__shared_1_0_115_1">+#REF!-#REF!-#REF!-#REF!</definedName>
    <definedName name="__shared_1_0_115_1_8" localSheetId="5">+#REF!-#REF!-#REF!-#REF!</definedName>
    <definedName name="__shared_1_0_115_1_8">+#REF!-#REF!-#REF!-#REF!</definedName>
    <definedName name="__shared_1_0_117" localSheetId="5">+#REF!-#REF!-#REF!-#REF!</definedName>
    <definedName name="__shared_1_0_117">+#REF!-#REF!-#REF!-#REF!</definedName>
    <definedName name="__shared_1_0_117_1" localSheetId="5">+#REF!-#REF!-#REF!-#REF!</definedName>
    <definedName name="__shared_1_0_117_1">+#REF!-#REF!-#REF!-#REF!</definedName>
    <definedName name="__shared_1_0_117_1_8" localSheetId="5">+#REF!-#REF!-#REF!-#REF!</definedName>
    <definedName name="__shared_1_0_117_1_8">+#REF!-#REF!-#REF!-#REF!</definedName>
    <definedName name="__shared_1_0_117_2" localSheetId="5">+#REF!-#REF!-#REF!-#REF!</definedName>
    <definedName name="__shared_1_0_117_2">+#REF!-#REF!-#REF!-#REF!</definedName>
    <definedName name="__shared_1_0_117_2_8" localSheetId="5">+#REF!-#REF!-#REF!-#REF!</definedName>
    <definedName name="__shared_1_0_117_2_8">+#REF!-#REF!-#REF!-#REF!</definedName>
    <definedName name="__shared_1_0_117_8" localSheetId="5">+#REF!-#REF!-#REF!-#REF!</definedName>
    <definedName name="__shared_1_0_117_8">+#REF!-#REF!-#REF!-#REF!</definedName>
    <definedName name="__shared_1_0_119" localSheetId="5">+#REF!-#REF!-#REF!-#REF!</definedName>
    <definedName name="__shared_1_0_119">+#REF!-#REF!-#REF!-#REF!</definedName>
    <definedName name="__shared_1_0_119_1" localSheetId="5">+#REF!-#REF!-#REF!-#REF!</definedName>
    <definedName name="__shared_1_0_119_1">+#REF!-#REF!-#REF!-#REF!</definedName>
    <definedName name="__shared_1_0_119_1_8" localSheetId="5">+#REF!-#REF!-#REF!-#REF!</definedName>
    <definedName name="__shared_1_0_119_1_8">+#REF!-#REF!-#REF!-#REF!</definedName>
    <definedName name="__shared_1_0_12" localSheetId="5">#REF!-#REF!-#REF!-#REF!</definedName>
    <definedName name="__shared_1_0_12">#REF!-#REF!-#REF!-#REF!</definedName>
    <definedName name="__shared_1_0_12_8" localSheetId="5">#REF!-#REF!-#REF!-#REF!</definedName>
    <definedName name="__shared_1_0_12_8">#REF!-#REF!-#REF!-#REF!</definedName>
    <definedName name="__shared_1_0_120" localSheetId="5">+#REF!-#REF!-#REF!-#REF!</definedName>
    <definedName name="__shared_1_0_120">+#REF!-#REF!-#REF!-#REF!</definedName>
    <definedName name="__shared_1_0_120_2" localSheetId="5">+#REF!-#REF!-#REF!-#REF!</definedName>
    <definedName name="__shared_1_0_120_2">+#REF!-#REF!-#REF!-#REF!</definedName>
    <definedName name="__shared_1_0_120_2_8" localSheetId="5">+#REF!-#REF!-#REF!-#REF!</definedName>
    <definedName name="__shared_1_0_120_2_8">+#REF!-#REF!-#REF!-#REF!</definedName>
    <definedName name="__shared_1_0_120_8" localSheetId="5">+#REF!-#REF!-#REF!-#REF!</definedName>
    <definedName name="__shared_1_0_120_8">+#REF!-#REF!-#REF!-#REF!</definedName>
    <definedName name="__shared_1_0_122" localSheetId="5">+#REF!-#REF!-#REF!-#REF!</definedName>
    <definedName name="__shared_1_0_122">+#REF!-#REF!-#REF!-#REF!</definedName>
    <definedName name="__shared_1_0_122_1" localSheetId="5">+#REF!-#REF!-#REF!-#REF!</definedName>
    <definedName name="__shared_1_0_122_1">+#REF!-#REF!-#REF!-#REF!</definedName>
    <definedName name="__shared_1_0_122_1_8" localSheetId="5">+#REF!-#REF!-#REF!-#REF!</definedName>
    <definedName name="__shared_1_0_122_1_8">+#REF!-#REF!-#REF!-#REF!</definedName>
    <definedName name="__shared_1_0_122_2" localSheetId="5">+#REF!-#REF!-#REF!-#REF!</definedName>
    <definedName name="__shared_1_0_122_2">+#REF!-#REF!-#REF!-#REF!</definedName>
    <definedName name="__shared_1_0_122_8" localSheetId="5">+#REF!-#REF!-#REF!-#REF!</definedName>
    <definedName name="__shared_1_0_122_8">+#REF!-#REF!-#REF!-#REF!</definedName>
    <definedName name="__shared_1_0_124" localSheetId="5">+#REF!-#REF!-#REF!-#REF!</definedName>
    <definedName name="__shared_1_0_124">+#REF!-#REF!-#REF!-#REF!</definedName>
    <definedName name="__shared_1_0_124_8" localSheetId="5">+#REF!-#REF!-#REF!-#REF!</definedName>
    <definedName name="__shared_1_0_124_8">+#REF!-#REF!-#REF!-#REF!</definedName>
    <definedName name="__shared_1_0_125" localSheetId="5">+#REF!-#REF!-#REF!-#REF!</definedName>
    <definedName name="__shared_1_0_125">+#REF!-#REF!-#REF!-#REF!</definedName>
    <definedName name="__shared_1_0_125_1" localSheetId="5">+#REF!-#REF!-#REF!-#REF!</definedName>
    <definedName name="__shared_1_0_125_1">+#REF!-#REF!-#REF!-#REF!</definedName>
    <definedName name="__shared_1_0_125_1_8" localSheetId="5">+#REF!-#REF!-#REF!-#REF!</definedName>
    <definedName name="__shared_1_0_125_1_8">+#REF!-#REF!-#REF!-#REF!</definedName>
    <definedName name="__shared_1_0_125_2" localSheetId="5">+#REF!-#REF!-#REF!-#REF!</definedName>
    <definedName name="__shared_1_0_125_2">+#REF!-#REF!-#REF!-#REF!</definedName>
    <definedName name="__shared_1_0_125_8" localSheetId="5">+#REF!-#REF!-#REF!-#REF!</definedName>
    <definedName name="__shared_1_0_125_8">+#REF!-#REF!-#REF!-#REF!</definedName>
    <definedName name="__shared_1_0_127" localSheetId="5">+#REF!-#REF!-#REF!-#REF!</definedName>
    <definedName name="__shared_1_0_127">+#REF!-#REF!-#REF!-#REF!</definedName>
    <definedName name="__shared_1_0_127_1" localSheetId="5">+#REF!-#REF!-#REF!-#REF!</definedName>
    <definedName name="__shared_1_0_127_1">+#REF!-#REF!-#REF!-#REF!</definedName>
    <definedName name="__shared_1_0_127_1_8" localSheetId="5">+#REF!-#REF!-#REF!-#REF!</definedName>
    <definedName name="__shared_1_0_127_1_8">+#REF!-#REF!-#REF!-#REF!</definedName>
    <definedName name="__shared_1_0_127_8" localSheetId="5">+#REF!-#REF!-#REF!-#REF!</definedName>
    <definedName name="__shared_1_0_127_8">+#REF!-#REF!-#REF!-#REF!</definedName>
    <definedName name="__shared_1_0_128" localSheetId="5">+#REF!-#REF!-#REF!-#REF!</definedName>
    <definedName name="__shared_1_0_128">+#REF!-#REF!-#REF!-#REF!</definedName>
    <definedName name="__shared_1_0_128_1" localSheetId="5">+#REF!-#REF!-#REF!-#REF!</definedName>
    <definedName name="__shared_1_0_128_1">+#REF!-#REF!-#REF!-#REF!</definedName>
    <definedName name="__shared_1_0_128_8" localSheetId="5">+#REF!-#REF!-#REF!-#REF!</definedName>
    <definedName name="__shared_1_0_128_8">+#REF!-#REF!-#REF!-#REF!</definedName>
    <definedName name="__shared_1_0_130_1" localSheetId="5">+#REF!-#REF!-#REF!-#REF!</definedName>
    <definedName name="__shared_1_0_130_1">+#REF!-#REF!-#REF!-#REF!</definedName>
    <definedName name="__shared_1_0_130_1_8" localSheetId="5">+#REF!-#REF!-#REF!-#REF!</definedName>
    <definedName name="__shared_1_0_130_1_8">+#REF!-#REF!-#REF!-#REF!</definedName>
    <definedName name="__shared_1_0_131" localSheetId="5">+#REF!-#REF!-#REF!-#REF!</definedName>
    <definedName name="__shared_1_0_131">+#REF!-#REF!-#REF!-#REF!</definedName>
    <definedName name="__shared_1_0_132" localSheetId="5">+#REF!-#REF!-#REF!-#REF!</definedName>
    <definedName name="__shared_1_0_132">+#REF!-#REF!-#REF!-#REF!</definedName>
    <definedName name="__shared_1_0_132_8" localSheetId="5">+#REF!-#REF!-#REF!-#REF!</definedName>
    <definedName name="__shared_1_0_132_8">+#REF!-#REF!-#REF!-#REF!</definedName>
    <definedName name="__shared_1_0_133_1" localSheetId="5">+#REF!-#REF!-#REF!-#REF!</definedName>
    <definedName name="__shared_1_0_133_1">+#REF!-#REF!-#REF!-#REF!</definedName>
    <definedName name="__shared_1_0_133_1_8" localSheetId="5">+#REF!-#REF!-#REF!-#REF!</definedName>
    <definedName name="__shared_1_0_133_1_8">+#REF!-#REF!-#REF!-#REF!</definedName>
    <definedName name="__shared_1_0_134" localSheetId="5">+#REF!-#REF!-#REF!-#REF!</definedName>
    <definedName name="__shared_1_0_134">+#REF!-#REF!-#REF!-#REF!</definedName>
    <definedName name="__shared_1_0_135" localSheetId="5">+#REF!-#REF!-#REF!-#REF!</definedName>
    <definedName name="__shared_1_0_135">+#REF!-#REF!-#REF!-#REF!</definedName>
    <definedName name="__shared_1_0_135_8" localSheetId="5">+#REF!-#REF!-#REF!-#REF!</definedName>
    <definedName name="__shared_1_0_135_8">+#REF!-#REF!-#REF!-#REF!</definedName>
    <definedName name="__shared_1_0_136" localSheetId="5">+#REF!-#REF!-#REF!-#REF!</definedName>
    <definedName name="__shared_1_0_136">+#REF!-#REF!-#REF!-#REF!</definedName>
    <definedName name="__shared_1_0_136_1" localSheetId="5">+#REF!-#REF!-#REF!-#REF!</definedName>
    <definedName name="__shared_1_0_136_1">+#REF!-#REF!-#REF!-#REF!</definedName>
    <definedName name="__shared_1_0_136_8" localSheetId="5">+#REF!-#REF!-#REF!-#REF!</definedName>
    <definedName name="__shared_1_0_136_8">+#REF!-#REF!-#REF!-#REF!</definedName>
    <definedName name="__shared_1_0_138" localSheetId="5">+#REF!-#REF!-#REF!-#REF!</definedName>
    <definedName name="__shared_1_0_138">+#REF!-#REF!-#REF!-#REF!</definedName>
    <definedName name="__shared_1_0_138_2" localSheetId="5">+#REF!-#REF!-#REF!-#REF!</definedName>
    <definedName name="__shared_1_0_138_2">+#REF!-#REF!-#REF!-#REF!</definedName>
    <definedName name="__shared_1_0_138_2_8" localSheetId="5">+#REF!-#REF!-#REF!-#REF!</definedName>
    <definedName name="__shared_1_0_138_2_8">+#REF!-#REF!-#REF!-#REF!</definedName>
    <definedName name="__shared_1_0_138_8" localSheetId="5">+#REF!-#REF!-#REF!-#REF!</definedName>
    <definedName name="__shared_1_0_138_8">+#REF!-#REF!-#REF!-#REF!</definedName>
    <definedName name="__shared_1_0_139" localSheetId="5">+#REF!-#REF!-#REF!-#REF!</definedName>
    <definedName name="__shared_1_0_139">+#REF!-#REF!-#REF!-#REF!</definedName>
    <definedName name="__shared_1_0_14" localSheetId="5">+#REF!-#REF!-#REF!-#REF!</definedName>
    <definedName name="__shared_1_0_14">+#REF!-#REF!-#REF!-#REF!</definedName>
    <definedName name="__shared_1_0_141" localSheetId="5">+#REF!-#REF!-#REF!-#REF!</definedName>
    <definedName name="__shared_1_0_141">+#REF!-#REF!-#REF!-#REF!</definedName>
    <definedName name="__shared_1_0_141_1" localSheetId="5">+#REF!-#REF!-#REF!-#REF!</definedName>
    <definedName name="__shared_1_0_141_1">+#REF!-#REF!-#REF!-#REF!</definedName>
    <definedName name="__shared_1_0_141_1_8" localSheetId="5">+#REF!-#REF!-#REF!-#REF!</definedName>
    <definedName name="__shared_1_0_141_1_8">+#REF!-#REF!-#REF!-#REF!</definedName>
    <definedName name="__shared_1_0_141_8" localSheetId="5">+#REF!-#REF!-#REF!-#REF!</definedName>
    <definedName name="__shared_1_0_141_8">+#REF!-#REF!-#REF!-#REF!</definedName>
    <definedName name="__shared_1_0_143" localSheetId="5">+#REF!-#REF!-#REF!-#REF!</definedName>
    <definedName name="__shared_1_0_143">+#REF!-#REF!-#REF!-#REF!</definedName>
    <definedName name="__shared_1_0_143_1" localSheetId="5">+#REF!-#REF!-#REF!-#REF!</definedName>
    <definedName name="__shared_1_0_143_1">+#REF!-#REF!-#REF!-#REF!</definedName>
    <definedName name="__shared_1_0_143_1_8" localSheetId="5">+#REF!-#REF!-#REF!-#REF!</definedName>
    <definedName name="__shared_1_0_143_1_8">+#REF!-#REF!-#REF!-#REF!</definedName>
    <definedName name="__shared_1_0_144" localSheetId="5">+#REF!-#REF!-#REF!-#REF!</definedName>
    <definedName name="__shared_1_0_144">+#REF!-#REF!-#REF!-#REF!</definedName>
    <definedName name="__shared_1_0_144_8" localSheetId="5">+#REF!-#REF!-#REF!-#REF!</definedName>
    <definedName name="__shared_1_0_144_8">+#REF!-#REF!-#REF!-#REF!</definedName>
    <definedName name="__shared_1_0_145" localSheetId="5">+#REF!-#REF!-#REF!-#REF!</definedName>
    <definedName name="__shared_1_0_145">+#REF!-#REF!-#REF!-#REF!</definedName>
    <definedName name="__shared_1_0_145_8" localSheetId="5">+#REF!-#REF!-#REF!-#REF!</definedName>
    <definedName name="__shared_1_0_145_8">+#REF!-#REF!-#REF!-#REF!</definedName>
    <definedName name="__shared_1_0_147" localSheetId="5">+#REF!-#REF!-#REF!-#REF!</definedName>
    <definedName name="__shared_1_0_147">+#REF!-#REF!-#REF!-#REF!</definedName>
    <definedName name="__shared_1_0_147_1" localSheetId="5">+#REF!-#REF!-#REF!-#REF!</definedName>
    <definedName name="__shared_1_0_147_1">+#REF!-#REF!-#REF!-#REF!</definedName>
    <definedName name="__shared_1_0_147_1_8" localSheetId="5">+#REF!-#REF!-#REF!-#REF!</definedName>
    <definedName name="__shared_1_0_147_1_8">+#REF!-#REF!-#REF!-#REF!</definedName>
    <definedName name="__shared_1_0_147_2" localSheetId="5">+#REF!-#REF!-#REF!-#REF!</definedName>
    <definedName name="__shared_1_0_147_2">+#REF!-#REF!-#REF!-#REF!</definedName>
    <definedName name="__shared_1_0_147_8" localSheetId="5">+#REF!-#REF!-#REF!-#REF!</definedName>
    <definedName name="__shared_1_0_147_8">+#REF!-#REF!-#REF!-#REF!</definedName>
    <definedName name="__shared_1_0_148_1" localSheetId="5">+#REF!-#REF!-#REF!-#REF!</definedName>
    <definedName name="__shared_1_0_148_1">+#REF!-#REF!-#REF!-#REF!</definedName>
    <definedName name="__shared_1_0_148_1_8" localSheetId="5">+#REF!-#REF!-#REF!-#REF!</definedName>
    <definedName name="__shared_1_0_148_1_8">+#REF!-#REF!-#REF!-#REF!</definedName>
    <definedName name="__shared_1_0_15" localSheetId="5">#REF!-#REF!-#REF!-#REF!</definedName>
    <definedName name="__shared_1_0_15">#REF!-#REF!-#REF!-#REF!</definedName>
    <definedName name="__shared_1_0_15_1" localSheetId="5">+#REF!-#REF!-#REF!-#REF!</definedName>
    <definedName name="__shared_1_0_15_1">+#REF!-#REF!-#REF!-#REF!</definedName>
    <definedName name="__shared_1_0_15_8" localSheetId="5">#REF!-#REF!-#REF!-#REF!</definedName>
    <definedName name="__shared_1_0_15_8">#REF!-#REF!-#REF!-#REF!</definedName>
    <definedName name="__shared_1_0_150" localSheetId="5">+#REF!-#REF!-#REF!-#REF!</definedName>
    <definedName name="__shared_1_0_150">+#REF!-#REF!-#REF!-#REF!</definedName>
    <definedName name="__shared_1_0_150_1" localSheetId="5">+#REF!-#REF!-#REF!-#REF!</definedName>
    <definedName name="__shared_1_0_150_1">+#REF!-#REF!-#REF!-#REF!</definedName>
    <definedName name="__shared_1_0_150_1_8" localSheetId="5">+#REF!-#REF!-#REF!-#REF!</definedName>
    <definedName name="__shared_1_0_150_1_8">+#REF!-#REF!-#REF!-#REF!</definedName>
    <definedName name="__shared_1_0_150_8" localSheetId="5">+#REF!-#REF!-#REF!-#REF!</definedName>
    <definedName name="__shared_1_0_150_8">+#REF!-#REF!-#REF!-#REF!</definedName>
    <definedName name="__shared_1_0_151" localSheetId="5">+#REF!-#REF!-#REF!-#REF!</definedName>
    <definedName name="__shared_1_0_151">+#REF!-#REF!-#REF!-#REF!</definedName>
    <definedName name="__shared_1_0_152" localSheetId="5">+#REF!-#REF!-#REF!-#REF!</definedName>
    <definedName name="__shared_1_0_152">+#REF!-#REF!-#REF!-#REF!</definedName>
    <definedName name="__shared_1_0_152_1" localSheetId="5">+#REF!-#REF!-#REF!-#REF!</definedName>
    <definedName name="__shared_1_0_152_1">+#REF!-#REF!-#REF!-#REF!</definedName>
    <definedName name="__shared_1_0_152_1_8" localSheetId="5">+#REF!-#REF!-#REF!-#REF!</definedName>
    <definedName name="__shared_1_0_152_1_8">+#REF!-#REF!-#REF!-#REF!</definedName>
    <definedName name="__shared_1_0_152_8" localSheetId="5">+#REF!-#REF!-#REF!-#REF!</definedName>
    <definedName name="__shared_1_0_152_8">+#REF!-#REF!-#REF!-#REF!</definedName>
    <definedName name="__shared_1_0_153" localSheetId="5">+#REF!-#REF!-#REF!-#REF!</definedName>
    <definedName name="__shared_1_0_153">+#REF!-#REF!-#REF!-#REF!</definedName>
    <definedName name="__shared_1_0_153_8" localSheetId="5">+#REF!-#REF!-#REF!-#REF!</definedName>
    <definedName name="__shared_1_0_153_8">+#REF!-#REF!-#REF!-#REF!</definedName>
    <definedName name="__shared_1_0_154_1" localSheetId="5">+#REF!-#REF!-#REF!-#REF!</definedName>
    <definedName name="__shared_1_0_154_1">+#REF!-#REF!-#REF!-#REF!</definedName>
    <definedName name="__shared_1_0_154_1_8" localSheetId="5">+#REF!-#REF!-#REF!-#REF!</definedName>
    <definedName name="__shared_1_0_154_1_8">+#REF!-#REF!-#REF!-#REF!</definedName>
    <definedName name="__shared_1_0_155" localSheetId="5">+#REF!-#REF!-#REF!-#REF!</definedName>
    <definedName name="__shared_1_0_155">+#REF!-#REF!-#REF!-#REF!</definedName>
    <definedName name="__shared_1_0_155_8" localSheetId="5">+#REF!-#REF!-#REF!-#REF!</definedName>
    <definedName name="__shared_1_0_155_8">+#REF!-#REF!-#REF!-#REF!</definedName>
    <definedName name="__shared_1_0_156" localSheetId="5">+#REF!-#REF!-#REF!-#REF!</definedName>
    <definedName name="__shared_1_0_156">+#REF!-#REF!-#REF!-#REF!</definedName>
    <definedName name="__shared_1_0_156_1" localSheetId="5">+#REF!-#REF!-#REF!-#REF!</definedName>
    <definedName name="__shared_1_0_156_1">+#REF!-#REF!-#REF!-#REF!</definedName>
    <definedName name="__shared_1_0_156_8" localSheetId="5">+#REF!-#REF!-#REF!-#REF!</definedName>
    <definedName name="__shared_1_0_156_8">+#REF!-#REF!-#REF!-#REF!</definedName>
    <definedName name="__shared_1_0_157" localSheetId="5">+#REF!-#REF!-#REF!-#REF!</definedName>
    <definedName name="__shared_1_0_157">+#REF!-#REF!-#REF!-#REF!</definedName>
    <definedName name="__shared_1_0_157_8" localSheetId="5">+#REF!-#REF!-#REF!-#REF!</definedName>
    <definedName name="__shared_1_0_157_8">+#REF!-#REF!-#REF!-#REF!</definedName>
    <definedName name="__shared_1_0_158" localSheetId="5">+#REF!-#REF!-#REF!-#REF!</definedName>
    <definedName name="__shared_1_0_158">+#REF!-#REF!-#REF!-#REF!</definedName>
    <definedName name="__shared_1_0_158_1" localSheetId="5">+#REF!-#REF!-#REF!-#REF!</definedName>
    <definedName name="__shared_1_0_158_1">+#REF!-#REF!-#REF!-#REF!</definedName>
    <definedName name="__shared_1_0_158_1_8" localSheetId="5">+#REF!-#REF!-#REF!-#REF!</definedName>
    <definedName name="__shared_1_0_158_1_8">+#REF!-#REF!-#REF!-#REF!</definedName>
    <definedName name="__shared_1_0_159" localSheetId="5">+#REF!-#REF!-#REF!-#REF!</definedName>
    <definedName name="__shared_1_0_159">+#REF!-#REF!-#REF!-#REF!</definedName>
    <definedName name="__shared_1_0_159_8" localSheetId="5">+#REF!-#REF!-#REF!-#REF!</definedName>
    <definedName name="__shared_1_0_159_8">+#REF!-#REF!-#REF!-#REF!</definedName>
    <definedName name="__shared_1_0_16_1" localSheetId="5">#REF!-#REF!-#REF!-#REF!</definedName>
    <definedName name="__shared_1_0_16_1">#REF!-#REF!-#REF!-#REF!</definedName>
    <definedName name="__shared_1_0_16_1_8" localSheetId="5">#REF!-#REF!-#REF!-#REF!</definedName>
    <definedName name="__shared_1_0_16_1_8">#REF!-#REF!-#REF!-#REF!</definedName>
    <definedName name="__shared_1_0_160" localSheetId="5">+#REF!-#REF!-#REF!-#REF!</definedName>
    <definedName name="__shared_1_0_160">+#REF!-#REF!-#REF!-#REF!</definedName>
    <definedName name="__shared_1_0_160_1" localSheetId="5">+#REF!-#REF!-#REF!-#REF!</definedName>
    <definedName name="__shared_1_0_160_1">+#REF!-#REF!-#REF!-#REF!</definedName>
    <definedName name="__shared_1_0_160_1_8" localSheetId="5">+#REF!-#REF!-#REF!-#REF!</definedName>
    <definedName name="__shared_1_0_160_1_8">+#REF!-#REF!-#REF!-#REF!</definedName>
    <definedName name="__shared_1_0_160_8" localSheetId="5">+#REF!-#REF!-#REF!-#REF!</definedName>
    <definedName name="__shared_1_0_160_8">+#REF!-#REF!-#REF!-#REF!</definedName>
    <definedName name="__shared_1_0_162" localSheetId="5">+#REF!-#REF!-#REF!-#REF!</definedName>
    <definedName name="__shared_1_0_162">+#REF!-#REF!-#REF!-#REF!</definedName>
    <definedName name="__shared_1_0_162_1" localSheetId="5">+#REF!-#REF!-#REF!-#REF!</definedName>
    <definedName name="__shared_1_0_162_1">+#REF!-#REF!-#REF!-#REF!</definedName>
    <definedName name="__shared_1_0_162_1_8" localSheetId="5">+#REF!-#REF!-#REF!-#REF!</definedName>
    <definedName name="__shared_1_0_162_1_8">+#REF!-#REF!-#REF!-#REF!</definedName>
    <definedName name="__shared_1_0_162_2" localSheetId="5">+#REF!-#REF!-#REF!-#REF!</definedName>
    <definedName name="__shared_1_0_162_2">+#REF!-#REF!-#REF!-#REF!</definedName>
    <definedName name="__shared_1_0_162_8" localSheetId="5">+#REF!-#REF!-#REF!-#REF!</definedName>
    <definedName name="__shared_1_0_162_8">+#REF!-#REF!-#REF!-#REF!</definedName>
    <definedName name="__shared_1_0_163" localSheetId="5">+#REF!-#REF!-#REF!-#REF!</definedName>
    <definedName name="__shared_1_0_163">+#REF!-#REF!-#REF!-#REF!</definedName>
    <definedName name="__shared_1_0_163_1" localSheetId="5">+#REF!-#REF!-#REF!-#REF!</definedName>
    <definedName name="__shared_1_0_163_1">+#REF!-#REF!-#REF!-#REF!</definedName>
    <definedName name="__shared_1_0_163_1_8" localSheetId="5">+#REF!-#REF!-#REF!-#REF!</definedName>
    <definedName name="__shared_1_0_163_1_8">+#REF!-#REF!-#REF!-#REF!</definedName>
    <definedName name="__shared_1_0_163_8" localSheetId="5">+#REF!-#REF!-#REF!-#REF!</definedName>
    <definedName name="__shared_1_0_163_8">+#REF!-#REF!-#REF!-#REF!</definedName>
    <definedName name="__shared_1_0_166" localSheetId="5">+#REF!-#REF!-#REF!-#REF!</definedName>
    <definedName name="__shared_1_0_166">+#REF!-#REF!-#REF!-#REF!</definedName>
    <definedName name="__shared_1_0_166_1" localSheetId="5">+#REF!-#REF!-#REF!-#REF!</definedName>
    <definedName name="__shared_1_0_166_1">+#REF!-#REF!-#REF!-#REF!</definedName>
    <definedName name="__shared_1_0_166_1_8" localSheetId="5">+#REF!-#REF!-#REF!-#REF!</definedName>
    <definedName name="__shared_1_0_166_1_8">+#REF!-#REF!-#REF!-#REF!</definedName>
    <definedName name="__shared_1_0_166_2" localSheetId="5">+#REF!-#REF!-#REF!-#REF!</definedName>
    <definedName name="__shared_1_0_166_2">+#REF!-#REF!-#REF!-#REF!</definedName>
    <definedName name="__shared_1_0_166_8" localSheetId="5">+#REF!-#REF!-#REF!-#REF!</definedName>
    <definedName name="__shared_1_0_166_8">+#REF!-#REF!-#REF!-#REF!</definedName>
    <definedName name="__shared_1_0_167" localSheetId="5">+#REF!-#REF!-#REF!-#REF!</definedName>
    <definedName name="__shared_1_0_167">+#REF!-#REF!-#REF!-#REF!</definedName>
    <definedName name="__shared_1_0_167_8" localSheetId="5">+#REF!-#REF!-#REF!-#REF!</definedName>
    <definedName name="__shared_1_0_167_8">+#REF!-#REF!-#REF!-#REF!</definedName>
    <definedName name="__shared_1_0_168" localSheetId="5">+#REF!-#REF!-#REF!-#REF!</definedName>
    <definedName name="__shared_1_0_168">+#REF!-#REF!-#REF!-#REF!</definedName>
    <definedName name="__shared_1_0_168_1" localSheetId="5">+#REF!-#REF!-#REF!-#REF!</definedName>
    <definedName name="__shared_1_0_168_1">+#REF!-#REF!-#REF!-#REF!</definedName>
    <definedName name="__shared_1_0_168_1_8" localSheetId="5">+#REF!-#REF!-#REF!-#REF!</definedName>
    <definedName name="__shared_1_0_168_1_8">+#REF!-#REF!-#REF!-#REF!</definedName>
    <definedName name="__shared_1_0_168_8" localSheetId="5">+#REF!-#REF!-#REF!-#REF!</definedName>
    <definedName name="__shared_1_0_168_8">+#REF!-#REF!-#REF!-#REF!</definedName>
    <definedName name="__shared_1_0_170" localSheetId="5">+#REF!-#REF!-#REF!-#REF!</definedName>
    <definedName name="__shared_1_0_170">+#REF!-#REF!-#REF!-#REF!</definedName>
    <definedName name="__shared_1_0_171" localSheetId="5">+#REF!-#REF!-#REF!-#REF!</definedName>
    <definedName name="__shared_1_0_171">+#REF!-#REF!-#REF!-#REF!</definedName>
    <definedName name="__shared_1_0_171_1" localSheetId="5">+#REF!-#REF!-#REF!-#REF!</definedName>
    <definedName name="__shared_1_0_171_1">+#REF!-#REF!-#REF!-#REF!</definedName>
    <definedName name="__shared_1_0_171_1_8" localSheetId="5">+#REF!-#REF!-#REF!-#REF!</definedName>
    <definedName name="__shared_1_0_171_1_8">+#REF!-#REF!-#REF!-#REF!</definedName>
    <definedName name="__shared_1_0_171_2" localSheetId="5">+#REF!-#REF!-#REF!-#REF!</definedName>
    <definedName name="__shared_1_0_171_2">+#REF!-#REF!-#REF!-#REF!</definedName>
    <definedName name="__shared_1_0_171_2_8" localSheetId="5">+#REF!-#REF!-#REF!-#REF!</definedName>
    <definedName name="__shared_1_0_171_2_8">+#REF!-#REF!-#REF!-#REF!</definedName>
    <definedName name="__shared_1_0_171_8" localSheetId="5">+#REF!-#REF!-#REF!-#REF!</definedName>
    <definedName name="__shared_1_0_171_8">+#REF!-#REF!-#REF!-#REF!</definedName>
    <definedName name="__shared_1_0_172_1" localSheetId="5">+#REF!-#REF!-#REF!-#REF!</definedName>
    <definedName name="__shared_1_0_172_1">+#REF!-#REF!-#REF!-#REF!</definedName>
    <definedName name="__shared_1_0_172_1_8" localSheetId="5">+#REF!-#REF!-#REF!-#REF!</definedName>
    <definedName name="__shared_1_0_172_1_8">+#REF!-#REF!-#REF!-#REF!</definedName>
    <definedName name="__shared_1_0_173_1" localSheetId="5">+#REF!-#REF!-#REF!-#REF!</definedName>
    <definedName name="__shared_1_0_173_1">+#REF!-#REF!-#REF!-#REF!</definedName>
    <definedName name="__shared_1_0_173_1_8" localSheetId="5">+#REF!-#REF!-#REF!-#REF!</definedName>
    <definedName name="__shared_1_0_173_1_8">+#REF!-#REF!-#REF!-#REF!</definedName>
    <definedName name="__shared_1_0_174" localSheetId="5">+#REF!-#REF!-#REF!-#REF!</definedName>
    <definedName name="__shared_1_0_174">+#REF!-#REF!-#REF!-#REF!</definedName>
    <definedName name="__shared_1_0_174_1" localSheetId="5">+#REF!-#REF!-#REF!-#REF!</definedName>
    <definedName name="__shared_1_0_174_1">+#REF!-#REF!-#REF!-#REF!</definedName>
    <definedName name="__shared_1_0_174_8" localSheetId="5">+#REF!-#REF!-#REF!-#REF!</definedName>
    <definedName name="__shared_1_0_174_8">+#REF!-#REF!-#REF!-#REF!</definedName>
    <definedName name="__shared_1_0_175" localSheetId="5">+#REF!-#REF!-#REF!-#REF!</definedName>
    <definedName name="__shared_1_0_175">+#REF!-#REF!-#REF!-#REF!</definedName>
    <definedName name="__shared_1_0_175_1" localSheetId="5">+#REF!-#REF!-#REF!-#REF!</definedName>
    <definedName name="__shared_1_0_175_1">+#REF!-#REF!-#REF!-#REF!</definedName>
    <definedName name="__shared_1_0_175_1_8" localSheetId="5">+#REF!-#REF!-#REF!-#REF!</definedName>
    <definedName name="__shared_1_0_175_1_8">+#REF!-#REF!-#REF!-#REF!</definedName>
    <definedName name="__shared_1_0_175_8" localSheetId="5">+#REF!-#REF!-#REF!-#REF!</definedName>
    <definedName name="__shared_1_0_175_8">+#REF!-#REF!-#REF!-#REF!</definedName>
    <definedName name="__shared_1_0_176" localSheetId="5">+#REF!-#REF!-#REF!-#REF!</definedName>
    <definedName name="__shared_1_0_176">+#REF!-#REF!-#REF!-#REF!</definedName>
    <definedName name="__shared_1_0_176_8" localSheetId="5">+#REF!-#REF!-#REF!-#REF!</definedName>
    <definedName name="__shared_1_0_176_8">+#REF!-#REF!-#REF!-#REF!</definedName>
    <definedName name="__shared_1_0_177" localSheetId="5">+#REF!-#REF!-#REF!-#REF!</definedName>
    <definedName name="__shared_1_0_177">+#REF!-#REF!-#REF!-#REF!</definedName>
    <definedName name="__shared_1_0_177_2" localSheetId="5">+#REF!-#REF!-#REF!-#REF!</definedName>
    <definedName name="__shared_1_0_177_2">+#REF!-#REF!-#REF!-#REF!</definedName>
    <definedName name="__shared_1_0_177_2_8" localSheetId="5">+#REF!-#REF!-#REF!-#REF!</definedName>
    <definedName name="__shared_1_0_177_2_8">+#REF!-#REF!-#REF!-#REF!</definedName>
    <definedName name="__shared_1_0_177_8" localSheetId="5">+#REF!-#REF!-#REF!-#REF!</definedName>
    <definedName name="__shared_1_0_177_8">+#REF!-#REF!-#REF!-#REF!</definedName>
    <definedName name="__shared_1_0_178" localSheetId="5">+#REF!-#REF!-#REF!-#REF!</definedName>
    <definedName name="__shared_1_0_178">+#REF!-#REF!-#REF!-#REF!</definedName>
    <definedName name="__shared_1_0_179_1" localSheetId="5">+#REF!-#REF!-#REF!-#REF!</definedName>
    <definedName name="__shared_1_0_179_1">+#REF!-#REF!-#REF!-#REF!</definedName>
    <definedName name="__shared_1_0_179_1_8" localSheetId="5">+#REF!-#REF!-#REF!-#REF!</definedName>
    <definedName name="__shared_1_0_179_1_8">+#REF!-#REF!-#REF!-#REF!</definedName>
    <definedName name="__shared_1_0_18" localSheetId="5">+#REF!-#REF!-#REF!-#REF!</definedName>
    <definedName name="__shared_1_0_18">+#REF!-#REF!-#REF!-#REF!</definedName>
    <definedName name="__shared_1_0_18_1" localSheetId="5">+#REF!-#REF!-#REF!-#REF!</definedName>
    <definedName name="__shared_1_0_18_1">+#REF!-#REF!-#REF!-#REF!</definedName>
    <definedName name="__shared_1_0_18_8" localSheetId="5">+#REF!-#REF!-#REF!-#REF!</definedName>
    <definedName name="__shared_1_0_18_8">+#REF!-#REF!-#REF!-#REF!</definedName>
    <definedName name="__shared_1_0_180" localSheetId="5">+#REF!-#REF!-#REF!-#REF!</definedName>
    <definedName name="__shared_1_0_180">+#REF!-#REF!-#REF!-#REF!</definedName>
    <definedName name="__shared_1_0_180_8" localSheetId="5">+#REF!-#REF!-#REF!-#REF!</definedName>
    <definedName name="__shared_1_0_180_8">+#REF!-#REF!-#REF!-#REF!</definedName>
    <definedName name="__shared_1_0_181" localSheetId="5">+#REF!-#REF!-#REF!-#REF!</definedName>
    <definedName name="__shared_1_0_181">+#REF!-#REF!-#REF!-#REF!</definedName>
    <definedName name="__shared_1_0_181_1" localSheetId="5">+#REF!-#REF!-#REF!-#REF!</definedName>
    <definedName name="__shared_1_0_181_1">+#REF!-#REF!-#REF!-#REF!</definedName>
    <definedName name="__shared_1_0_181_1_8" localSheetId="5">+#REF!-#REF!-#REF!-#REF!</definedName>
    <definedName name="__shared_1_0_181_1_8">+#REF!-#REF!-#REF!-#REF!</definedName>
    <definedName name="__shared_1_0_181_8" localSheetId="5">+#REF!-#REF!-#REF!-#REF!</definedName>
    <definedName name="__shared_1_0_181_8">+#REF!-#REF!-#REF!-#REF!</definedName>
    <definedName name="__shared_1_0_182" localSheetId="5">+#REF!-#REF!-#REF!-#REF!</definedName>
    <definedName name="__shared_1_0_182">+#REF!-#REF!-#REF!-#REF!</definedName>
    <definedName name="__shared_1_0_183" localSheetId="5">+#REF!-#REF!-#REF!-#REF!</definedName>
    <definedName name="__shared_1_0_183">+#REF!-#REF!-#REF!-#REF!</definedName>
    <definedName name="__shared_1_0_183_1" localSheetId="5">+#REF!-#REF!-#REF!-#REF!</definedName>
    <definedName name="__shared_1_0_183_1">+#REF!-#REF!-#REF!-#REF!</definedName>
    <definedName name="__shared_1_0_183_1_8" localSheetId="5">+#REF!-#REF!-#REF!-#REF!</definedName>
    <definedName name="__shared_1_0_183_1_8">+#REF!-#REF!-#REF!-#REF!</definedName>
    <definedName name="__shared_1_0_183_2" localSheetId="5">+#REF!-#REF!-#REF!-#REF!</definedName>
    <definedName name="__shared_1_0_183_2">+#REF!-#REF!-#REF!-#REF!</definedName>
    <definedName name="__shared_1_0_183_2_8" localSheetId="5">+#REF!-#REF!-#REF!-#REF!</definedName>
    <definedName name="__shared_1_0_183_2_8">+#REF!-#REF!-#REF!-#REF!</definedName>
    <definedName name="__shared_1_0_183_8" localSheetId="5">+#REF!-#REF!-#REF!-#REF!</definedName>
    <definedName name="__shared_1_0_183_8">+#REF!-#REF!-#REF!-#REF!</definedName>
    <definedName name="__shared_1_0_184" localSheetId="5">+#REF!-#REF!-#REF!-#REF!</definedName>
    <definedName name="__shared_1_0_184">+#REF!-#REF!-#REF!-#REF!</definedName>
    <definedName name="__shared_1_0_184_8" localSheetId="5">+#REF!-#REF!-#REF!-#REF!</definedName>
    <definedName name="__shared_1_0_184_8">+#REF!-#REF!-#REF!-#REF!</definedName>
    <definedName name="__shared_1_0_185" localSheetId="5">+#REF!+#REF!+#REF!+#REF!+#REF!+#REF!+#REF!+#REF!+#REF!+#REF!+#REF!+#REF!+#REF!+#REF!+#REF!+#REF!+#REF!+#REF!+#REF!+#REF!+#REF!+#REF!+#REF!+#REF!</definedName>
    <definedName name="__shared_1_0_185" localSheetId="6">+#REF!+#REF!+#REF!+#REF!+#REF!+#REF!+#REF!+#REF!+#REF!+#REF!+#REF!+#REF!+#REF!+#REF!+#REF!+#REF!+#REF!+#REF!+#REF!+#REF!+#REF!+#REF!+#REF!+#REF!</definedName>
    <definedName name="__shared_1_0_185">+#REF!+#REF!+#REF!+#REF!+#REF!+#REF!+#REF!+#REF!+#REF!+#REF!+#REF!+#REF!+#REF!+#REF!+#REF!+#REF!+#REF!+#REF!+#REF!+#REF!+#REF!+#REF!+#REF!+#REF!</definedName>
    <definedName name="__shared_1_0_185_1" localSheetId="5">+#REF!-#REF!-#REF!-#REF!</definedName>
    <definedName name="__shared_1_0_185_1">+#REF!-#REF!-#REF!-#REF!</definedName>
    <definedName name="__shared_1_0_185_1_8" localSheetId="5">+#REF!-#REF!-#REF!-#REF!</definedName>
    <definedName name="__shared_1_0_185_1_8">+#REF!-#REF!-#REF!-#REF!</definedName>
    <definedName name="__shared_1_0_186" localSheetId="5">+#REF!-#REF!-#REF!-#REF!</definedName>
    <definedName name="__shared_1_0_186">+#REF!-#REF!-#REF!-#REF!</definedName>
    <definedName name="__shared_1_0_186_8" localSheetId="5">+#REF!-#REF!-#REF!-#REF!</definedName>
    <definedName name="__shared_1_0_186_8">+#REF!-#REF!-#REF!-#REF!</definedName>
    <definedName name="__shared_1_0_187_1" localSheetId="5">+#REF!-#REF!-#REF!-#REF!</definedName>
    <definedName name="__shared_1_0_187_1">+#REF!-#REF!-#REF!-#REF!</definedName>
    <definedName name="__shared_1_0_187_1_8" localSheetId="5">+#REF!-#REF!-#REF!-#REF!</definedName>
    <definedName name="__shared_1_0_187_1_8">+#REF!-#REF!-#REF!-#REF!</definedName>
    <definedName name="__shared_1_0_188" localSheetId="5">+#REF!-#REF!-#REF!-#REF!</definedName>
    <definedName name="__shared_1_0_188">+#REF!-#REF!-#REF!-#REF!</definedName>
    <definedName name="__shared_1_0_188_8" localSheetId="5">+#REF!-#REF!-#REF!-#REF!</definedName>
    <definedName name="__shared_1_0_188_8">+#REF!-#REF!-#REF!-#REF!</definedName>
    <definedName name="__shared_1_0_189" localSheetId="5">+#REF!-#REF!-#REF!-#REF!</definedName>
    <definedName name="__shared_1_0_189">+#REF!-#REF!-#REF!-#REF!</definedName>
    <definedName name="__shared_1_0_189_1" localSheetId="5">+#REF!-#REF!-#REF!-#REF!</definedName>
    <definedName name="__shared_1_0_189_1">+#REF!-#REF!-#REF!-#REF!</definedName>
    <definedName name="__shared_1_0_189_1_8" localSheetId="5">+#REF!-#REF!-#REF!-#REF!</definedName>
    <definedName name="__shared_1_0_189_1_8">+#REF!-#REF!-#REF!-#REF!</definedName>
    <definedName name="__shared_1_0_189_8" localSheetId="5">+#REF!-#REF!-#REF!-#REF!</definedName>
    <definedName name="__shared_1_0_189_8">+#REF!-#REF!-#REF!-#REF!</definedName>
    <definedName name="__shared_1_0_19" localSheetId="5">#REF!-#REF!-#REF!-#REF!</definedName>
    <definedName name="__shared_1_0_19">#REF!-#REF!-#REF!-#REF!</definedName>
    <definedName name="__shared_1_0_19_1" localSheetId="5">+#REF!-#REF!-#REF!-#REF!</definedName>
    <definedName name="__shared_1_0_19_1">+#REF!-#REF!-#REF!-#REF!</definedName>
    <definedName name="__shared_1_0_19_1_8" localSheetId="5">+#REF!-#REF!-#REF!-#REF!</definedName>
    <definedName name="__shared_1_0_19_1_8">+#REF!-#REF!-#REF!-#REF!</definedName>
    <definedName name="__shared_1_0_19_8" localSheetId="5">#REF!-#REF!-#REF!-#REF!</definedName>
    <definedName name="__shared_1_0_19_8">#REF!-#REF!-#REF!-#REF!</definedName>
    <definedName name="__shared_1_0_190" localSheetId="5">+#REF!-#REF!-#REF!-#REF!</definedName>
    <definedName name="__shared_1_0_190">+#REF!-#REF!-#REF!-#REF!</definedName>
    <definedName name="__shared_1_0_190_8" localSheetId="5">+#REF!-#REF!-#REF!-#REF!</definedName>
    <definedName name="__shared_1_0_190_8">+#REF!-#REF!-#REF!-#REF!</definedName>
    <definedName name="__shared_1_0_192" localSheetId="5">+#REF!-#REF!-#REF!-#REF!</definedName>
    <definedName name="__shared_1_0_192">+#REF!-#REF!-#REF!-#REF!</definedName>
    <definedName name="__shared_1_0_192_1" localSheetId="5">+#REF!-#REF!-#REF!-#REF!</definedName>
    <definedName name="__shared_1_0_192_1">+#REF!-#REF!-#REF!-#REF!</definedName>
    <definedName name="__shared_1_0_192_1_8" localSheetId="5">+#REF!-#REF!-#REF!-#REF!</definedName>
    <definedName name="__shared_1_0_192_1_8">+#REF!-#REF!-#REF!-#REF!</definedName>
    <definedName name="__shared_1_0_192_8" localSheetId="5">+#REF!-#REF!-#REF!-#REF!</definedName>
    <definedName name="__shared_1_0_192_8">+#REF!-#REF!-#REF!-#REF!</definedName>
    <definedName name="__shared_1_0_194" localSheetId="5">+#REF!+#REF!+#REF!+#REF!+#REF!+#REF!+#REF!+#REF!+#REF!+#REF!+#REF!+#REF!+#REF!+#REF!+#REF!+#REF!+#REF!+#REF!+#REF!+#REF!+#REF!+#REF!+#REF!+#REF!</definedName>
    <definedName name="__shared_1_0_194">+#REF!+#REF!+#REF!+#REF!+#REF!+#REF!+#REF!+#REF!+#REF!+#REF!+#REF!+#REF!+#REF!+#REF!+#REF!+#REF!+#REF!+#REF!+#REF!+#REF!+#REF!+#REF!+#REF!+#REF!</definedName>
    <definedName name="__shared_1_0_194_1" localSheetId="5">+#REF!-#REF!-#REF!-#REF!</definedName>
    <definedName name="__shared_1_0_194_1">+#REF!-#REF!-#REF!-#REF!</definedName>
    <definedName name="__shared_1_0_194_1_8" localSheetId="5">+#REF!-#REF!-#REF!-#REF!</definedName>
    <definedName name="__shared_1_0_194_1_8">+#REF!-#REF!-#REF!-#REF!</definedName>
    <definedName name="__shared_1_0_194_2" localSheetId="5">+#REF!-#REF!-#REF!-#REF!</definedName>
    <definedName name="__shared_1_0_194_2">+#REF!-#REF!-#REF!-#REF!</definedName>
    <definedName name="__shared_1_0_194_2_8" localSheetId="5">+#REF!-#REF!-#REF!-#REF!</definedName>
    <definedName name="__shared_1_0_194_2_8">+#REF!-#REF!-#REF!-#REF!</definedName>
    <definedName name="__shared_1_0_194_8" localSheetId="5">+#REF!+#REF!+#REF!+#REF!+#REF!+#REF!+#REF!+#REF!+#REF!+#REF!+#REF!+#REF!+#REF!+#REF!+#REF!+#REF!+#REF!+#REF!+#REF!+#REF!+#REF!+#REF!+#REF!+#REF!</definedName>
    <definedName name="__shared_1_0_194_8">+#REF!+#REF!+#REF!+#REF!+#REF!+#REF!+#REF!+#REF!+#REF!+#REF!+#REF!+#REF!+#REF!+#REF!+#REF!+#REF!+#REF!+#REF!+#REF!+#REF!+#REF!+#REF!+#REF!+#REF!</definedName>
    <definedName name="__shared_1_0_195" localSheetId="5">+#REF!+#REF!+#REF!+#REF!+#REF!+#REF!+#REF!+#REF!+#REF!+#REF!+#REF!+#REF!+#REF!+#REF!+#REF!+#REF!+#REF!+#REF!+#REF!+#REF!+#REF!+#REF!+#REF!+#REF!</definedName>
    <definedName name="__shared_1_0_195">+#REF!+#REF!+#REF!+#REF!+#REF!+#REF!+#REF!+#REF!+#REF!+#REF!+#REF!+#REF!+#REF!+#REF!+#REF!+#REF!+#REF!+#REF!+#REF!+#REF!+#REF!+#REF!+#REF!+#REF!</definedName>
    <definedName name="__shared_1_0_195_1" localSheetId="5">+#REF!-#REF!-#REF!-#REF!</definedName>
    <definedName name="__shared_1_0_195_1">+#REF!-#REF!-#REF!-#REF!</definedName>
    <definedName name="__shared_1_0_195_1_8" localSheetId="5">+#REF!-#REF!-#REF!-#REF!</definedName>
    <definedName name="__shared_1_0_195_1_8">+#REF!-#REF!-#REF!-#REF!</definedName>
    <definedName name="__shared_1_0_195_8" localSheetId="5">+#REF!+#REF!+#REF!+#REF!+#REF!+#REF!+#REF!+#REF!+#REF!+#REF!+#REF!+#REF!+#REF!+#REF!+#REF!+#REF!+#REF!+#REF!+#REF!+#REF!+#REF!+#REF!+#REF!+#REF!</definedName>
    <definedName name="__shared_1_0_195_8">+#REF!+#REF!+#REF!+#REF!+#REF!+#REF!+#REF!+#REF!+#REF!+#REF!+#REF!+#REF!+#REF!+#REF!+#REF!+#REF!+#REF!+#REF!+#REF!+#REF!+#REF!+#REF!+#REF!+#REF!</definedName>
    <definedName name="__shared_1_0_196" localSheetId="5">+#REF!-#REF!-#REF!-#REF!</definedName>
    <definedName name="__shared_1_0_196">+#REF!-#REF!-#REF!-#REF!</definedName>
    <definedName name="__shared_1_0_196_8" localSheetId="5">+#REF!-#REF!-#REF!-#REF!</definedName>
    <definedName name="__shared_1_0_196_8">+#REF!-#REF!-#REF!-#REF!</definedName>
    <definedName name="__shared_1_0_198" localSheetId="5">+#REF!-#REF!-#REF!-#REF!</definedName>
    <definedName name="__shared_1_0_198">+#REF!-#REF!-#REF!-#REF!</definedName>
    <definedName name="__shared_1_0_198_1" localSheetId="5">+#REF!-#REF!-#REF!-#REF!</definedName>
    <definedName name="__shared_1_0_198_1">+#REF!-#REF!-#REF!-#REF!</definedName>
    <definedName name="__shared_1_0_198_1_8" localSheetId="5">+#REF!-#REF!-#REF!-#REF!</definedName>
    <definedName name="__shared_1_0_198_1_8">+#REF!-#REF!-#REF!-#REF!</definedName>
    <definedName name="__shared_1_0_198_8" localSheetId="5">+#REF!-#REF!-#REF!-#REF!</definedName>
    <definedName name="__shared_1_0_198_8">+#REF!-#REF!-#REF!-#REF!</definedName>
    <definedName name="__shared_1_0_2" localSheetId="5">#REF!-#REF!-#REF!-#REF!</definedName>
    <definedName name="__shared_1_0_2">#REF!-#REF!-#REF!-#REF!</definedName>
    <definedName name="__shared_1_0_2_8" localSheetId="5">#REF!-#REF!-#REF!-#REF!</definedName>
    <definedName name="__shared_1_0_2_8">#REF!-#REF!-#REF!-#REF!</definedName>
    <definedName name="__shared_1_0_202" localSheetId="5">+#REF!-#REF!-#REF!-#REF!</definedName>
    <definedName name="__shared_1_0_202">+#REF!-#REF!-#REF!-#REF!</definedName>
    <definedName name="__shared_1_0_202_1" localSheetId="5">+#REF!-#REF!-#REF!-#REF!</definedName>
    <definedName name="__shared_1_0_202_1">+#REF!-#REF!-#REF!-#REF!</definedName>
    <definedName name="__shared_1_0_202_1_8" localSheetId="5">+#REF!-#REF!-#REF!-#REF!</definedName>
    <definedName name="__shared_1_0_202_1_8">+#REF!-#REF!-#REF!-#REF!</definedName>
    <definedName name="__shared_1_0_202_8" localSheetId="5">+#REF!-#REF!-#REF!-#REF!</definedName>
    <definedName name="__shared_1_0_202_8">+#REF!-#REF!-#REF!-#REF!</definedName>
    <definedName name="__shared_1_0_204" localSheetId="5">+#REF!-#REF!-#REF!-#REF!</definedName>
    <definedName name="__shared_1_0_204">+#REF!-#REF!-#REF!-#REF!</definedName>
    <definedName name="__shared_1_0_204_8" localSheetId="5">+#REF!-#REF!-#REF!-#REF!</definedName>
    <definedName name="__shared_1_0_204_8">+#REF!-#REF!-#REF!-#REF!</definedName>
    <definedName name="__shared_1_0_206" localSheetId="5">+#REF!-#REF!-#REF!-#REF!</definedName>
    <definedName name="__shared_1_0_206">+#REF!-#REF!-#REF!-#REF!</definedName>
    <definedName name="__shared_1_0_206_1" localSheetId="5">+#REF!-#REF!-#REF!-#REF!</definedName>
    <definedName name="__shared_1_0_206_1">+#REF!-#REF!-#REF!-#REF!</definedName>
    <definedName name="__shared_1_0_206_1_8" localSheetId="5">+#REF!-#REF!-#REF!-#REF!</definedName>
    <definedName name="__shared_1_0_206_1_8">+#REF!-#REF!-#REF!-#REF!</definedName>
    <definedName name="__shared_1_0_206_8" localSheetId="5">+#REF!-#REF!-#REF!-#REF!</definedName>
    <definedName name="__shared_1_0_206_8">+#REF!-#REF!-#REF!-#REF!</definedName>
    <definedName name="__shared_1_0_208" localSheetId="5">+#REF!-#REF!-#REF!-#REF!</definedName>
    <definedName name="__shared_1_0_208">+#REF!-#REF!-#REF!-#REF!</definedName>
    <definedName name="__shared_1_0_208_1" localSheetId="5">+#REF!-#REF!-#REF!-#REF!</definedName>
    <definedName name="__shared_1_0_208_1">+#REF!-#REF!-#REF!-#REF!</definedName>
    <definedName name="__shared_1_0_208_1_8" localSheetId="5">+#REF!-#REF!-#REF!-#REF!</definedName>
    <definedName name="__shared_1_0_208_1_8">+#REF!-#REF!-#REF!-#REF!</definedName>
    <definedName name="__shared_1_0_208_8" localSheetId="5">+#REF!-#REF!-#REF!-#REF!</definedName>
    <definedName name="__shared_1_0_208_8">+#REF!-#REF!-#REF!-#REF!</definedName>
    <definedName name="__shared_1_0_210_1" localSheetId="5">+#REF!-#REF!-#REF!-#REF!</definedName>
    <definedName name="__shared_1_0_210_1">+#REF!-#REF!-#REF!-#REF!</definedName>
    <definedName name="__shared_1_0_210_1_8" localSheetId="5">+#REF!-#REF!-#REF!-#REF!</definedName>
    <definedName name="__shared_1_0_210_1_8">+#REF!-#REF!-#REF!-#REF!</definedName>
    <definedName name="__shared_1_0_211" localSheetId="5">+#REF!-#REF!-#REF!-#REF!</definedName>
    <definedName name="__shared_1_0_211">+#REF!-#REF!-#REF!-#REF!</definedName>
    <definedName name="__shared_1_0_211_8" localSheetId="5">+#REF!-#REF!-#REF!-#REF!</definedName>
    <definedName name="__shared_1_0_211_8">+#REF!-#REF!-#REF!-#REF!</definedName>
    <definedName name="__shared_1_0_214" localSheetId="5">+#REF!-#REF!-#REF!-#REF!</definedName>
    <definedName name="__shared_1_0_214">+#REF!-#REF!-#REF!-#REF!</definedName>
    <definedName name="__shared_1_0_214_1" localSheetId="5">+#REF!-#REF!-#REF!-#REF!</definedName>
    <definedName name="__shared_1_0_214_1">+#REF!-#REF!-#REF!-#REF!</definedName>
    <definedName name="__shared_1_0_214_1_8" localSheetId="5">+#REF!-#REF!-#REF!-#REF!</definedName>
    <definedName name="__shared_1_0_214_1_8">+#REF!-#REF!-#REF!-#REF!</definedName>
    <definedName name="__shared_1_0_214_8" localSheetId="5">+#REF!-#REF!-#REF!-#REF!</definedName>
    <definedName name="__shared_1_0_214_8">+#REF!-#REF!-#REF!-#REF!</definedName>
    <definedName name="__shared_1_0_215" localSheetId="5">+#REF!-#REF!-#REF!-#REF!</definedName>
    <definedName name="__shared_1_0_215">+#REF!-#REF!-#REF!-#REF!</definedName>
    <definedName name="__shared_1_0_215_8" localSheetId="5">+#REF!-#REF!-#REF!-#REF!</definedName>
    <definedName name="__shared_1_0_215_8">+#REF!-#REF!-#REF!-#REF!</definedName>
    <definedName name="__shared_1_0_216" localSheetId="5">+#REF!-#REF!-#REF!-#REF!</definedName>
    <definedName name="__shared_1_0_216">+#REF!-#REF!-#REF!-#REF!</definedName>
    <definedName name="__shared_1_0_216_8" localSheetId="5">+#REF!-#REF!-#REF!-#REF!</definedName>
    <definedName name="__shared_1_0_216_8">+#REF!-#REF!-#REF!-#REF!</definedName>
    <definedName name="__shared_1_0_218" localSheetId="5">+#REF!-#REF!-#REF!-#REF!</definedName>
    <definedName name="__shared_1_0_218">+#REF!-#REF!-#REF!-#REF!</definedName>
    <definedName name="__shared_1_0_218_1" localSheetId="5">+#REF!-#REF!-#REF!-#REF!</definedName>
    <definedName name="__shared_1_0_218_1">+#REF!-#REF!-#REF!-#REF!</definedName>
    <definedName name="__shared_1_0_218_1_8" localSheetId="5">+#REF!-#REF!-#REF!-#REF!</definedName>
    <definedName name="__shared_1_0_218_1_8">+#REF!-#REF!-#REF!-#REF!</definedName>
    <definedName name="__shared_1_0_218_8" localSheetId="5">+#REF!-#REF!-#REF!-#REF!</definedName>
    <definedName name="__shared_1_0_218_8">+#REF!-#REF!-#REF!-#REF!</definedName>
    <definedName name="__shared_1_0_22" localSheetId="5">+#REF!-#REF!-#REF!-#REF!</definedName>
    <definedName name="__shared_1_0_22">+#REF!-#REF!-#REF!-#REF!</definedName>
    <definedName name="__shared_1_0_22_2" localSheetId="5">+#REF!-#REF!-#REF!-#REF!</definedName>
    <definedName name="__shared_1_0_22_2">+#REF!-#REF!-#REF!-#REF!</definedName>
    <definedName name="__shared_1_0_22_2_8" localSheetId="5">+#REF!-#REF!-#REF!-#REF!</definedName>
    <definedName name="__shared_1_0_22_2_8">+#REF!-#REF!-#REF!-#REF!</definedName>
    <definedName name="__shared_1_0_22_8" localSheetId="5">+#REF!-#REF!-#REF!-#REF!</definedName>
    <definedName name="__shared_1_0_22_8">+#REF!-#REF!-#REF!-#REF!</definedName>
    <definedName name="__shared_1_0_220" localSheetId="5">+#REF!-#REF!-#REF!-#REF!</definedName>
    <definedName name="__shared_1_0_220">+#REF!-#REF!-#REF!-#REF!</definedName>
    <definedName name="__shared_1_0_220_8" localSheetId="5">+#REF!-#REF!-#REF!-#REF!</definedName>
    <definedName name="__shared_1_0_220_8">+#REF!-#REF!-#REF!-#REF!</definedName>
    <definedName name="__shared_1_0_223" localSheetId="5">+#REF!-#REF!-#REF!-#REF!</definedName>
    <definedName name="__shared_1_0_223">+#REF!-#REF!-#REF!-#REF!</definedName>
    <definedName name="__shared_1_0_223_1" localSheetId="5">+#REF!-#REF!-#REF!-#REF!</definedName>
    <definedName name="__shared_1_0_223_1">+#REF!-#REF!-#REF!-#REF!</definedName>
    <definedName name="__shared_1_0_223_1_8" localSheetId="5">+#REF!-#REF!-#REF!-#REF!</definedName>
    <definedName name="__shared_1_0_223_1_8">+#REF!-#REF!-#REF!-#REF!</definedName>
    <definedName name="__shared_1_0_223_8" localSheetId="5">+#REF!-#REF!-#REF!-#REF!</definedName>
    <definedName name="__shared_1_0_223_8">+#REF!-#REF!-#REF!-#REF!</definedName>
    <definedName name="__shared_1_0_224" localSheetId="5">+#REF!-#REF!-#REF!-#REF!</definedName>
    <definedName name="__shared_1_0_224">+#REF!-#REF!-#REF!-#REF!</definedName>
    <definedName name="__shared_1_0_224_8" localSheetId="5">+#REF!-#REF!-#REF!-#REF!</definedName>
    <definedName name="__shared_1_0_224_8">+#REF!-#REF!-#REF!-#REF!</definedName>
    <definedName name="__shared_1_0_226" localSheetId="5">+#REF!-#REF!-#REF!-#REF!</definedName>
    <definedName name="__shared_1_0_226">+#REF!-#REF!-#REF!-#REF!</definedName>
    <definedName name="__shared_1_0_226_8" localSheetId="5">+#REF!-#REF!-#REF!-#REF!</definedName>
    <definedName name="__shared_1_0_226_8">+#REF!-#REF!-#REF!-#REF!</definedName>
    <definedName name="__shared_1_0_227_1" localSheetId="5">+#REF!-#REF!-#REF!-#REF!</definedName>
    <definedName name="__shared_1_0_227_1">+#REF!-#REF!-#REF!-#REF!</definedName>
    <definedName name="__shared_1_0_227_1_8" localSheetId="5">+#REF!-#REF!-#REF!-#REF!</definedName>
    <definedName name="__shared_1_0_227_1_8">+#REF!-#REF!-#REF!-#REF!</definedName>
    <definedName name="__shared_1_0_228" localSheetId="5">+#REF!-#REF!-#REF!-#REF!</definedName>
    <definedName name="__shared_1_0_228">+#REF!-#REF!-#REF!-#REF!</definedName>
    <definedName name="__shared_1_0_228_8" localSheetId="5">+#REF!-#REF!-#REF!-#REF!</definedName>
    <definedName name="__shared_1_0_228_8">+#REF!-#REF!-#REF!-#REF!</definedName>
    <definedName name="__shared_1_0_23" localSheetId="5">+#REF!-#REF!-#REF!-#REF!</definedName>
    <definedName name="__shared_1_0_23">+#REF!-#REF!-#REF!-#REF!</definedName>
    <definedName name="__shared_1_0_23_1" localSheetId="5">+#REF!-#REF!-#REF!-#REF!</definedName>
    <definedName name="__shared_1_0_23_1">+#REF!-#REF!-#REF!-#REF!</definedName>
    <definedName name="__shared_1_0_23_1_8" localSheetId="5">+#REF!-#REF!-#REF!-#REF!</definedName>
    <definedName name="__shared_1_0_23_1_8">+#REF!-#REF!-#REF!-#REF!</definedName>
    <definedName name="__shared_1_0_230" localSheetId="5">+#REF!-#REF!-#REF!-#REF!</definedName>
    <definedName name="__shared_1_0_230">+#REF!-#REF!-#REF!-#REF!</definedName>
    <definedName name="__shared_1_0_230_1" localSheetId="5">+#REF!-#REF!-#REF!-#REF!</definedName>
    <definedName name="__shared_1_0_230_1">+#REF!-#REF!-#REF!-#REF!</definedName>
    <definedName name="__shared_1_0_230_1_8" localSheetId="5">+#REF!-#REF!-#REF!-#REF!</definedName>
    <definedName name="__shared_1_0_230_1_8">+#REF!-#REF!-#REF!-#REF!</definedName>
    <definedName name="__shared_1_0_230_8" localSheetId="5">+#REF!-#REF!-#REF!-#REF!</definedName>
    <definedName name="__shared_1_0_230_8">+#REF!-#REF!-#REF!-#REF!</definedName>
    <definedName name="__shared_1_0_232" localSheetId="5">+#REF!-#REF!-#REF!-#REF!</definedName>
    <definedName name="__shared_1_0_232">+#REF!-#REF!-#REF!-#REF!</definedName>
    <definedName name="__shared_1_0_232_8" localSheetId="5">+#REF!-#REF!-#REF!-#REF!</definedName>
    <definedName name="__shared_1_0_232_8">+#REF!-#REF!-#REF!-#REF!</definedName>
    <definedName name="__shared_1_0_233" localSheetId="5">+#REF!-#REF!-#REF!-#REF!</definedName>
    <definedName name="__shared_1_0_233">+#REF!-#REF!-#REF!-#REF!</definedName>
    <definedName name="__shared_1_0_233_1" localSheetId="5">+#REF!-#REF!-#REF!-#REF!</definedName>
    <definedName name="__shared_1_0_233_1">+#REF!-#REF!-#REF!-#REF!</definedName>
    <definedName name="__shared_1_0_233_1_8" localSheetId="5">+#REF!-#REF!-#REF!-#REF!</definedName>
    <definedName name="__shared_1_0_233_1_8">+#REF!-#REF!-#REF!-#REF!</definedName>
    <definedName name="__shared_1_0_233_8" localSheetId="5">+#REF!-#REF!-#REF!-#REF!</definedName>
    <definedName name="__shared_1_0_233_8">+#REF!-#REF!-#REF!-#REF!</definedName>
    <definedName name="__shared_1_0_235" localSheetId="5">+#REF!-#REF!-#REF!-#REF!</definedName>
    <definedName name="__shared_1_0_235">+#REF!-#REF!-#REF!-#REF!</definedName>
    <definedName name="__shared_1_0_235_1" localSheetId="5">+#REF!-#REF!-#REF!-#REF!</definedName>
    <definedName name="__shared_1_0_235_1">+#REF!-#REF!-#REF!-#REF!</definedName>
    <definedName name="__shared_1_0_235_1_8" localSheetId="5">+#REF!-#REF!-#REF!-#REF!</definedName>
    <definedName name="__shared_1_0_235_1_8">+#REF!-#REF!-#REF!-#REF!</definedName>
    <definedName name="__shared_1_0_235_8" localSheetId="5">+#REF!-#REF!-#REF!-#REF!</definedName>
    <definedName name="__shared_1_0_235_8">+#REF!-#REF!-#REF!-#REF!</definedName>
    <definedName name="__shared_1_0_236" localSheetId="5">+#REF!-#REF!-#REF!-#REF!</definedName>
    <definedName name="__shared_1_0_236">+#REF!-#REF!-#REF!-#REF!</definedName>
    <definedName name="__shared_1_0_236_1" localSheetId="5">+#REF!-#REF!-#REF!-#REF!</definedName>
    <definedName name="__shared_1_0_236_1">+#REF!-#REF!-#REF!-#REF!</definedName>
    <definedName name="__shared_1_0_236_1_8" localSheetId="5">+#REF!-#REF!-#REF!-#REF!</definedName>
    <definedName name="__shared_1_0_236_1_8">+#REF!-#REF!-#REF!-#REF!</definedName>
    <definedName name="__shared_1_0_236_8" localSheetId="5">+#REF!-#REF!-#REF!-#REF!</definedName>
    <definedName name="__shared_1_0_236_8">+#REF!-#REF!-#REF!-#REF!</definedName>
    <definedName name="__shared_1_0_238" localSheetId="5">+#REF!-#REF!-#REF!-#REF!</definedName>
    <definedName name="__shared_1_0_238">+#REF!-#REF!-#REF!-#REF!</definedName>
    <definedName name="__shared_1_0_238_1" localSheetId="5">+#REF!-#REF!-#REF!-#REF!</definedName>
    <definedName name="__shared_1_0_238_1">+#REF!-#REF!-#REF!-#REF!</definedName>
    <definedName name="__shared_1_0_238_1_8" localSheetId="5">+#REF!-#REF!-#REF!-#REF!</definedName>
    <definedName name="__shared_1_0_238_1_8">+#REF!-#REF!-#REF!-#REF!</definedName>
    <definedName name="__shared_1_0_238_8" localSheetId="5">+#REF!-#REF!-#REF!-#REF!</definedName>
    <definedName name="__shared_1_0_238_8">+#REF!-#REF!-#REF!-#REF!</definedName>
    <definedName name="__shared_1_0_24" localSheetId="5">+#REF!-#REF!-#REF!-#REF!</definedName>
    <definedName name="__shared_1_0_24">+#REF!-#REF!-#REF!-#REF!</definedName>
    <definedName name="__shared_1_0_24_1" localSheetId="5">+#REF!-#REF!-#REF!-#REF!</definedName>
    <definedName name="__shared_1_0_24_1">+#REF!-#REF!-#REF!-#REF!</definedName>
    <definedName name="__shared_1_0_24_2" localSheetId="5">+#REF!-#REF!-#REF!-#REF!</definedName>
    <definedName name="__shared_1_0_24_2">+#REF!-#REF!-#REF!-#REF!</definedName>
    <definedName name="__shared_1_0_24_2_8" localSheetId="5">+#REF!-#REF!-#REF!-#REF!</definedName>
    <definedName name="__shared_1_0_24_2_8">+#REF!-#REF!-#REF!-#REF!</definedName>
    <definedName name="__shared_1_0_24_8" localSheetId="5">+#REF!-#REF!-#REF!-#REF!</definedName>
    <definedName name="__shared_1_0_24_8">+#REF!-#REF!-#REF!-#REF!</definedName>
    <definedName name="__shared_1_0_240" localSheetId="5">+#REF!-#REF!-#REF!-#REF!</definedName>
    <definedName name="__shared_1_0_240">+#REF!-#REF!-#REF!-#REF!</definedName>
    <definedName name="__shared_1_0_240_1" localSheetId="5">+#REF!-#REF!-#REF!-#REF!</definedName>
    <definedName name="__shared_1_0_240_1">+#REF!-#REF!-#REF!-#REF!</definedName>
    <definedName name="__shared_1_0_240_1_8" localSheetId="5">+#REF!-#REF!-#REF!-#REF!</definedName>
    <definedName name="__shared_1_0_240_1_8">+#REF!-#REF!-#REF!-#REF!</definedName>
    <definedName name="__shared_1_0_240_8" localSheetId="5">+#REF!-#REF!-#REF!-#REF!</definedName>
    <definedName name="__shared_1_0_240_8">+#REF!-#REF!-#REF!-#REF!</definedName>
    <definedName name="__shared_1_0_242" localSheetId="5">+#REF!-#REF!-#REF!-#REF!</definedName>
    <definedName name="__shared_1_0_242">+#REF!-#REF!-#REF!-#REF!</definedName>
    <definedName name="__shared_1_0_242_8" localSheetId="5">+#REF!-#REF!-#REF!-#REF!</definedName>
    <definedName name="__shared_1_0_242_8">+#REF!-#REF!-#REF!-#REF!</definedName>
    <definedName name="__shared_1_0_244" localSheetId="5">+#REF!-#REF!-#REF!-#REF!</definedName>
    <definedName name="__shared_1_0_244">+#REF!-#REF!-#REF!-#REF!</definedName>
    <definedName name="__shared_1_0_244_8" localSheetId="5">+#REF!-#REF!-#REF!-#REF!</definedName>
    <definedName name="__shared_1_0_244_8">+#REF!-#REF!-#REF!-#REF!</definedName>
    <definedName name="__shared_1_0_245" localSheetId="5">+#REF!-#REF!-#REF!-#REF!</definedName>
    <definedName name="__shared_1_0_245">+#REF!-#REF!-#REF!-#REF!</definedName>
    <definedName name="__shared_1_0_245_8" localSheetId="5">+#REF!-#REF!-#REF!-#REF!</definedName>
    <definedName name="__shared_1_0_245_8">+#REF!-#REF!-#REF!-#REF!</definedName>
    <definedName name="__shared_1_0_247" localSheetId="5">+#REF!-#REF!-#REF!-#REF!</definedName>
    <definedName name="__shared_1_0_247">+#REF!-#REF!-#REF!-#REF!</definedName>
    <definedName name="__shared_1_0_247_8" localSheetId="5">+#REF!-#REF!-#REF!-#REF!</definedName>
    <definedName name="__shared_1_0_247_8">+#REF!-#REF!-#REF!-#REF!</definedName>
    <definedName name="__shared_1_0_248" localSheetId="5">+#REF!-#REF!-#REF!-#REF!</definedName>
    <definedName name="__shared_1_0_248">+#REF!-#REF!-#REF!-#REF!</definedName>
    <definedName name="__shared_1_0_248_8" localSheetId="5">+#REF!-#REF!-#REF!-#REF!</definedName>
    <definedName name="__shared_1_0_248_8">+#REF!-#REF!-#REF!-#REF!</definedName>
    <definedName name="__shared_1_0_250" localSheetId="5">+#REF!-#REF!-#REF!-#REF!</definedName>
    <definedName name="__shared_1_0_250">+#REF!-#REF!-#REF!-#REF!</definedName>
    <definedName name="__shared_1_0_250_8" localSheetId="5">+#REF!-#REF!-#REF!-#REF!</definedName>
    <definedName name="__shared_1_0_250_8">+#REF!-#REF!-#REF!-#REF!</definedName>
    <definedName name="__shared_1_0_252" localSheetId="5">+#REF!-#REF!-#REF!-#REF!</definedName>
    <definedName name="__shared_1_0_252">+#REF!-#REF!-#REF!-#REF!</definedName>
    <definedName name="__shared_1_0_252_8" localSheetId="5">+#REF!-#REF!-#REF!-#REF!</definedName>
    <definedName name="__shared_1_0_252_8">+#REF!-#REF!-#REF!-#REF!</definedName>
    <definedName name="__shared_1_0_26_1" localSheetId="5">+#REF!-#REF!-#REF!-#REF!</definedName>
    <definedName name="__shared_1_0_26_1">+#REF!-#REF!-#REF!-#REF!</definedName>
    <definedName name="__shared_1_0_26_1_8" localSheetId="5">+#REF!-#REF!-#REF!-#REF!</definedName>
    <definedName name="__shared_1_0_26_1_8">+#REF!-#REF!-#REF!-#REF!</definedName>
    <definedName name="__shared_1_0_27" localSheetId="5">+#REF!-#REF!-#REF!-#REF!</definedName>
    <definedName name="__shared_1_0_27">+#REF!-#REF!-#REF!-#REF!</definedName>
    <definedName name="__shared_1_0_27_2" localSheetId="5">+#REF!-#REF!-#REF!-#REF!</definedName>
    <definedName name="__shared_1_0_27_2">+#REF!-#REF!-#REF!-#REF!</definedName>
    <definedName name="__shared_1_0_27_2_8" localSheetId="5">+#REF!-#REF!-#REF!-#REF!</definedName>
    <definedName name="__shared_1_0_27_2_8">+#REF!-#REF!-#REF!-#REF!</definedName>
    <definedName name="__shared_1_0_27_8" localSheetId="5">+#REF!-#REF!-#REF!-#REF!</definedName>
    <definedName name="__shared_1_0_27_8">+#REF!-#REF!-#REF!-#REF!</definedName>
    <definedName name="__shared_1_0_29_1" localSheetId="5">+#REF!-#REF!-#REF!-#REF!</definedName>
    <definedName name="__shared_1_0_29_1">+#REF!-#REF!-#REF!-#REF!</definedName>
    <definedName name="__shared_1_0_29_1_8" localSheetId="5">+#REF!-#REF!-#REF!-#REF!</definedName>
    <definedName name="__shared_1_0_29_1_8">+#REF!-#REF!-#REF!-#REF!</definedName>
    <definedName name="__shared_1_0_3" localSheetId="5">+#REF!-#REF!-#REF!-#REF!</definedName>
    <definedName name="__shared_1_0_3">+#REF!-#REF!-#REF!-#REF!</definedName>
    <definedName name="__shared_1_0_30" localSheetId="5">+#REF!-#REF!-#REF!-#REF!</definedName>
    <definedName name="__shared_1_0_30">+#REF!-#REF!-#REF!-#REF!</definedName>
    <definedName name="__shared_1_0_30_8" localSheetId="5">+#REF!-#REF!-#REF!-#REF!</definedName>
    <definedName name="__shared_1_0_30_8">+#REF!-#REF!-#REF!-#REF!</definedName>
    <definedName name="__shared_1_0_32" localSheetId="5">+#REF!-#REF!-#REF!-#REF!</definedName>
    <definedName name="__shared_1_0_32">+#REF!-#REF!-#REF!-#REF!</definedName>
    <definedName name="__shared_1_0_32_1" localSheetId="5">+#REF!-#REF!-#REF!-#REF!</definedName>
    <definedName name="__shared_1_0_32_1">+#REF!-#REF!-#REF!-#REF!</definedName>
    <definedName name="__shared_1_0_32_1_8" localSheetId="5">+#REF!-#REF!-#REF!-#REF!</definedName>
    <definedName name="__shared_1_0_32_1_8">+#REF!-#REF!-#REF!-#REF!</definedName>
    <definedName name="__shared_1_0_32_2" localSheetId="5">+#REF!-#REF!-#REF!-#REF!</definedName>
    <definedName name="__shared_1_0_32_2">+#REF!-#REF!-#REF!-#REF!</definedName>
    <definedName name="__shared_1_0_32_8" localSheetId="5">+#REF!-#REF!-#REF!-#REF!</definedName>
    <definedName name="__shared_1_0_32_8">+#REF!-#REF!-#REF!-#REF!</definedName>
    <definedName name="__shared_1_0_33" localSheetId="5">+#REF!-#REF!-#REF!-#REF!</definedName>
    <definedName name="__shared_1_0_33">+#REF!-#REF!-#REF!-#REF!</definedName>
    <definedName name="__shared_1_0_33_8" localSheetId="5">+#REF!-#REF!-#REF!-#REF!</definedName>
    <definedName name="__shared_1_0_33_8">+#REF!-#REF!-#REF!-#REF!</definedName>
    <definedName name="__shared_1_0_35" localSheetId="5">+#REF!-#REF!-#REF!-#REF!</definedName>
    <definedName name="__shared_1_0_35">+#REF!-#REF!-#REF!-#REF!</definedName>
    <definedName name="__shared_1_0_35_1" localSheetId="5">+#REF!-#REF!-#REF!-#REF!</definedName>
    <definedName name="__shared_1_0_35_1">+#REF!-#REF!-#REF!-#REF!</definedName>
    <definedName name="__shared_1_0_35_1_8" localSheetId="5">+#REF!-#REF!-#REF!-#REF!</definedName>
    <definedName name="__shared_1_0_35_1_8">+#REF!-#REF!-#REF!-#REF!</definedName>
    <definedName name="__shared_1_0_36" localSheetId="5">+#REF!-#REF!-#REF!-#REF!</definedName>
    <definedName name="__shared_1_0_36">+#REF!-#REF!-#REF!-#REF!</definedName>
    <definedName name="__shared_1_0_36_8" localSheetId="5">+#REF!-#REF!-#REF!-#REF!</definedName>
    <definedName name="__shared_1_0_36_8">+#REF!-#REF!-#REF!-#REF!</definedName>
    <definedName name="__shared_1_0_38" localSheetId="5">+#REF!-#REF!-#REF!-#REF!</definedName>
    <definedName name="__shared_1_0_38">+#REF!-#REF!-#REF!-#REF!</definedName>
    <definedName name="__shared_1_0_38_1" localSheetId="5">+#REF!-#REF!-#REF!-#REF!</definedName>
    <definedName name="__shared_1_0_38_1">+#REF!-#REF!-#REF!-#REF!</definedName>
    <definedName name="__shared_1_0_38_1_8" localSheetId="5">+#REF!-#REF!-#REF!-#REF!</definedName>
    <definedName name="__shared_1_0_38_1_8">+#REF!-#REF!-#REF!-#REF!</definedName>
    <definedName name="__shared_1_0_38_8" localSheetId="5">+#REF!-#REF!-#REF!-#REF!</definedName>
    <definedName name="__shared_1_0_38_8">+#REF!-#REF!-#REF!-#REF!</definedName>
    <definedName name="__shared_1_0_4" localSheetId="5">#REF!-#REF!-#REF!-#REF!</definedName>
    <definedName name="__shared_1_0_4">#REF!-#REF!-#REF!-#REF!</definedName>
    <definedName name="__shared_1_0_4_1" localSheetId="5">#REF!-#REF!-#REF!-#REF!</definedName>
    <definedName name="__shared_1_0_4_1">#REF!-#REF!-#REF!-#REF!</definedName>
    <definedName name="__shared_1_0_4_1_8" localSheetId="5">#REF!-#REF!-#REF!-#REF!</definedName>
    <definedName name="__shared_1_0_4_1_8">#REF!-#REF!-#REF!-#REF!</definedName>
    <definedName name="__shared_1_0_4_8" localSheetId="5">#REF!-#REF!-#REF!-#REF!</definedName>
    <definedName name="__shared_1_0_4_8">#REF!-#REF!-#REF!-#REF!</definedName>
    <definedName name="__shared_1_0_40" localSheetId="5">+#REF!-#REF!-#REF!-#REF!</definedName>
    <definedName name="__shared_1_0_40">+#REF!-#REF!-#REF!-#REF!</definedName>
    <definedName name="__shared_1_0_40_8" localSheetId="5">+#REF!-#REF!-#REF!-#REF!</definedName>
    <definedName name="__shared_1_0_40_8">+#REF!-#REF!-#REF!-#REF!</definedName>
    <definedName name="__shared_1_0_41" localSheetId="5">+#REF!-#REF!-#REF!-#REF!</definedName>
    <definedName name="__shared_1_0_41">+#REF!-#REF!-#REF!-#REF!</definedName>
    <definedName name="__shared_1_0_41_1" localSheetId="5">+#REF!-#REF!-#REF!-#REF!</definedName>
    <definedName name="__shared_1_0_41_1">+#REF!-#REF!-#REF!-#REF!</definedName>
    <definedName name="__shared_1_0_41_1_8" localSheetId="5">+#REF!-#REF!-#REF!-#REF!</definedName>
    <definedName name="__shared_1_0_41_1_8">+#REF!-#REF!-#REF!-#REF!</definedName>
    <definedName name="__shared_1_0_41_2" localSheetId="5">+#REF!-#REF!-#REF!-#REF!</definedName>
    <definedName name="__shared_1_0_41_2">+#REF!-#REF!-#REF!-#REF!</definedName>
    <definedName name="__shared_1_0_41_8" localSheetId="5">+#REF!-#REF!-#REF!-#REF!</definedName>
    <definedName name="__shared_1_0_41_8">+#REF!-#REF!-#REF!-#REF!</definedName>
    <definedName name="__shared_1_0_44" localSheetId="5">+#REF!-#REF!-#REF!-#REF!</definedName>
    <definedName name="__shared_1_0_44">+#REF!-#REF!-#REF!-#REF!</definedName>
    <definedName name="__shared_1_0_44_1" localSheetId="5">+#REF!-#REF!-#REF!-#REF!</definedName>
    <definedName name="__shared_1_0_44_1">+#REF!-#REF!-#REF!-#REF!</definedName>
    <definedName name="__shared_1_0_44_1_8" localSheetId="5">+#REF!-#REF!-#REF!-#REF!</definedName>
    <definedName name="__shared_1_0_44_1_8">+#REF!-#REF!-#REF!-#REF!</definedName>
    <definedName name="__shared_1_0_44_2" localSheetId="5">+#REF!-#REF!-#REF!-#REF!</definedName>
    <definedName name="__shared_1_0_44_2">+#REF!-#REF!-#REF!-#REF!</definedName>
    <definedName name="__shared_1_0_44_2_8" localSheetId="5">+#REF!-#REF!-#REF!-#REF!</definedName>
    <definedName name="__shared_1_0_44_2_8">+#REF!-#REF!-#REF!-#REF!</definedName>
    <definedName name="__shared_1_0_44_3" localSheetId="5">+#REF!-#REF!-#REF!-#REF!</definedName>
    <definedName name="__shared_1_0_44_3">+#REF!-#REF!-#REF!-#REF!</definedName>
    <definedName name="__shared_1_0_44_8" localSheetId="5">+#REF!-#REF!-#REF!-#REF!</definedName>
    <definedName name="__shared_1_0_44_8">+#REF!-#REF!-#REF!-#REF!</definedName>
    <definedName name="__shared_1_0_47" localSheetId="5">+#REF!-#REF!-#REF!-#REF!</definedName>
    <definedName name="__shared_1_0_47">+#REF!-#REF!-#REF!-#REF!</definedName>
    <definedName name="__shared_1_0_47_1" localSheetId="5">+#REF!-#REF!-#REF!-#REF!</definedName>
    <definedName name="__shared_1_0_47_1">+#REF!-#REF!-#REF!-#REF!</definedName>
    <definedName name="__shared_1_0_47_1_8" localSheetId="5">+#REF!-#REF!-#REF!-#REF!</definedName>
    <definedName name="__shared_1_0_47_1_8">+#REF!-#REF!-#REF!-#REF!</definedName>
    <definedName name="__shared_1_0_47_8" localSheetId="5">+#REF!-#REF!-#REF!-#REF!</definedName>
    <definedName name="__shared_1_0_47_8">+#REF!-#REF!-#REF!-#REF!</definedName>
    <definedName name="__shared_1_0_48" localSheetId="5">+#REF!-#REF!-#REF!-#REF!</definedName>
    <definedName name="__shared_1_0_48">+#REF!-#REF!-#REF!-#REF!</definedName>
    <definedName name="__shared_1_0_48_8" localSheetId="5">+#REF!-#REF!-#REF!-#REF!</definedName>
    <definedName name="__shared_1_0_48_8">+#REF!-#REF!-#REF!-#REF!</definedName>
    <definedName name="__shared_1_0_49" localSheetId="5">+#REF!-#REF!-#REF!-#REF!</definedName>
    <definedName name="__shared_1_0_49">+#REF!-#REF!-#REF!-#REF!</definedName>
    <definedName name="__shared_1_0_50" localSheetId="5">+#REF!-#REF!-#REF!-#REF!</definedName>
    <definedName name="__shared_1_0_50">+#REF!-#REF!-#REF!-#REF!</definedName>
    <definedName name="__shared_1_0_50_1" localSheetId="5">+#REF!-#REF!-#REF!-#REF!</definedName>
    <definedName name="__shared_1_0_50_1">+#REF!-#REF!-#REF!-#REF!</definedName>
    <definedName name="__shared_1_0_50_1_8" localSheetId="5">+#REF!-#REF!-#REF!-#REF!</definedName>
    <definedName name="__shared_1_0_50_1_8">+#REF!-#REF!-#REF!-#REF!</definedName>
    <definedName name="__shared_1_0_50_8" localSheetId="5">+#REF!-#REF!-#REF!-#REF!</definedName>
    <definedName name="__shared_1_0_50_8">+#REF!-#REF!-#REF!-#REF!</definedName>
    <definedName name="__shared_1_0_51" localSheetId="5">+#REF!-#REF!-#REF!-#REF!</definedName>
    <definedName name="__shared_1_0_51">+#REF!-#REF!-#REF!-#REF!</definedName>
    <definedName name="__shared_1_0_51_1" localSheetId="5">+#REF!-#REF!-#REF!-#REF!</definedName>
    <definedName name="__shared_1_0_51_1">+#REF!-#REF!-#REF!-#REF!</definedName>
    <definedName name="__shared_1_0_51_8" localSheetId="5">+#REF!-#REF!-#REF!-#REF!</definedName>
    <definedName name="__shared_1_0_51_8">+#REF!-#REF!-#REF!-#REF!</definedName>
    <definedName name="__shared_1_0_52" localSheetId="5">+#REF!-#REF!-#REF!-#REF!</definedName>
    <definedName name="__shared_1_0_52">+#REF!-#REF!-#REF!-#REF!</definedName>
    <definedName name="__shared_1_0_52_1" localSheetId="5">+#REF!-#REF!-#REF!-#REF!</definedName>
    <definedName name="__shared_1_0_52_1">+#REF!-#REF!-#REF!-#REF!</definedName>
    <definedName name="__shared_1_0_52_8" localSheetId="5">+#REF!-#REF!-#REF!-#REF!</definedName>
    <definedName name="__shared_1_0_52_8">+#REF!-#REF!-#REF!-#REF!</definedName>
    <definedName name="__shared_1_0_53" localSheetId="5">+#REF!-#REF!-#REF!-#REF!</definedName>
    <definedName name="__shared_1_0_53">+#REF!-#REF!-#REF!-#REF!</definedName>
    <definedName name="__shared_1_0_53_1" localSheetId="5">+#REF!-#REF!-#REF!-#REF!</definedName>
    <definedName name="__shared_1_0_53_1">+#REF!-#REF!-#REF!-#REF!</definedName>
    <definedName name="__shared_1_0_53_1_8" localSheetId="5">+#REF!-#REF!-#REF!-#REF!</definedName>
    <definedName name="__shared_1_0_53_1_8">+#REF!-#REF!-#REF!-#REF!</definedName>
    <definedName name="__shared_1_0_53_8" localSheetId="5">+#REF!-#REF!-#REF!-#REF!</definedName>
    <definedName name="__shared_1_0_53_8">+#REF!-#REF!-#REF!-#REF!</definedName>
    <definedName name="__shared_1_0_54" localSheetId="5">+#REF!-#REF!-#REF!-#REF!</definedName>
    <definedName name="__shared_1_0_54">+#REF!-#REF!-#REF!-#REF!</definedName>
    <definedName name="__shared_1_0_54_1" localSheetId="5">+#REF!-#REF!-#REF!-#REF!</definedName>
    <definedName name="__shared_1_0_54_1">+#REF!-#REF!-#REF!-#REF!</definedName>
    <definedName name="__shared_1_0_54_1_8" localSheetId="5">+#REF!-#REF!-#REF!-#REF!</definedName>
    <definedName name="__shared_1_0_54_1_8">+#REF!-#REF!-#REF!-#REF!</definedName>
    <definedName name="__shared_1_0_54_8" localSheetId="5">+#REF!-#REF!-#REF!-#REF!</definedName>
    <definedName name="__shared_1_0_54_8">+#REF!-#REF!-#REF!-#REF!</definedName>
    <definedName name="__shared_1_0_55" localSheetId="5">+#REF!-#REF!-#REF!-#REF!</definedName>
    <definedName name="__shared_1_0_55">+#REF!-#REF!-#REF!-#REF!</definedName>
    <definedName name="__shared_1_0_56" localSheetId="5">+#REF!-#REF!-#REF!-#REF!</definedName>
    <definedName name="__shared_1_0_56">+#REF!-#REF!-#REF!-#REF!</definedName>
    <definedName name="__shared_1_0_56_8" localSheetId="5">+#REF!-#REF!-#REF!-#REF!</definedName>
    <definedName name="__shared_1_0_56_8">+#REF!-#REF!-#REF!-#REF!</definedName>
    <definedName name="__shared_1_0_57" localSheetId="5">+#REF!-#REF!-#REF!-#REF!</definedName>
    <definedName name="__shared_1_0_57">+#REF!-#REF!-#REF!-#REF!</definedName>
    <definedName name="__shared_1_0_57_1" localSheetId="5">+#REF!-#REF!-#REF!-#REF!</definedName>
    <definedName name="__shared_1_0_57_1">+#REF!-#REF!-#REF!-#REF!</definedName>
    <definedName name="__shared_1_0_57_1_8" localSheetId="5">+#REF!-#REF!-#REF!-#REF!</definedName>
    <definedName name="__shared_1_0_57_1_8">+#REF!-#REF!-#REF!-#REF!</definedName>
    <definedName name="__shared_1_0_57_8" localSheetId="5">+#REF!-#REF!-#REF!-#REF!</definedName>
    <definedName name="__shared_1_0_57_8">+#REF!-#REF!-#REF!-#REF!</definedName>
    <definedName name="__shared_1_0_59" localSheetId="5">+#REF!-#REF!-#REF!-#REF!</definedName>
    <definedName name="__shared_1_0_59">+#REF!-#REF!-#REF!-#REF!</definedName>
    <definedName name="__shared_1_0_59_8" localSheetId="5">+#REF!-#REF!-#REF!-#REF!</definedName>
    <definedName name="__shared_1_0_59_8">+#REF!-#REF!-#REF!-#REF!</definedName>
    <definedName name="__shared_1_0_6" localSheetId="5">+#REF!-#REF!-#REF!-#REF!</definedName>
    <definedName name="__shared_1_0_6">+#REF!-#REF!-#REF!-#REF!</definedName>
    <definedName name="__shared_1_0_60_1" localSheetId="5">+#REF!-#REF!-#REF!-#REF!</definedName>
    <definedName name="__shared_1_0_60_1">+#REF!-#REF!-#REF!-#REF!</definedName>
    <definedName name="__shared_1_0_60_1_8" localSheetId="5">+#REF!-#REF!-#REF!-#REF!</definedName>
    <definedName name="__shared_1_0_60_1_8">+#REF!-#REF!-#REF!-#REF!</definedName>
    <definedName name="__shared_1_0_61" localSheetId="5">+#REF!-#REF!-#REF!-#REF!</definedName>
    <definedName name="__shared_1_0_61">+#REF!-#REF!-#REF!-#REF!</definedName>
    <definedName name="__shared_1_0_61_1" localSheetId="5">+#REF!-#REF!-#REF!-#REF!</definedName>
    <definedName name="__shared_1_0_61_1">+#REF!-#REF!-#REF!-#REF!</definedName>
    <definedName name="__shared_1_0_61_8" localSheetId="5">+#REF!-#REF!-#REF!-#REF!</definedName>
    <definedName name="__shared_1_0_61_8">+#REF!-#REF!-#REF!-#REF!</definedName>
    <definedName name="__shared_1_0_62" localSheetId="5">+#REF!-#REF!-#REF!-#REF!</definedName>
    <definedName name="__shared_1_0_62">+#REF!-#REF!-#REF!-#REF!</definedName>
    <definedName name="__shared_1_0_63" localSheetId="5">+#REF!-#REF!-#REF!-#REF!</definedName>
    <definedName name="__shared_1_0_63">+#REF!-#REF!-#REF!-#REF!</definedName>
    <definedName name="__shared_1_0_63_1" localSheetId="5">+#REF!-#REF!-#REF!-#REF!</definedName>
    <definedName name="__shared_1_0_63_1">+#REF!-#REF!-#REF!-#REF!</definedName>
    <definedName name="__shared_1_0_63_1_8" localSheetId="5">+#REF!-#REF!-#REF!-#REF!</definedName>
    <definedName name="__shared_1_0_63_1_8">+#REF!-#REF!-#REF!-#REF!</definedName>
    <definedName name="__shared_1_0_64" localSheetId="5">+#REF!-#REF!-#REF!-#REF!</definedName>
    <definedName name="__shared_1_0_64">+#REF!-#REF!-#REF!-#REF!</definedName>
    <definedName name="__shared_1_0_64_2" localSheetId="5">+#REF!-#REF!-#REF!-#REF!</definedName>
    <definedName name="__shared_1_0_64_2">+#REF!-#REF!-#REF!-#REF!</definedName>
    <definedName name="__shared_1_0_64_2_8" localSheetId="5">+#REF!-#REF!-#REF!-#REF!</definedName>
    <definedName name="__shared_1_0_64_2_8">+#REF!-#REF!-#REF!-#REF!</definedName>
    <definedName name="__shared_1_0_64_8" localSheetId="5">+#REF!-#REF!-#REF!-#REF!</definedName>
    <definedName name="__shared_1_0_64_8">+#REF!-#REF!-#REF!-#REF!</definedName>
    <definedName name="__shared_1_0_66" localSheetId="5">+#REF!-#REF!-#REF!-#REF!</definedName>
    <definedName name="__shared_1_0_66">+#REF!-#REF!-#REF!-#REF!</definedName>
    <definedName name="__shared_1_0_66_1" localSheetId="5">+#REF!-#REF!-#REF!-#REF!</definedName>
    <definedName name="__shared_1_0_66_1">+#REF!-#REF!-#REF!-#REF!</definedName>
    <definedName name="__shared_1_0_66_8" localSheetId="5">+#REF!-#REF!-#REF!-#REF!</definedName>
    <definedName name="__shared_1_0_66_8">+#REF!-#REF!-#REF!-#REF!</definedName>
    <definedName name="__shared_1_0_67" localSheetId="5">+#REF!-#REF!-#REF!-#REF!</definedName>
    <definedName name="__shared_1_0_67">+#REF!-#REF!-#REF!-#REF!</definedName>
    <definedName name="__shared_1_0_67_8" localSheetId="5">+#REF!-#REF!-#REF!-#REF!</definedName>
    <definedName name="__shared_1_0_67_8">+#REF!-#REF!-#REF!-#REF!</definedName>
    <definedName name="__shared_1_0_68_1" localSheetId="5">+#REF!-#REF!-#REF!-#REF!</definedName>
    <definedName name="__shared_1_0_68_1">+#REF!-#REF!-#REF!-#REF!</definedName>
    <definedName name="__shared_1_0_68_1_8" localSheetId="5">+#REF!-#REF!-#REF!-#REF!</definedName>
    <definedName name="__shared_1_0_68_1_8">+#REF!-#REF!-#REF!-#REF!</definedName>
    <definedName name="__shared_1_0_69" localSheetId="5">+#REF!-#REF!-#REF!-#REF!</definedName>
    <definedName name="__shared_1_0_69">+#REF!-#REF!-#REF!-#REF!</definedName>
    <definedName name="__shared_1_0_7" localSheetId="5">#REF!-#REF!-#REF!-#REF!</definedName>
    <definedName name="__shared_1_0_7">#REF!-#REF!-#REF!-#REF!</definedName>
    <definedName name="__shared_1_0_7_1" localSheetId="5">+#REF!-#REF!-#REF!-#REF!</definedName>
    <definedName name="__shared_1_0_7_1">+#REF!-#REF!-#REF!-#REF!</definedName>
    <definedName name="__shared_1_0_7_8" localSheetId="5">#REF!-#REF!-#REF!-#REF!</definedName>
    <definedName name="__shared_1_0_7_8">#REF!-#REF!-#REF!-#REF!</definedName>
    <definedName name="__shared_1_0_70" localSheetId="5">+#REF!-#REF!-#REF!-#REF!</definedName>
    <definedName name="__shared_1_0_70">+#REF!-#REF!-#REF!-#REF!</definedName>
    <definedName name="__shared_1_0_70_1" localSheetId="5">+#REF!-#REF!-#REF!-#REF!</definedName>
    <definedName name="__shared_1_0_70_1">+#REF!-#REF!-#REF!-#REF!</definedName>
    <definedName name="__shared_1_0_70_8" localSheetId="5">+#REF!-#REF!-#REF!-#REF!</definedName>
    <definedName name="__shared_1_0_70_8">+#REF!-#REF!-#REF!-#REF!</definedName>
    <definedName name="__shared_1_0_71_1" localSheetId="5">+#REF!-#REF!-#REF!-#REF!</definedName>
    <definedName name="__shared_1_0_71_1">+#REF!-#REF!-#REF!-#REF!</definedName>
    <definedName name="__shared_1_0_71_1_8" localSheetId="5">+#REF!-#REF!-#REF!-#REF!</definedName>
    <definedName name="__shared_1_0_71_1_8">+#REF!-#REF!-#REF!-#REF!</definedName>
    <definedName name="__shared_1_0_74" localSheetId="5">+#REF!-#REF!-#REF!-#REF!</definedName>
    <definedName name="__shared_1_0_74">+#REF!-#REF!-#REF!-#REF!</definedName>
    <definedName name="__shared_1_0_74_1" localSheetId="5">+#REF!-#REF!-#REF!-#REF!</definedName>
    <definedName name="__shared_1_0_74_1">+#REF!-#REF!-#REF!-#REF!</definedName>
    <definedName name="__shared_1_0_74_8" localSheetId="5">+#REF!-#REF!-#REF!-#REF!</definedName>
    <definedName name="__shared_1_0_74_8">+#REF!-#REF!-#REF!-#REF!</definedName>
    <definedName name="__shared_1_0_75" localSheetId="5">+#REF!-#REF!-#REF!-#REF!</definedName>
    <definedName name="__shared_1_0_75">+#REF!-#REF!-#REF!-#REF!</definedName>
    <definedName name="__shared_1_0_75_1" localSheetId="5">+#REF!-#REF!-#REF!-#REF!</definedName>
    <definedName name="__shared_1_0_75_1">+#REF!-#REF!-#REF!-#REF!</definedName>
    <definedName name="__shared_1_0_75_8" localSheetId="5">+#REF!-#REF!-#REF!-#REF!</definedName>
    <definedName name="__shared_1_0_75_8">+#REF!-#REF!-#REF!-#REF!</definedName>
    <definedName name="__shared_1_0_77" localSheetId="5">+#REF!-#REF!-#REF!-#REF!</definedName>
    <definedName name="__shared_1_0_77">+#REF!-#REF!-#REF!-#REF!</definedName>
    <definedName name="__shared_1_0_77_1" localSheetId="5">+#REF!-#REF!-#REF!-#REF!</definedName>
    <definedName name="__shared_1_0_77_1">+#REF!-#REF!-#REF!-#REF!</definedName>
    <definedName name="__shared_1_0_77_8" localSheetId="5">+#REF!-#REF!-#REF!-#REF!</definedName>
    <definedName name="__shared_1_0_77_8">+#REF!-#REF!-#REF!-#REF!</definedName>
    <definedName name="__shared_1_0_78" localSheetId="5">+#REF!-#REF!-#REF!-#REF!</definedName>
    <definedName name="__shared_1_0_78">+#REF!-#REF!-#REF!-#REF!</definedName>
    <definedName name="__shared_1_0_78_8" localSheetId="5">+#REF!-#REF!-#REF!-#REF!</definedName>
    <definedName name="__shared_1_0_78_8">+#REF!-#REF!-#REF!-#REF!</definedName>
    <definedName name="__shared_1_0_79" localSheetId="5">+#REF!-#REF!-#REF!-#REF!</definedName>
    <definedName name="__shared_1_0_79">+#REF!-#REF!-#REF!-#REF!</definedName>
    <definedName name="__shared_1_0_79_1" localSheetId="5">+#REF!-#REF!-#REF!-#REF!</definedName>
    <definedName name="__shared_1_0_79_1">+#REF!-#REF!-#REF!-#REF!</definedName>
    <definedName name="__shared_1_0_79_1_8" localSheetId="5">+#REF!-#REF!-#REF!-#REF!</definedName>
    <definedName name="__shared_1_0_79_1_8">+#REF!-#REF!-#REF!-#REF!</definedName>
    <definedName name="__shared_1_0_8" localSheetId="5">#REF!-#REF!-#REF!-#REF!</definedName>
    <definedName name="__shared_1_0_8">#REF!-#REF!-#REF!-#REF!</definedName>
    <definedName name="__shared_1_0_8_1" localSheetId="5">#REF!-#REF!-#REF!-#REF!</definedName>
    <definedName name="__shared_1_0_8_1">#REF!-#REF!-#REF!-#REF!</definedName>
    <definedName name="__shared_1_0_8_1_8" localSheetId="5">#REF!-#REF!-#REF!-#REF!</definedName>
    <definedName name="__shared_1_0_8_1_8">#REF!-#REF!-#REF!-#REF!</definedName>
    <definedName name="__shared_1_0_8_8" localSheetId="5">#REF!-#REF!-#REF!-#REF!</definedName>
    <definedName name="__shared_1_0_8_8">#REF!-#REF!-#REF!-#REF!</definedName>
    <definedName name="__shared_1_0_80" localSheetId="5">+#REF!-#REF!-#REF!-#REF!</definedName>
    <definedName name="__shared_1_0_80">+#REF!-#REF!-#REF!-#REF!</definedName>
    <definedName name="__shared_1_0_80_8" localSheetId="5">+#REF!-#REF!-#REF!-#REF!</definedName>
    <definedName name="__shared_1_0_80_8">+#REF!-#REF!-#REF!-#REF!</definedName>
    <definedName name="__shared_1_0_81" localSheetId="5">+#REF!-#REF!-#REF!-#REF!</definedName>
    <definedName name="__shared_1_0_81">+#REF!-#REF!-#REF!-#REF!</definedName>
    <definedName name="__shared_1_0_81_1" localSheetId="5">+#REF!-#REF!-#REF!-#REF!</definedName>
    <definedName name="__shared_1_0_81_1">+#REF!-#REF!-#REF!-#REF!</definedName>
    <definedName name="__shared_1_0_81_1_8" localSheetId="5">+#REF!-#REF!-#REF!-#REF!</definedName>
    <definedName name="__shared_1_0_81_1_8">+#REF!-#REF!-#REF!-#REF!</definedName>
    <definedName name="__shared_1_0_81_8" localSheetId="5">+#REF!-#REF!-#REF!-#REF!</definedName>
    <definedName name="__shared_1_0_81_8">+#REF!-#REF!-#REF!-#REF!</definedName>
    <definedName name="__shared_1_0_82" localSheetId="5">+#REF!-#REF!-#REF!-#REF!</definedName>
    <definedName name="__shared_1_0_82">+#REF!-#REF!-#REF!-#REF!</definedName>
    <definedName name="__shared_1_0_82_1" localSheetId="5">+#REF!-#REF!-#REF!-#REF!</definedName>
    <definedName name="__shared_1_0_82_1">+#REF!-#REF!-#REF!-#REF!</definedName>
    <definedName name="__shared_1_0_82_8" localSheetId="5">+#REF!-#REF!-#REF!-#REF!</definedName>
    <definedName name="__shared_1_0_82_8">+#REF!-#REF!-#REF!-#REF!</definedName>
    <definedName name="__shared_1_0_83" localSheetId="5">+#REF!-#REF!-#REF!-#REF!</definedName>
    <definedName name="__shared_1_0_83">+#REF!-#REF!-#REF!-#REF!</definedName>
    <definedName name="__shared_1_0_84" localSheetId="5">+#REF!-#REF!-#REF!-#REF!</definedName>
    <definedName name="__shared_1_0_84">+#REF!-#REF!-#REF!-#REF!</definedName>
    <definedName name="__shared_1_0_84_1" localSheetId="5">+#REF!-#REF!-#REF!-#REF!</definedName>
    <definedName name="__shared_1_0_84_1">+#REF!-#REF!-#REF!-#REF!</definedName>
    <definedName name="__shared_1_0_84_1_8" localSheetId="5">+#REF!-#REF!-#REF!-#REF!</definedName>
    <definedName name="__shared_1_0_84_1_8">+#REF!-#REF!-#REF!-#REF!</definedName>
    <definedName name="__shared_1_0_84_8" localSheetId="5">+#REF!-#REF!-#REF!-#REF!</definedName>
    <definedName name="__shared_1_0_84_8">+#REF!-#REF!-#REF!-#REF!</definedName>
    <definedName name="__shared_1_0_85_1" localSheetId="5">+#REF!-#REF!-#REF!-#REF!</definedName>
    <definedName name="__shared_1_0_85_1">+#REF!-#REF!-#REF!-#REF!</definedName>
    <definedName name="__shared_1_0_85_1_8" localSheetId="5">+#REF!-#REF!-#REF!-#REF!</definedName>
    <definedName name="__shared_1_0_85_1_8">+#REF!-#REF!-#REF!-#REF!</definedName>
    <definedName name="__shared_1_0_86" localSheetId="5">+#REF!-#REF!-#REF!-#REF!</definedName>
    <definedName name="__shared_1_0_86">+#REF!-#REF!-#REF!-#REF!</definedName>
    <definedName name="__shared_1_0_86_8" localSheetId="5">+#REF!-#REF!-#REF!-#REF!</definedName>
    <definedName name="__shared_1_0_86_8">+#REF!-#REF!-#REF!-#REF!</definedName>
    <definedName name="__shared_1_0_87" localSheetId="5">+#REF!-#REF!-#REF!-#REF!</definedName>
    <definedName name="__shared_1_0_87">+#REF!-#REF!-#REF!-#REF!</definedName>
    <definedName name="__shared_1_0_87_8" localSheetId="5">+#REF!-#REF!-#REF!-#REF!</definedName>
    <definedName name="__shared_1_0_87_8">+#REF!-#REF!-#REF!-#REF!</definedName>
    <definedName name="__shared_1_0_89" localSheetId="5">+#REF!-#REF!-#REF!-#REF!</definedName>
    <definedName name="__shared_1_0_89">+#REF!-#REF!-#REF!-#REF!</definedName>
    <definedName name="__shared_1_0_89_2" localSheetId="5">+#REF!-#REF!-#REF!-#REF!</definedName>
    <definedName name="__shared_1_0_89_2">+#REF!-#REF!-#REF!-#REF!</definedName>
    <definedName name="__shared_1_0_89_2_8" localSheetId="5">+#REF!-#REF!-#REF!-#REF!</definedName>
    <definedName name="__shared_1_0_89_2_8">+#REF!-#REF!-#REF!-#REF!</definedName>
    <definedName name="__shared_1_0_89_8" localSheetId="5">+#REF!-#REF!-#REF!-#REF!</definedName>
    <definedName name="__shared_1_0_89_8">+#REF!-#REF!-#REF!-#REF!</definedName>
    <definedName name="__shared_1_0_9" localSheetId="5">#REF!-#REF!-#REF!-#REF!</definedName>
    <definedName name="__shared_1_0_9">#REF!-#REF!-#REF!-#REF!</definedName>
    <definedName name="__shared_1_0_9_1" localSheetId="5">#REF!-#REF!-#REF!-#REF!</definedName>
    <definedName name="__shared_1_0_9_1">#REF!-#REF!-#REF!-#REF!</definedName>
    <definedName name="__shared_1_0_9_1_8" localSheetId="5">#REF!-#REF!-#REF!-#REF!</definedName>
    <definedName name="__shared_1_0_9_1_8">#REF!-#REF!-#REF!-#REF!</definedName>
    <definedName name="__shared_1_0_9_8" localSheetId="5">#REF!-#REF!-#REF!-#REF!</definedName>
    <definedName name="__shared_1_0_9_8">#REF!-#REF!-#REF!-#REF!</definedName>
    <definedName name="__shared_1_0_90_1" localSheetId="5">+#REF!-#REF!-#REF!-#REF!</definedName>
    <definedName name="__shared_1_0_90_1">+#REF!-#REF!-#REF!-#REF!</definedName>
    <definedName name="__shared_1_0_90_1_8" localSheetId="5">+#REF!-#REF!-#REF!-#REF!</definedName>
    <definedName name="__shared_1_0_90_1_8">+#REF!-#REF!-#REF!-#REF!</definedName>
    <definedName name="__shared_1_0_91" localSheetId="5">+#REF!-#REF!-#REF!-#REF!</definedName>
    <definedName name="__shared_1_0_91">+#REF!-#REF!-#REF!-#REF!</definedName>
    <definedName name="__shared_1_0_92" localSheetId="5">+#REF!-#REF!-#REF!-#REF!</definedName>
    <definedName name="__shared_1_0_92">+#REF!-#REF!-#REF!-#REF!</definedName>
    <definedName name="__shared_1_0_93" localSheetId="5">+#REF!-#REF!-#REF!-#REF!</definedName>
    <definedName name="__shared_1_0_93">+#REF!-#REF!-#REF!-#REF!</definedName>
    <definedName name="__shared_1_0_93_1" localSheetId="5">+#REF!-#REF!-#REF!-#REF!</definedName>
    <definedName name="__shared_1_0_93_1">+#REF!-#REF!-#REF!-#REF!</definedName>
    <definedName name="__shared_1_0_93_1_8" localSheetId="5">+#REF!-#REF!-#REF!-#REF!</definedName>
    <definedName name="__shared_1_0_93_1_8">+#REF!-#REF!-#REF!-#REF!</definedName>
    <definedName name="__shared_1_0_93_8" localSheetId="5">+#REF!-#REF!-#REF!-#REF!</definedName>
    <definedName name="__shared_1_0_93_8">+#REF!-#REF!-#REF!-#REF!</definedName>
    <definedName name="__shared_1_0_94" localSheetId="5">+#REF!-#REF!-#REF!-#REF!</definedName>
    <definedName name="__shared_1_0_94">+#REF!-#REF!-#REF!-#REF!</definedName>
    <definedName name="__shared_1_0_94_8" localSheetId="5">+#REF!-#REF!-#REF!-#REF!</definedName>
    <definedName name="__shared_1_0_94_8">+#REF!-#REF!-#REF!-#REF!</definedName>
    <definedName name="__shared_1_0_95" localSheetId="5">+#REF!-#REF!-#REF!-#REF!</definedName>
    <definedName name="__shared_1_0_95">+#REF!-#REF!-#REF!-#REF!</definedName>
    <definedName name="__shared_1_0_96" localSheetId="5">+#REF!-#REF!-#REF!-#REF!</definedName>
    <definedName name="__shared_1_0_96">+#REF!-#REF!-#REF!-#REF!</definedName>
    <definedName name="__shared_1_0_96_1" localSheetId="5">+#REF!-#REF!-#REF!-#REF!</definedName>
    <definedName name="__shared_1_0_96_1">+#REF!-#REF!-#REF!-#REF!</definedName>
    <definedName name="__shared_1_0_96_1_8" localSheetId="5">+#REF!-#REF!-#REF!-#REF!</definedName>
    <definedName name="__shared_1_0_96_1_8">+#REF!-#REF!-#REF!-#REF!</definedName>
    <definedName name="__shared_1_0_96_2" localSheetId="5">+#REF!-#REF!-#REF!-#REF!</definedName>
    <definedName name="__shared_1_0_96_2">+#REF!-#REF!-#REF!-#REF!</definedName>
    <definedName name="__shared_1_0_96_2_8" localSheetId="5">+#REF!-#REF!-#REF!-#REF!</definedName>
    <definedName name="__shared_1_0_96_2_8">+#REF!-#REF!-#REF!-#REF!</definedName>
    <definedName name="__shared_1_0_96_8" localSheetId="5">+#REF!-#REF!-#REF!-#REF!</definedName>
    <definedName name="__shared_1_0_96_8">+#REF!-#REF!-#REF!-#REF!</definedName>
    <definedName name="__shared_1_0_97" localSheetId="5">+#REF!-#REF!-#REF!-#REF!</definedName>
    <definedName name="__shared_1_0_97">+#REF!-#REF!-#REF!-#REF!</definedName>
    <definedName name="__shared_1_0_98" localSheetId="5">+#REF!-#REF!-#REF!-#REF!</definedName>
    <definedName name="__shared_1_0_98">+#REF!-#REF!-#REF!-#REF!</definedName>
    <definedName name="__shared_1_0_98_8" localSheetId="5">+#REF!-#REF!-#REF!-#REF!</definedName>
    <definedName name="__shared_1_0_98_8">+#REF!-#REF!-#REF!-#REF!</definedName>
    <definedName name="__shared_1_0_99" localSheetId="5">+#REF!-#REF!-#REF!-#REF!</definedName>
    <definedName name="__shared_1_0_99">+#REF!-#REF!-#REF!-#REF!</definedName>
    <definedName name="__shared_1_0_99_1" localSheetId="5">+#REF!-#REF!-#REF!-#REF!</definedName>
    <definedName name="__shared_1_0_99_1">+#REF!-#REF!-#REF!-#REF!</definedName>
    <definedName name="__shared_1_0_99_1_8" localSheetId="5">+#REF!-#REF!-#REF!-#REF!</definedName>
    <definedName name="__shared_1_0_99_1_8">+#REF!-#REF!-#REF!-#REF!</definedName>
    <definedName name="__shared_3_0_0" localSheetId="5">#REF!*12+#REF!</definedName>
    <definedName name="__shared_3_0_0">#REF!*12+#REF!</definedName>
    <definedName name="__shared_3_0_0_1" localSheetId="5">#REF!*12+#REF!</definedName>
    <definedName name="__shared_3_0_0_1">#REF!*12+#REF!</definedName>
    <definedName name="__shared_3_0_0_1_8" localSheetId="5">#REF!*12+#REF!</definedName>
    <definedName name="__shared_3_0_0_1_8">#REF!*12+#REF!</definedName>
    <definedName name="__shared_3_0_0_2" localSheetId="5">#REF!*12+#REF!</definedName>
    <definedName name="__shared_3_0_0_2">#REF!*12+#REF!</definedName>
    <definedName name="__shared_3_0_0_2_8" localSheetId="5">#REF!*12+#REF!</definedName>
    <definedName name="__shared_3_0_0_2_8">#REF!*12+#REF!</definedName>
    <definedName name="__shared_3_0_0_8" localSheetId="5">#REF!*12+#REF!</definedName>
    <definedName name="__shared_3_0_0_8">#REF!*12+#REF!</definedName>
    <definedName name="__shared_3_0_1" localSheetId="5">#REF!*#REF!*1000</definedName>
    <definedName name="__shared_3_0_1">#REF!*#REF!*1000</definedName>
    <definedName name="__shared_3_0_1_1" localSheetId="5">#REF!*#REF!*1000</definedName>
    <definedName name="__shared_3_0_1_1">#REF!*#REF!*1000</definedName>
    <definedName name="__shared_3_0_1_1_8" localSheetId="5">#REF!*#REF!*1000</definedName>
    <definedName name="__shared_3_0_1_1_8">#REF!*#REF!*1000</definedName>
    <definedName name="__shared_3_0_1_2" localSheetId="5">#REF!*#REF!*1000</definedName>
    <definedName name="__shared_3_0_1_2">#REF!*#REF!*1000</definedName>
    <definedName name="__shared_3_0_1_2_8" localSheetId="5">#REF!*#REF!*1000</definedName>
    <definedName name="__shared_3_0_1_2_8">#REF!*#REF!*1000</definedName>
    <definedName name="__shared_3_0_1_3" localSheetId="5">+#REF!*#REF!*1000</definedName>
    <definedName name="__shared_3_0_1_3">+#REF!*#REF!*1000</definedName>
    <definedName name="__shared_3_0_1_8" localSheetId="5">#REF!*#REF!*1000</definedName>
    <definedName name="__shared_3_0_1_8">#REF!*#REF!*1000</definedName>
    <definedName name="__shared_3_0_10" localSheetId="5">#REF!*12+#REF!</definedName>
    <definedName name="__shared_3_0_10">#REF!*12+#REF!</definedName>
    <definedName name="__shared_3_0_10_1" localSheetId="5">#REF!*12+#REF!</definedName>
    <definedName name="__shared_3_0_10_1">#REF!*12+#REF!</definedName>
    <definedName name="__shared_3_0_10_1_8" localSheetId="5">#REF!*12+#REF!</definedName>
    <definedName name="__shared_3_0_10_1_8">#REF!*12+#REF!</definedName>
    <definedName name="__shared_3_0_10_2" localSheetId="5">#REF!*12+#REF!</definedName>
    <definedName name="__shared_3_0_10_2">#REF!*12+#REF!</definedName>
    <definedName name="__shared_3_0_10_2_8" localSheetId="5">#REF!*12+#REF!</definedName>
    <definedName name="__shared_3_0_10_2_8">#REF!*12+#REF!</definedName>
    <definedName name="__shared_3_0_10_8" localSheetId="5">#REF!*12+#REF!</definedName>
    <definedName name="__shared_3_0_10_8">#REF!*12+#REF!</definedName>
    <definedName name="__shared_3_0_100" localSheetId="5">#REF!</definedName>
    <definedName name="__shared_3_0_100">#REF!</definedName>
    <definedName name="__shared_3_0_100_1" localSheetId="5">#REF!</definedName>
    <definedName name="__shared_3_0_100_1">#REF!</definedName>
    <definedName name="__shared_3_0_100_1_8" localSheetId="5">#REF!</definedName>
    <definedName name="__shared_3_0_100_1_8">#REF!</definedName>
    <definedName name="__shared_3_0_100_2" localSheetId="5">#REF!</definedName>
    <definedName name="__shared_3_0_100_2">#REF!</definedName>
    <definedName name="__shared_3_0_100_2_8" localSheetId="5">#REF!</definedName>
    <definedName name="__shared_3_0_100_2_8">#REF!</definedName>
    <definedName name="__shared_3_0_100_8" localSheetId="5">#REF!</definedName>
    <definedName name="__shared_3_0_100_8">#REF!</definedName>
    <definedName name="__shared_3_0_101" localSheetId="5">#REF!*#REF!*1000</definedName>
    <definedName name="__shared_3_0_101">#REF!*#REF!*1000</definedName>
    <definedName name="__shared_3_0_101_1" localSheetId="5">#REF!*#REF!*1000</definedName>
    <definedName name="__shared_3_0_101_1">#REF!*#REF!*1000</definedName>
    <definedName name="__shared_3_0_101_1_8" localSheetId="5">#REF!*#REF!*1000</definedName>
    <definedName name="__shared_3_0_101_1_8">#REF!*#REF!*1000</definedName>
    <definedName name="__shared_3_0_101_2" localSheetId="5">#REF!*#REF!*1000</definedName>
    <definedName name="__shared_3_0_101_2">#REF!*#REF!*1000</definedName>
    <definedName name="__shared_3_0_101_2_8" localSheetId="5">#REF!*#REF!*1000</definedName>
    <definedName name="__shared_3_0_101_2_8">#REF!*#REF!*1000</definedName>
    <definedName name="__shared_3_0_101_3" localSheetId="5">+#REF!*#REF!*1000</definedName>
    <definedName name="__shared_3_0_101_3">+#REF!*#REF!*1000</definedName>
    <definedName name="__shared_3_0_101_8" localSheetId="5">#REF!*#REF!*1000</definedName>
    <definedName name="__shared_3_0_101_8">#REF!*#REF!*1000</definedName>
    <definedName name="__shared_3_0_102" localSheetId="5">#REF!*12+#REF!</definedName>
    <definedName name="__shared_3_0_102">#REF!*12+#REF!</definedName>
    <definedName name="__shared_3_0_102_1" localSheetId="5">#REF!*12+#REF!</definedName>
    <definedName name="__shared_3_0_102_1">#REF!*12+#REF!</definedName>
    <definedName name="__shared_3_0_102_1_8" localSheetId="5">#REF!*12+#REF!</definedName>
    <definedName name="__shared_3_0_102_1_8">#REF!*12+#REF!</definedName>
    <definedName name="__shared_3_0_102_2" localSheetId="5">#REF!*12+#REF!</definedName>
    <definedName name="__shared_3_0_102_2">#REF!*12+#REF!</definedName>
    <definedName name="__shared_3_0_102_2_8" localSheetId="5">#REF!*12+#REF!</definedName>
    <definedName name="__shared_3_0_102_2_8">#REF!*12+#REF!</definedName>
    <definedName name="__shared_3_0_102_8" localSheetId="5">#REF!*12+#REF!</definedName>
    <definedName name="__shared_3_0_102_8">#REF!*12+#REF!</definedName>
    <definedName name="__shared_3_0_103" localSheetId="5">#REF!*#REF!*1000</definedName>
    <definedName name="__shared_3_0_103">#REF!*#REF!*1000</definedName>
    <definedName name="__shared_3_0_103_1" localSheetId="5">#REF!*#REF!*1000</definedName>
    <definedName name="__shared_3_0_103_1">#REF!*#REF!*1000</definedName>
    <definedName name="__shared_3_0_103_1_8" localSheetId="5">#REF!*#REF!*1000</definedName>
    <definedName name="__shared_3_0_103_1_8">#REF!*#REF!*1000</definedName>
    <definedName name="__shared_3_0_103_2" localSheetId="5">#REF!*#REF!*1000</definedName>
    <definedName name="__shared_3_0_103_2">#REF!*#REF!*1000</definedName>
    <definedName name="__shared_3_0_103_2_8" localSheetId="5">#REF!*#REF!*1000</definedName>
    <definedName name="__shared_3_0_103_2_8">#REF!*#REF!*1000</definedName>
    <definedName name="__shared_3_0_103_3" localSheetId="5">+#REF!*#REF!*1000</definedName>
    <definedName name="__shared_3_0_103_3">+#REF!*#REF!*1000</definedName>
    <definedName name="__shared_3_0_103_8" localSheetId="5">#REF!*#REF!*1000</definedName>
    <definedName name="__shared_3_0_103_8">#REF!*#REF!*1000</definedName>
    <definedName name="__shared_3_0_104" localSheetId="5">#REF!*12+#REF!</definedName>
    <definedName name="__shared_3_0_104">#REF!*12+#REF!</definedName>
    <definedName name="__shared_3_0_104_1" localSheetId="5">#REF!*12+#REF!</definedName>
    <definedName name="__shared_3_0_104_1">#REF!*12+#REF!</definedName>
    <definedName name="__shared_3_0_104_1_8" localSheetId="5">#REF!*12+#REF!</definedName>
    <definedName name="__shared_3_0_104_1_8">#REF!*12+#REF!</definedName>
    <definedName name="__shared_3_0_104_2" localSheetId="5">#REF!*12+#REF!</definedName>
    <definedName name="__shared_3_0_104_2">#REF!*12+#REF!</definedName>
    <definedName name="__shared_3_0_104_2_8" localSheetId="5">#REF!*12+#REF!</definedName>
    <definedName name="__shared_3_0_104_2_8">#REF!*12+#REF!</definedName>
    <definedName name="__shared_3_0_104_8" localSheetId="5">#REF!*12+#REF!</definedName>
    <definedName name="__shared_3_0_104_8">#REF!*12+#REF!</definedName>
    <definedName name="__shared_3_0_105" localSheetId="5">#REF!*#REF!*1000</definedName>
    <definedName name="__shared_3_0_105">#REF!*#REF!*1000</definedName>
    <definedName name="__shared_3_0_105_1" localSheetId="5">#REF!*#REF!*1000</definedName>
    <definedName name="__shared_3_0_105_1">#REF!*#REF!*1000</definedName>
    <definedName name="__shared_3_0_105_1_8" localSheetId="5">#REF!*#REF!*1000</definedName>
    <definedName name="__shared_3_0_105_1_8">#REF!*#REF!*1000</definedName>
    <definedName name="__shared_3_0_105_2" localSheetId="5">#REF!*#REF!*1000</definedName>
    <definedName name="__shared_3_0_105_2">#REF!*#REF!*1000</definedName>
    <definedName name="__shared_3_0_105_2_8" localSheetId="5">#REF!*#REF!*1000</definedName>
    <definedName name="__shared_3_0_105_2_8">#REF!*#REF!*1000</definedName>
    <definedName name="__shared_3_0_105_3" localSheetId="5">+#REF!*#REF!*1000</definedName>
    <definedName name="__shared_3_0_105_3">+#REF!*#REF!*1000</definedName>
    <definedName name="__shared_3_0_105_8" localSheetId="5">#REF!*#REF!*1000</definedName>
    <definedName name="__shared_3_0_105_8">#REF!*#REF!*1000</definedName>
    <definedName name="__shared_3_0_106" localSheetId="5">#REF!*12+#REF!</definedName>
    <definedName name="__shared_3_0_106">#REF!*12+#REF!</definedName>
    <definedName name="__shared_3_0_106_1" localSheetId="5">#REF!*12+#REF!</definedName>
    <definedName name="__shared_3_0_106_1">#REF!*12+#REF!</definedName>
    <definedName name="__shared_3_0_106_1_8" localSheetId="5">#REF!*12+#REF!</definedName>
    <definedName name="__shared_3_0_106_1_8">#REF!*12+#REF!</definedName>
    <definedName name="__shared_3_0_106_2" localSheetId="5">#REF!*12+#REF!</definedName>
    <definedName name="__shared_3_0_106_2">#REF!*12+#REF!</definedName>
    <definedName name="__shared_3_0_106_2_8" localSheetId="5">#REF!*12+#REF!</definedName>
    <definedName name="__shared_3_0_106_2_8">#REF!*12+#REF!</definedName>
    <definedName name="__shared_3_0_106_3" localSheetId="5">+#REF!+#REF!-#REF!+#REF!+#REF!-#REF!+#REF!-#REF!</definedName>
    <definedName name="__shared_3_0_106_3">+#REF!+#REF!-#REF!+#REF!+#REF!-#REF!+#REF!-#REF!</definedName>
    <definedName name="__shared_3_0_106_8" localSheetId="5">#REF!*12+#REF!</definedName>
    <definedName name="__shared_3_0_106_8">#REF!*12+#REF!</definedName>
    <definedName name="__shared_3_0_107" localSheetId="5">#REF!*#REF!*1000</definedName>
    <definedName name="__shared_3_0_107">#REF!*#REF!*1000</definedName>
    <definedName name="__shared_3_0_107_1" localSheetId="5">#REF!*#REF!*1000</definedName>
    <definedName name="__shared_3_0_107_1">#REF!*#REF!*1000</definedName>
    <definedName name="__shared_3_0_107_1_8" localSheetId="5">#REF!*#REF!*1000</definedName>
    <definedName name="__shared_3_0_107_1_8">#REF!*#REF!*1000</definedName>
    <definedName name="__shared_3_0_107_2" localSheetId="5">#REF!*#REF!*1000</definedName>
    <definedName name="__shared_3_0_107_2">#REF!*#REF!*1000</definedName>
    <definedName name="__shared_3_0_107_2_8" localSheetId="5">#REF!*#REF!*1000</definedName>
    <definedName name="__shared_3_0_107_2_8">#REF!*#REF!*1000</definedName>
    <definedName name="__shared_3_0_107_3" localSheetId="5">+#REF!*#REF!*1000</definedName>
    <definedName name="__shared_3_0_107_3">+#REF!*#REF!*1000</definedName>
    <definedName name="__shared_3_0_107_8" localSheetId="5">#REF!*#REF!*1000</definedName>
    <definedName name="__shared_3_0_107_8">#REF!*#REF!*1000</definedName>
    <definedName name="__shared_3_0_108" localSheetId="5">#REF!*12+#REF!</definedName>
    <definedName name="__shared_3_0_108">#REF!*12+#REF!</definedName>
    <definedName name="__shared_3_0_108_1" localSheetId="5">#REF!*12+#REF!</definedName>
    <definedName name="__shared_3_0_108_1">#REF!*12+#REF!</definedName>
    <definedName name="__shared_3_0_108_1_8" localSheetId="5">#REF!*12+#REF!</definedName>
    <definedName name="__shared_3_0_108_1_8">#REF!*12+#REF!</definedName>
    <definedName name="__shared_3_0_108_2" localSheetId="5">#REF!*12+#REF!</definedName>
    <definedName name="__shared_3_0_108_2">#REF!*12+#REF!</definedName>
    <definedName name="__shared_3_0_108_2_8" localSheetId="5">#REF!*12+#REF!</definedName>
    <definedName name="__shared_3_0_108_2_8">#REF!*12+#REF!</definedName>
    <definedName name="__shared_3_0_108_3" localSheetId="5">#REF!</definedName>
    <definedName name="__shared_3_0_108_3">#REF!</definedName>
    <definedName name="__shared_3_0_108_8" localSheetId="5">#REF!*12+#REF!</definedName>
    <definedName name="__shared_3_0_108_8">#REF!*12+#REF!</definedName>
    <definedName name="__shared_3_0_109" localSheetId="5">#REF!*#REF!*1000</definedName>
    <definedName name="__shared_3_0_109">#REF!*#REF!*1000</definedName>
    <definedName name="__shared_3_0_109_1" localSheetId="5">#REF!*#REF!*1000</definedName>
    <definedName name="__shared_3_0_109_1">#REF!*#REF!*1000</definedName>
    <definedName name="__shared_3_0_109_1_8" localSheetId="5">#REF!*#REF!*1000</definedName>
    <definedName name="__shared_3_0_109_1_8">#REF!*#REF!*1000</definedName>
    <definedName name="__shared_3_0_109_2" localSheetId="5">#REF!*#REF!*1000</definedName>
    <definedName name="__shared_3_0_109_2">#REF!*#REF!*1000</definedName>
    <definedName name="__shared_3_0_109_2_8" localSheetId="5">#REF!*#REF!*1000</definedName>
    <definedName name="__shared_3_0_109_2_8">#REF!*#REF!*1000</definedName>
    <definedName name="__shared_3_0_109_3" localSheetId="5">+#REF!*#REF!*1000</definedName>
    <definedName name="__shared_3_0_109_3">+#REF!*#REF!*1000</definedName>
    <definedName name="__shared_3_0_109_8" localSheetId="5">#REF!*#REF!*1000</definedName>
    <definedName name="__shared_3_0_109_8">#REF!*#REF!*1000</definedName>
    <definedName name="__shared_3_0_11" localSheetId="5">#REF!*#REF!*1000</definedName>
    <definedName name="__shared_3_0_11">#REF!*#REF!*1000</definedName>
    <definedName name="__shared_3_0_11_1" localSheetId="5">#REF!*#REF!*1000</definedName>
    <definedName name="__shared_3_0_11_1">#REF!*#REF!*1000</definedName>
    <definedName name="__shared_3_0_11_1_8" localSheetId="5">#REF!*#REF!*1000</definedName>
    <definedName name="__shared_3_0_11_1_8">#REF!*#REF!*1000</definedName>
    <definedName name="__shared_3_0_11_2" localSheetId="5">#REF!*#REF!*1000</definedName>
    <definedName name="__shared_3_0_11_2">#REF!*#REF!*1000</definedName>
    <definedName name="__shared_3_0_11_2_8" localSheetId="5">#REF!*#REF!*1000</definedName>
    <definedName name="__shared_3_0_11_2_8">#REF!*#REF!*1000</definedName>
    <definedName name="__shared_3_0_11_3" localSheetId="5">+#REF!*#REF!*1000</definedName>
    <definedName name="__shared_3_0_11_3">+#REF!*#REF!*1000</definedName>
    <definedName name="__shared_3_0_11_8" localSheetId="5">#REF!*#REF!*1000</definedName>
    <definedName name="__shared_3_0_11_8">#REF!*#REF!*1000</definedName>
    <definedName name="__shared_3_0_110" localSheetId="5">#REF!*12+#REF!</definedName>
    <definedName name="__shared_3_0_110">#REF!*12+#REF!</definedName>
    <definedName name="__shared_3_0_110_1" localSheetId="5">#REF!*12+#REF!</definedName>
    <definedName name="__shared_3_0_110_1">#REF!*12+#REF!</definedName>
    <definedName name="__shared_3_0_110_1_8" localSheetId="5">#REF!*12+#REF!</definedName>
    <definedName name="__shared_3_0_110_1_8">#REF!*12+#REF!</definedName>
    <definedName name="__shared_3_0_110_2" localSheetId="5">#REF!*12+#REF!</definedName>
    <definedName name="__shared_3_0_110_2">#REF!*12+#REF!</definedName>
    <definedName name="__shared_3_0_110_2_8" localSheetId="5">#REF!*12+#REF!</definedName>
    <definedName name="__shared_3_0_110_2_8">#REF!*12+#REF!</definedName>
    <definedName name="__shared_3_0_110_8" localSheetId="5">#REF!*12+#REF!</definedName>
    <definedName name="__shared_3_0_110_8">#REF!*12+#REF!</definedName>
    <definedName name="__shared_3_0_111" localSheetId="5">#REF!*#REF!*1000</definedName>
    <definedName name="__shared_3_0_111">#REF!*#REF!*1000</definedName>
    <definedName name="__shared_3_0_111_1" localSheetId="5">#REF!*#REF!*1000</definedName>
    <definedName name="__shared_3_0_111_1">#REF!*#REF!*1000</definedName>
    <definedName name="__shared_3_0_111_1_8" localSheetId="5">#REF!*#REF!*1000</definedName>
    <definedName name="__shared_3_0_111_1_8">#REF!*#REF!*1000</definedName>
    <definedName name="__shared_3_0_111_2" localSheetId="5">#REF!*#REF!*1000</definedName>
    <definedName name="__shared_3_0_111_2">#REF!*#REF!*1000</definedName>
    <definedName name="__shared_3_0_111_2_8" localSheetId="5">#REF!*#REF!*1000</definedName>
    <definedName name="__shared_3_0_111_2_8">#REF!*#REF!*1000</definedName>
    <definedName name="__shared_3_0_111_3" localSheetId="5">+#REF!*#REF!*1000</definedName>
    <definedName name="__shared_3_0_111_3">+#REF!*#REF!*1000</definedName>
    <definedName name="__shared_3_0_111_8" localSheetId="5">#REF!*#REF!*1000</definedName>
    <definedName name="__shared_3_0_111_8">#REF!*#REF!*1000</definedName>
    <definedName name="__shared_3_0_112" localSheetId="5">#REF!*12+#REF!</definedName>
    <definedName name="__shared_3_0_112">#REF!*12+#REF!</definedName>
    <definedName name="__shared_3_0_112_1" localSheetId="5">#REF!*12+#REF!</definedName>
    <definedName name="__shared_3_0_112_1">#REF!*12+#REF!</definedName>
    <definedName name="__shared_3_0_112_1_8" localSheetId="5">#REF!*12+#REF!</definedName>
    <definedName name="__shared_3_0_112_1_8">#REF!*12+#REF!</definedName>
    <definedName name="__shared_3_0_112_2" localSheetId="5">#REF!*12+#REF!</definedName>
    <definedName name="__shared_3_0_112_2">#REF!*12+#REF!</definedName>
    <definedName name="__shared_3_0_112_2_8" localSheetId="5">#REF!*12+#REF!</definedName>
    <definedName name="__shared_3_0_112_2_8">#REF!*12+#REF!</definedName>
    <definedName name="__shared_3_0_112_8" localSheetId="5">#REF!*12+#REF!</definedName>
    <definedName name="__shared_3_0_112_8">#REF!*12+#REF!</definedName>
    <definedName name="__shared_3_0_113" localSheetId="5">#REF!*#REF!*1000</definedName>
    <definedName name="__shared_3_0_113">#REF!*#REF!*1000</definedName>
    <definedName name="__shared_3_0_113_1" localSheetId="5">#REF!*#REF!*1000</definedName>
    <definedName name="__shared_3_0_113_1">#REF!*#REF!*1000</definedName>
    <definedName name="__shared_3_0_113_1_8" localSheetId="5">#REF!*#REF!*1000</definedName>
    <definedName name="__shared_3_0_113_1_8">#REF!*#REF!*1000</definedName>
    <definedName name="__shared_3_0_113_2" localSheetId="5">#REF!*#REF!*1000</definedName>
    <definedName name="__shared_3_0_113_2">#REF!*#REF!*1000</definedName>
    <definedName name="__shared_3_0_113_2_8" localSheetId="5">#REF!*#REF!*1000</definedName>
    <definedName name="__shared_3_0_113_2_8">#REF!*#REF!*1000</definedName>
    <definedName name="__shared_3_0_113_3" localSheetId="5">+#REF!*#REF!*1000</definedName>
    <definedName name="__shared_3_0_113_3">+#REF!*#REF!*1000</definedName>
    <definedName name="__shared_3_0_113_8" localSheetId="5">#REF!*#REF!*1000</definedName>
    <definedName name="__shared_3_0_113_8">#REF!*#REF!*1000</definedName>
    <definedName name="__shared_3_0_114" localSheetId="5">#REF!*12+#REF!</definedName>
    <definedName name="__shared_3_0_114">#REF!*12+#REF!</definedName>
    <definedName name="__shared_3_0_114_1" localSheetId="5">#REF!*12+#REF!</definedName>
    <definedName name="__shared_3_0_114_1">#REF!*12+#REF!</definedName>
    <definedName name="__shared_3_0_114_1_8" localSheetId="5">#REF!*12+#REF!</definedName>
    <definedName name="__shared_3_0_114_1_8">#REF!*12+#REF!</definedName>
    <definedName name="__shared_3_0_114_2" localSheetId="5">#REF!*12+#REF!</definedName>
    <definedName name="__shared_3_0_114_2">#REF!*12+#REF!</definedName>
    <definedName name="__shared_3_0_114_2_8" localSheetId="5">#REF!*12+#REF!</definedName>
    <definedName name="__shared_3_0_114_2_8">#REF!*12+#REF!</definedName>
    <definedName name="__shared_3_0_114_8" localSheetId="5">#REF!*12+#REF!</definedName>
    <definedName name="__shared_3_0_114_8">#REF!*12+#REF!</definedName>
    <definedName name="__shared_3_0_115" localSheetId="5">#REF!*#REF!*1000</definedName>
    <definedName name="__shared_3_0_115">#REF!*#REF!*1000</definedName>
    <definedName name="__shared_3_0_115_1" localSheetId="5">#REF!*#REF!*1000</definedName>
    <definedName name="__shared_3_0_115_1">#REF!*#REF!*1000</definedName>
    <definedName name="__shared_3_0_115_1_8" localSheetId="5">#REF!*#REF!*1000</definedName>
    <definedName name="__shared_3_0_115_1_8">#REF!*#REF!*1000</definedName>
    <definedName name="__shared_3_0_115_2" localSheetId="5">#REF!*#REF!*1000</definedName>
    <definedName name="__shared_3_0_115_2">#REF!*#REF!*1000</definedName>
    <definedName name="__shared_3_0_115_2_8" localSheetId="5">#REF!*#REF!*1000</definedName>
    <definedName name="__shared_3_0_115_2_8">#REF!*#REF!*1000</definedName>
    <definedName name="__shared_3_0_115_3" localSheetId="5">+#REF!*#REF!*1000</definedName>
    <definedName name="__shared_3_0_115_3">+#REF!*#REF!*1000</definedName>
    <definedName name="__shared_3_0_115_8" localSheetId="5">#REF!*#REF!*1000</definedName>
    <definedName name="__shared_3_0_115_8">#REF!*#REF!*1000</definedName>
    <definedName name="__shared_3_0_116" localSheetId="5">#REF!*12+#REF!</definedName>
    <definedName name="__shared_3_0_116">#REF!*12+#REF!</definedName>
    <definedName name="__shared_3_0_116_1" localSheetId="5">#REF!*12+#REF!</definedName>
    <definedName name="__shared_3_0_116_1">#REF!*12+#REF!</definedName>
    <definedName name="__shared_3_0_116_1_8" localSheetId="5">#REF!*12+#REF!</definedName>
    <definedName name="__shared_3_0_116_1_8">#REF!*12+#REF!</definedName>
    <definedName name="__shared_3_0_116_2" localSheetId="5">#REF!*12+#REF!</definedName>
    <definedName name="__shared_3_0_116_2">#REF!*12+#REF!</definedName>
    <definedName name="__shared_3_0_116_2_8" localSheetId="5">#REF!*12+#REF!</definedName>
    <definedName name="__shared_3_0_116_2_8">#REF!*12+#REF!</definedName>
    <definedName name="__shared_3_0_116_8" localSheetId="5">#REF!*12+#REF!</definedName>
    <definedName name="__shared_3_0_116_8">#REF!*12+#REF!</definedName>
    <definedName name="__shared_3_0_117" localSheetId="5">#REF!*#REF!*1000</definedName>
    <definedName name="__shared_3_0_117">#REF!*#REF!*1000</definedName>
    <definedName name="__shared_3_0_117_1" localSheetId="5">#REF!*#REF!*1000</definedName>
    <definedName name="__shared_3_0_117_1">#REF!*#REF!*1000</definedName>
    <definedName name="__shared_3_0_117_1_8" localSheetId="5">#REF!*#REF!*1000</definedName>
    <definedName name="__shared_3_0_117_1_8">#REF!*#REF!*1000</definedName>
    <definedName name="__shared_3_0_117_2" localSheetId="5">#REF!*#REF!*1000</definedName>
    <definedName name="__shared_3_0_117_2">#REF!*#REF!*1000</definedName>
    <definedName name="__shared_3_0_117_2_8" localSheetId="5">#REF!*#REF!*1000</definedName>
    <definedName name="__shared_3_0_117_2_8">#REF!*#REF!*1000</definedName>
    <definedName name="__shared_3_0_117_3" localSheetId="5">+#REF!*#REF!*1000</definedName>
    <definedName name="__shared_3_0_117_3">+#REF!*#REF!*1000</definedName>
    <definedName name="__shared_3_0_117_8" localSheetId="5">#REF!*#REF!*1000</definedName>
    <definedName name="__shared_3_0_117_8">#REF!*#REF!*1000</definedName>
    <definedName name="__shared_3_0_118" localSheetId="5">#REF!+#REF!-#REF!+#REF!+#REF!-#REF!+#REF!+#REF!-#REF!</definedName>
    <definedName name="__shared_3_0_118">#REF!+#REF!-#REF!+#REF!+#REF!-#REF!+#REF!+#REF!-#REF!</definedName>
    <definedName name="__shared_3_0_118_1" localSheetId="5">#REF!+#REF!-#REF!+#REF!+#REF!-#REF!+#REF!+#REF!-#REF!</definedName>
    <definedName name="__shared_3_0_118_1">#REF!+#REF!-#REF!+#REF!+#REF!-#REF!+#REF!+#REF!-#REF!</definedName>
    <definedName name="__shared_3_0_118_1_8" localSheetId="5">#REF!+#REF!-#REF!+#REF!+#REF!-#REF!+#REF!+#REF!-#REF!</definedName>
    <definedName name="__shared_3_0_118_1_8">#REF!+#REF!-#REF!+#REF!+#REF!-#REF!+#REF!+#REF!-#REF!</definedName>
    <definedName name="__shared_3_0_118_2" localSheetId="5">#REF!+#REF!-#REF!+#REF!+#REF!-#REF!+#REF!+#REF!-#REF!</definedName>
    <definedName name="__shared_3_0_118_2">#REF!+#REF!-#REF!+#REF!+#REF!-#REF!+#REF!+#REF!-#REF!</definedName>
    <definedName name="__shared_3_0_118_2_8" localSheetId="5">#REF!+#REF!-#REF!+#REF!+#REF!-#REF!+#REF!+#REF!-#REF!</definedName>
    <definedName name="__shared_3_0_118_2_8">#REF!+#REF!-#REF!+#REF!+#REF!-#REF!+#REF!+#REF!-#REF!</definedName>
    <definedName name="__shared_3_0_118_8" localSheetId="5">#REF!+#REF!-#REF!+#REF!+#REF!-#REF!+#REF!+#REF!-#REF!</definedName>
    <definedName name="__shared_3_0_118_8">#REF!+#REF!-#REF!+#REF!+#REF!-#REF!+#REF!+#REF!-#REF!</definedName>
    <definedName name="__shared_3_0_119" localSheetId="5">#REF!*#REF!*1000</definedName>
    <definedName name="__shared_3_0_119">#REF!*#REF!*1000</definedName>
    <definedName name="__shared_3_0_119_1" localSheetId="5">#REF!*#REF!*1000</definedName>
    <definedName name="__shared_3_0_119_1">#REF!*#REF!*1000</definedName>
    <definedName name="__shared_3_0_119_1_8" localSheetId="5">#REF!*#REF!*1000</definedName>
    <definedName name="__shared_3_0_119_1_8">#REF!*#REF!*1000</definedName>
    <definedName name="__shared_3_0_119_2" localSheetId="5">#REF!*#REF!*1000</definedName>
    <definedName name="__shared_3_0_119_2">#REF!*#REF!*1000</definedName>
    <definedName name="__shared_3_0_119_2_8" localSheetId="5">#REF!*#REF!*1000</definedName>
    <definedName name="__shared_3_0_119_2_8">#REF!*#REF!*1000</definedName>
    <definedName name="__shared_3_0_119_3" localSheetId="5">+#REF!*#REF!*1000</definedName>
    <definedName name="__shared_3_0_119_3">+#REF!*#REF!*1000</definedName>
    <definedName name="__shared_3_0_119_8" localSheetId="5">#REF!*#REF!*1000</definedName>
    <definedName name="__shared_3_0_119_8">#REF!*#REF!*1000</definedName>
    <definedName name="__shared_3_0_12" localSheetId="5">#REF!*12+#REF!</definedName>
    <definedName name="__shared_3_0_12">#REF!*12+#REF!</definedName>
    <definedName name="__shared_3_0_12_1" localSheetId="5">#REF!*12+#REF!</definedName>
    <definedName name="__shared_3_0_12_1">#REF!*12+#REF!</definedName>
    <definedName name="__shared_3_0_12_1_8" localSheetId="5">#REF!*12+#REF!</definedName>
    <definedName name="__shared_3_0_12_1_8">#REF!*12+#REF!</definedName>
    <definedName name="__shared_3_0_12_2" localSheetId="5">#REF!*12+#REF!</definedName>
    <definedName name="__shared_3_0_12_2">#REF!*12+#REF!</definedName>
    <definedName name="__shared_3_0_12_2_8" localSheetId="5">#REF!*12+#REF!</definedName>
    <definedName name="__shared_3_0_12_2_8">#REF!*12+#REF!</definedName>
    <definedName name="__shared_3_0_12_8" localSheetId="5">#REF!*12+#REF!</definedName>
    <definedName name="__shared_3_0_12_8">#REF!*12+#REF!</definedName>
    <definedName name="__shared_3_0_120" localSheetId="5">#REF!</definedName>
    <definedName name="__shared_3_0_120">#REF!</definedName>
    <definedName name="__shared_3_0_120_1" localSheetId="5">#REF!</definedName>
    <definedName name="__shared_3_0_120_1">#REF!</definedName>
    <definedName name="__shared_3_0_120_1_8" localSheetId="5">#REF!</definedName>
    <definedName name="__shared_3_0_120_1_8">#REF!</definedName>
    <definedName name="__shared_3_0_120_2" localSheetId="5">#REF!</definedName>
    <definedName name="__shared_3_0_120_2">#REF!</definedName>
    <definedName name="__shared_3_0_120_2_8" localSheetId="5">#REF!</definedName>
    <definedName name="__shared_3_0_120_2_8">#REF!</definedName>
    <definedName name="__shared_3_0_120_8" localSheetId="5">#REF!</definedName>
    <definedName name="__shared_3_0_120_8">#REF!</definedName>
    <definedName name="__shared_3_0_121" localSheetId="5">#REF!*#REF!*1000</definedName>
    <definedName name="__shared_3_0_121">#REF!*#REF!*1000</definedName>
    <definedName name="__shared_3_0_121_1" localSheetId="5">#REF!*#REF!*1000</definedName>
    <definedName name="__shared_3_0_121_1">#REF!*#REF!*1000</definedName>
    <definedName name="__shared_3_0_121_1_8" localSheetId="5">#REF!*#REF!*1000</definedName>
    <definedName name="__shared_3_0_121_1_8">#REF!*#REF!*1000</definedName>
    <definedName name="__shared_3_0_121_2" localSheetId="5">#REF!*#REF!*1000</definedName>
    <definedName name="__shared_3_0_121_2">#REF!*#REF!*1000</definedName>
    <definedName name="__shared_3_0_121_2_8" localSheetId="5">#REF!*#REF!*1000</definedName>
    <definedName name="__shared_3_0_121_2_8">#REF!*#REF!*1000</definedName>
    <definedName name="__shared_3_0_121_3" localSheetId="5">+#REF!*#REF!*1000</definedName>
    <definedName name="__shared_3_0_121_3">+#REF!*#REF!*1000</definedName>
    <definedName name="__shared_3_0_121_8" localSheetId="5">#REF!*#REF!*1000</definedName>
    <definedName name="__shared_3_0_121_8">#REF!*#REF!*1000</definedName>
    <definedName name="__shared_3_0_122" localSheetId="5">#REF!*12+#REF!</definedName>
    <definedName name="__shared_3_0_122">#REF!*12+#REF!</definedName>
    <definedName name="__shared_3_0_122_1" localSheetId="5">#REF!*12+#REF!</definedName>
    <definedName name="__shared_3_0_122_1">#REF!*12+#REF!</definedName>
    <definedName name="__shared_3_0_122_1_8" localSheetId="5">#REF!*12+#REF!</definedName>
    <definedName name="__shared_3_0_122_1_8">#REF!*12+#REF!</definedName>
    <definedName name="__shared_3_0_122_2" localSheetId="5">#REF!*12+#REF!</definedName>
    <definedName name="__shared_3_0_122_2">#REF!*12+#REF!</definedName>
    <definedName name="__shared_3_0_122_2_8" localSheetId="5">#REF!*12+#REF!</definedName>
    <definedName name="__shared_3_0_122_2_8">#REF!*12+#REF!</definedName>
    <definedName name="__shared_3_0_122_8" localSheetId="5">#REF!*12+#REF!</definedName>
    <definedName name="__shared_3_0_122_8">#REF!*12+#REF!</definedName>
    <definedName name="__shared_3_0_123" localSheetId="5">#REF!*#REF!*1000</definedName>
    <definedName name="__shared_3_0_123">#REF!*#REF!*1000</definedName>
    <definedName name="__shared_3_0_123_1" localSheetId="5">#REF!*#REF!*1000</definedName>
    <definedName name="__shared_3_0_123_1">#REF!*#REF!*1000</definedName>
    <definedName name="__shared_3_0_123_1_8" localSheetId="5">#REF!*#REF!*1000</definedName>
    <definedName name="__shared_3_0_123_1_8">#REF!*#REF!*1000</definedName>
    <definedName name="__shared_3_0_123_2" localSheetId="5">#REF!*#REF!*1000</definedName>
    <definedName name="__shared_3_0_123_2">#REF!*#REF!*1000</definedName>
    <definedName name="__shared_3_0_123_2_8" localSheetId="5">#REF!*#REF!*1000</definedName>
    <definedName name="__shared_3_0_123_2_8">#REF!*#REF!*1000</definedName>
    <definedName name="__shared_3_0_123_3" localSheetId="5">+#REF!*#REF!*1000</definedName>
    <definedName name="__shared_3_0_123_3">+#REF!*#REF!*1000</definedName>
    <definedName name="__shared_3_0_123_8" localSheetId="5">#REF!*#REF!*1000</definedName>
    <definedName name="__shared_3_0_123_8">#REF!*#REF!*1000</definedName>
    <definedName name="__shared_3_0_124" localSheetId="5">#REF!*12+#REF!</definedName>
    <definedName name="__shared_3_0_124">#REF!*12+#REF!</definedName>
    <definedName name="__shared_3_0_124_1" localSheetId="5">#REF!*12+#REF!</definedName>
    <definedName name="__shared_3_0_124_1">#REF!*12+#REF!</definedName>
    <definedName name="__shared_3_0_124_1_8" localSheetId="5">#REF!*12+#REF!</definedName>
    <definedName name="__shared_3_0_124_1_8">#REF!*12+#REF!</definedName>
    <definedName name="__shared_3_0_124_2" localSheetId="5">#REF!*12+#REF!</definedName>
    <definedName name="__shared_3_0_124_2">#REF!*12+#REF!</definedName>
    <definedName name="__shared_3_0_124_2_8" localSheetId="5">#REF!*12+#REF!</definedName>
    <definedName name="__shared_3_0_124_2_8">#REF!*12+#REF!</definedName>
    <definedName name="__shared_3_0_124_3" localSheetId="5">+#REF!+#REF!-#REF!+#REF!+#REF!-#REF!+#REF!-#REF!</definedName>
    <definedName name="__shared_3_0_124_3">+#REF!+#REF!-#REF!+#REF!+#REF!-#REF!+#REF!-#REF!</definedName>
    <definedName name="__shared_3_0_124_8" localSheetId="5">#REF!*12+#REF!</definedName>
    <definedName name="__shared_3_0_124_8">#REF!*12+#REF!</definedName>
    <definedName name="__shared_3_0_125" localSheetId="5">#REF!*#REF!*1000</definedName>
    <definedName name="__shared_3_0_125">#REF!*#REF!*1000</definedName>
    <definedName name="__shared_3_0_125_1" localSheetId="5">#REF!*#REF!*1000</definedName>
    <definedName name="__shared_3_0_125_1">#REF!*#REF!*1000</definedName>
    <definedName name="__shared_3_0_125_1_8" localSheetId="5">#REF!*#REF!*1000</definedName>
    <definedName name="__shared_3_0_125_1_8">#REF!*#REF!*1000</definedName>
    <definedName name="__shared_3_0_125_2" localSheetId="5">#REF!*#REF!*1000</definedName>
    <definedName name="__shared_3_0_125_2">#REF!*#REF!*1000</definedName>
    <definedName name="__shared_3_0_125_2_8" localSheetId="5">#REF!*#REF!*1000</definedName>
    <definedName name="__shared_3_0_125_2_8">#REF!*#REF!*1000</definedName>
    <definedName name="__shared_3_0_125_3" localSheetId="5">+#REF!*#REF!*1000</definedName>
    <definedName name="__shared_3_0_125_3">+#REF!*#REF!*1000</definedName>
    <definedName name="__shared_3_0_125_8" localSheetId="5">#REF!*#REF!*1000</definedName>
    <definedName name="__shared_3_0_125_8">#REF!*#REF!*1000</definedName>
    <definedName name="__shared_3_0_126" localSheetId="5">#REF!*12+#REF!</definedName>
    <definedName name="__shared_3_0_126">#REF!*12+#REF!</definedName>
    <definedName name="__shared_3_0_126_1" localSheetId="5">#REF!*12+#REF!</definedName>
    <definedName name="__shared_3_0_126_1">#REF!*12+#REF!</definedName>
    <definedName name="__shared_3_0_126_1_8" localSheetId="5">#REF!*12+#REF!</definedName>
    <definedName name="__shared_3_0_126_1_8">#REF!*12+#REF!</definedName>
    <definedName name="__shared_3_0_126_2" localSheetId="5">#REF!*12+#REF!</definedName>
    <definedName name="__shared_3_0_126_2">#REF!*12+#REF!</definedName>
    <definedName name="__shared_3_0_126_2_8" localSheetId="5">#REF!*12+#REF!</definedName>
    <definedName name="__shared_3_0_126_2_8">#REF!*12+#REF!</definedName>
    <definedName name="__shared_3_0_126_3" localSheetId="5">#REF!</definedName>
    <definedName name="__shared_3_0_126_3">#REF!</definedName>
    <definedName name="__shared_3_0_126_8" localSheetId="5">#REF!*12+#REF!</definedName>
    <definedName name="__shared_3_0_126_8">#REF!*12+#REF!</definedName>
    <definedName name="__shared_3_0_127" localSheetId="5">#REF!*#REF!*1000</definedName>
    <definedName name="__shared_3_0_127">#REF!*#REF!*1000</definedName>
    <definedName name="__shared_3_0_127_1" localSheetId="5">#REF!*#REF!*1000</definedName>
    <definedName name="__shared_3_0_127_1">#REF!*#REF!*1000</definedName>
    <definedName name="__shared_3_0_127_1_8" localSheetId="5">#REF!*#REF!*1000</definedName>
    <definedName name="__shared_3_0_127_1_8">#REF!*#REF!*1000</definedName>
    <definedName name="__shared_3_0_127_2" localSheetId="5">#REF!*#REF!*1000</definedName>
    <definedName name="__shared_3_0_127_2">#REF!*#REF!*1000</definedName>
    <definedName name="__shared_3_0_127_2_8" localSheetId="5">#REF!*#REF!*1000</definedName>
    <definedName name="__shared_3_0_127_2_8">#REF!*#REF!*1000</definedName>
    <definedName name="__shared_3_0_127_3" localSheetId="5">+#REF!*#REF!*1000</definedName>
    <definedName name="__shared_3_0_127_3">+#REF!*#REF!*1000</definedName>
    <definedName name="__shared_3_0_127_8" localSheetId="5">#REF!*#REF!*1000</definedName>
    <definedName name="__shared_3_0_127_8">#REF!*#REF!*1000</definedName>
    <definedName name="__shared_3_0_128" localSheetId="5">#REF!*12+#REF!</definedName>
    <definedName name="__shared_3_0_128">#REF!*12+#REF!</definedName>
    <definedName name="__shared_3_0_128_1" localSheetId="5">#REF!*12+#REF!</definedName>
    <definedName name="__shared_3_0_128_1">#REF!*12+#REF!</definedName>
    <definedName name="__shared_3_0_128_1_8" localSheetId="5">#REF!*12+#REF!</definedName>
    <definedName name="__shared_3_0_128_1_8">#REF!*12+#REF!</definedName>
    <definedName name="__shared_3_0_128_2" localSheetId="5">#REF!*12+#REF!</definedName>
    <definedName name="__shared_3_0_128_2">#REF!*12+#REF!</definedName>
    <definedName name="__shared_3_0_128_2_8" localSheetId="5">#REF!*12+#REF!</definedName>
    <definedName name="__shared_3_0_128_2_8">#REF!*12+#REF!</definedName>
    <definedName name="__shared_3_0_128_8" localSheetId="5">#REF!*12+#REF!</definedName>
    <definedName name="__shared_3_0_128_8">#REF!*12+#REF!</definedName>
    <definedName name="__shared_3_0_129" localSheetId="5">#REF!*#REF!*1000</definedName>
    <definedName name="__shared_3_0_129">#REF!*#REF!*1000</definedName>
    <definedName name="__shared_3_0_129_1" localSheetId="5">#REF!*#REF!*1000</definedName>
    <definedName name="__shared_3_0_129_1">#REF!*#REF!*1000</definedName>
    <definedName name="__shared_3_0_129_1_8" localSheetId="5">#REF!*#REF!*1000</definedName>
    <definedName name="__shared_3_0_129_1_8">#REF!*#REF!*1000</definedName>
    <definedName name="__shared_3_0_129_2" localSheetId="5">#REF!*#REF!*1000</definedName>
    <definedName name="__shared_3_0_129_2">#REF!*#REF!*1000</definedName>
    <definedName name="__shared_3_0_129_2_8" localSheetId="5">#REF!*#REF!*1000</definedName>
    <definedName name="__shared_3_0_129_2_8">#REF!*#REF!*1000</definedName>
    <definedName name="__shared_3_0_129_3" localSheetId="5">+#REF!*#REF!*1000</definedName>
    <definedName name="__shared_3_0_129_3">+#REF!*#REF!*1000</definedName>
    <definedName name="__shared_3_0_129_8" localSheetId="5">#REF!*#REF!*1000</definedName>
    <definedName name="__shared_3_0_129_8">#REF!*#REF!*1000</definedName>
    <definedName name="__shared_3_0_13" localSheetId="5">#REF!*#REF!*1000</definedName>
    <definedName name="__shared_3_0_13">#REF!*#REF!*1000</definedName>
    <definedName name="__shared_3_0_13_1" localSheetId="5">#REF!*#REF!*1000</definedName>
    <definedName name="__shared_3_0_13_1">#REF!*#REF!*1000</definedName>
    <definedName name="__shared_3_0_13_1_8" localSheetId="5">#REF!*#REF!*1000</definedName>
    <definedName name="__shared_3_0_13_1_8">#REF!*#REF!*1000</definedName>
    <definedName name="__shared_3_0_13_2" localSheetId="5">#REF!*#REF!*1000</definedName>
    <definedName name="__shared_3_0_13_2">#REF!*#REF!*1000</definedName>
    <definedName name="__shared_3_0_13_2_8" localSheetId="5">#REF!*#REF!*1000</definedName>
    <definedName name="__shared_3_0_13_2_8">#REF!*#REF!*1000</definedName>
    <definedName name="__shared_3_0_13_3" localSheetId="5">+#REF!*#REF!*1000</definedName>
    <definedName name="__shared_3_0_13_3">+#REF!*#REF!*1000</definedName>
    <definedName name="__shared_3_0_13_8" localSheetId="5">#REF!*#REF!*1000</definedName>
    <definedName name="__shared_3_0_13_8">#REF!*#REF!*1000</definedName>
    <definedName name="__shared_3_0_130" localSheetId="5">#REF!*12+#REF!</definedName>
    <definedName name="__shared_3_0_130">#REF!*12+#REF!</definedName>
    <definedName name="__shared_3_0_130_1" localSheetId="5">#REF!*12+#REF!</definedName>
    <definedName name="__shared_3_0_130_1">#REF!*12+#REF!</definedName>
    <definedName name="__shared_3_0_130_1_8" localSheetId="5">#REF!*12+#REF!</definedName>
    <definedName name="__shared_3_0_130_1_8">#REF!*12+#REF!</definedName>
    <definedName name="__shared_3_0_130_2" localSheetId="5">#REF!*12+#REF!</definedName>
    <definedName name="__shared_3_0_130_2">#REF!*12+#REF!</definedName>
    <definedName name="__shared_3_0_130_2_8" localSheetId="5">#REF!*12+#REF!</definedName>
    <definedName name="__shared_3_0_130_2_8">#REF!*12+#REF!</definedName>
    <definedName name="__shared_3_0_130_8" localSheetId="5">#REF!*12+#REF!</definedName>
    <definedName name="__shared_3_0_130_8">#REF!*12+#REF!</definedName>
    <definedName name="__shared_3_0_131" localSheetId="5">#REF!*#REF!*1000</definedName>
    <definedName name="__shared_3_0_131">#REF!*#REF!*1000</definedName>
    <definedName name="__shared_3_0_131_1" localSheetId="5">#REF!*#REF!*1000</definedName>
    <definedName name="__shared_3_0_131_1">#REF!*#REF!*1000</definedName>
    <definedName name="__shared_3_0_131_1_8" localSheetId="5">#REF!*#REF!*1000</definedName>
    <definedName name="__shared_3_0_131_1_8">#REF!*#REF!*1000</definedName>
    <definedName name="__shared_3_0_131_2" localSheetId="5">#REF!*#REF!*1000</definedName>
    <definedName name="__shared_3_0_131_2">#REF!*#REF!*1000</definedName>
    <definedName name="__shared_3_0_131_2_8" localSheetId="5">#REF!*#REF!*1000</definedName>
    <definedName name="__shared_3_0_131_2_8">#REF!*#REF!*1000</definedName>
    <definedName name="__shared_3_0_131_3" localSheetId="5">+#REF!*#REF!*1000</definedName>
    <definedName name="__shared_3_0_131_3">+#REF!*#REF!*1000</definedName>
    <definedName name="__shared_3_0_131_8" localSheetId="5">#REF!*#REF!*1000</definedName>
    <definedName name="__shared_3_0_131_8">#REF!*#REF!*1000</definedName>
    <definedName name="__shared_3_0_132" localSheetId="5">#REF!*12+#REF!</definedName>
    <definedName name="__shared_3_0_132">#REF!*12+#REF!</definedName>
    <definedName name="__shared_3_0_132_1" localSheetId="5">#REF!*12+#REF!</definedName>
    <definedName name="__shared_3_0_132_1">#REF!*12+#REF!</definedName>
    <definedName name="__shared_3_0_132_1_8" localSheetId="5">#REF!*12+#REF!</definedName>
    <definedName name="__shared_3_0_132_1_8">#REF!*12+#REF!</definedName>
    <definedName name="__shared_3_0_132_2" localSheetId="5">#REF!*12+#REF!</definedName>
    <definedName name="__shared_3_0_132_2">#REF!*12+#REF!</definedName>
    <definedName name="__shared_3_0_132_2_8" localSheetId="5">#REF!*12+#REF!</definedName>
    <definedName name="__shared_3_0_132_2_8">#REF!*12+#REF!</definedName>
    <definedName name="__shared_3_0_132_8" localSheetId="5">#REF!*12+#REF!</definedName>
    <definedName name="__shared_3_0_132_8">#REF!*12+#REF!</definedName>
    <definedName name="__shared_3_0_133" localSheetId="5">#REF!*#REF!*1000</definedName>
    <definedName name="__shared_3_0_133">#REF!*#REF!*1000</definedName>
    <definedName name="__shared_3_0_133_1" localSheetId="5">#REF!*#REF!*1000</definedName>
    <definedName name="__shared_3_0_133_1">#REF!*#REF!*1000</definedName>
    <definedName name="__shared_3_0_133_1_8" localSheetId="5">#REF!*#REF!*1000</definedName>
    <definedName name="__shared_3_0_133_1_8">#REF!*#REF!*1000</definedName>
    <definedName name="__shared_3_0_133_2" localSheetId="5">#REF!*#REF!*1000</definedName>
    <definedName name="__shared_3_0_133_2">#REF!*#REF!*1000</definedName>
    <definedName name="__shared_3_0_133_2_8" localSheetId="5">#REF!*#REF!*1000</definedName>
    <definedName name="__shared_3_0_133_2_8">#REF!*#REF!*1000</definedName>
    <definedName name="__shared_3_0_133_3" localSheetId="5">+#REF!*#REF!*1000</definedName>
    <definedName name="__shared_3_0_133_3">+#REF!*#REF!*1000</definedName>
    <definedName name="__shared_3_0_133_8" localSheetId="5">#REF!*#REF!*1000</definedName>
    <definedName name="__shared_3_0_133_8">#REF!*#REF!*1000</definedName>
    <definedName name="__shared_3_0_134" localSheetId="5">#REF!*12+#REF!</definedName>
    <definedName name="__shared_3_0_134">#REF!*12+#REF!</definedName>
    <definedName name="__shared_3_0_134_1" localSheetId="5">#REF!*12+#REF!</definedName>
    <definedName name="__shared_3_0_134_1">#REF!*12+#REF!</definedName>
    <definedName name="__shared_3_0_134_1_8" localSheetId="5">#REF!*12+#REF!</definedName>
    <definedName name="__shared_3_0_134_1_8">#REF!*12+#REF!</definedName>
    <definedName name="__shared_3_0_134_2" localSheetId="5">#REF!*12+#REF!</definedName>
    <definedName name="__shared_3_0_134_2">#REF!*12+#REF!</definedName>
    <definedName name="__shared_3_0_134_2_8" localSheetId="5">#REF!*12+#REF!</definedName>
    <definedName name="__shared_3_0_134_2_8">#REF!*12+#REF!</definedName>
    <definedName name="__shared_3_0_134_8" localSheetId="5">#REF!*12+#REF!</definedName>
    <definedName name="__shared_3_0_134_8">#REF!*12+#REF!</definedName>
    <definedName name="__shared_3_0_135" localSheetId="5">#REF!*#REF!*1000</definedName>
    <definedName name="__shared_3_0_135">#REF!*#REF!*1000</definedName>
    <definedName name="__shared_3_0_135_1" localSheetId="5">#REF!*#REF!*1000</definedName>
    <definedName name="__shared_3_0_135_1">#REF!*#REF!*1000</definedName>
    <definedName name="__shared_3_0_135_1_8" localSheetId="5">#REF!*#REF!*1000</definedName>
    <definedName name="__shared_3_0_135_1_8">#REF!*#REF!*1000</definedName>
    <definedName name="__shared_3_0_135_2" localSheetId="5">#REF!*#REF!*1000</definedName>
    <definedName name="__shared_3_0_135_2">#REF!*#REF!*1000</definedName>
    <definedName name="__shared_3_0_135_2_8" localSheetId="5">#REF!*#REF!*1000</definedName>
    <definedName name="__shared_3_0_135_2_8">#REF!*#REF!*1000</definedName>
    <definedName name="__shared_3_0_135_3" localSheetId="5">+#REF!*#REF!*1000</definedName>
    <definedName name="__shared_3_0_135_3">+#REF!*#REF!*1000</definedName>
    <definedName name="__shared_3_0_135_8" localSheetId="5">#REF!*#REF!*1000</definedName>
    <definedName name="__shared_3_0_135_8">#REF!*#REF!*1000</definedName>
    <definedName name="__shared_3_0_136" localSheetId="5">#REF!*12+#REF!</definedName>
    <definedName name="__shared_3_0_136">#REF!*12+#REF!</definedName>
    <definedName name="__shared_3_0_136_1" localSheetId="5">#REF!*12+#REF!</definedName>
    <definedName name="__shared_3_0_136_1">#REF!*12+#REF!</definedName>
    <definedName name="__shared_3_0_136_1_8" localSheetId="5">#REF!*12+#REF!</definedName>
    <definedName name="__shared_3_0_136_1_8">#REF!*12+#REF!</definedName>
    <definedName name="__shared_3_0_136_2" localSheetId="5">#REF!*12+#REF!</definedName>
    <definedName name="__shared_3_0_136_2">#REF!*12+#REF!</definedName>
    <definedName name="__shared_3_0_136_2_8" localSheetId="5">#REF!*12+#REF!</definedName>
    <definedName name="__shared_3_0_136_2_8">#REF!*12+#REF!</definedName>
    <definedName name="__shared_3_0_136_8" localSheetId="5">#REF!*12+#REF!</definedName>
    <definedName name="__shared_3_0_136_8">#REF!*12+#REF!</definedName>
    <definedName name="__shared_3_0_137" localSheetId="5">#REF!*#REF!*1000</definedName>
    <definedName name="__shared_3_0_137">#REF!*#REF!*1000</definedName>
    <definedName name="__shared_3_0_137_1" localSheetId="5">#REF!*#REF!*1000</definedName>
    <definedName name="__shared_3_0_137_1">#REF!*#REF!*1000</definedName>
    <definedName name="__shared_3_0_137_1_8" localSheetId="5">#REF!*#REF!*1000</definedName>
    <definedName name="__shared_3_0_137_1_8">#REF!*#REF!*1000</definedName>
    <definedName name="__shared_3_0_137_2" localSheetId="5">#REF!*#REF!*1000</definedName>
    <definedName name="__shared_3_0_137_2">#REF!*#REF!*1000</definedName>
    <definedName name="__shared_3_0_137_2_8" localSheetId="5">#REF!*#REF!*1000</definedName>
    <definedName name="__shared_3_0_137_2_8">#REF!*#REF!*1000</definedName>
    <definedName name="__shared_3_0_137_3" localSheetId="5">+#REF!*#REF!*1000</definedName>
    <definedName name="__shared_3_0_137_3">+#REF!*#REF!*1000</definedName>
    <definedName name="__shared_3_0_137_8" localSheetId="5">#REF!*#REF!*1000</definedName>
    <definedName name="__shared_3_0_137_8">#REF!*#REF!*1000</definedName>
    <definedName name="__shared_3_0_138" localSheetId="5">#REF!+#REF!-#REF!+#REF!+#REF!-#REF!+#REF!+#REF!-#REF!</definedName>
    <definedName name="__shared_3_0_138">#REF!+#REF!-#REF!+#REF!+#REF!-#REF!+#REF!+#REF!-#REF!</definedName>
    <definedName name="__shared_3_0_138_1" localSheetId="5">#REF!+#REF!-#REF!+#REF!+#REF!-#REF!+#REF!+#REF!-#REF!</definedName>
    <definedName name="__shared_3_0_138_1">#REF!+#REF!-#REF!+#REF!+#REF!-#REF!+#REF!+#REF!-#REF!</definedName>
    <definedName name="__shared_3_0_138_1_8" localSheetId="5">#REF!+#REF!-#REF!+#REF!+#REF!-#REF!+#REF!+#REF!-#REF!</definedName>
    <definedName name="__shared_3_0_138_1_8">#REF!+#REF!-#REF!+#REF!+#REF!-#REF!+#REF!+#REF!-#REF!</definedName>
    <definedName name="__shared_3_0_138_2" localSheetId="5">#REF!+#REF!-#REF!+#REF!+#REF!-#REF!+#REF!+#REF!-#REF!</definedName>
    <definedName name="__shared_3_0_138_2">#REF!+#REF!-#REF!+#REF!+#REF!-#REF!+#REF!+#REF!-#REF!</definedName>
    <definedName name="__shared_3_0_138_2_8" localSheetId="5">#REF!+#REF!-#REF!+#REF!+#REF!-#REF!+#REF!+#REF!-#REF!</definedName>
    <definedName name="__shared_3_0_138_2_8">#REF!+#REF!-#REF!+#REF!+#REF!-#REF!+#REF!+#REF!-#REF!</definedName>
    <definedName name="__shared_3_0_138_8" localSheetId="5">#REF!+#REF!-#REF!+#REF!+#REF!-#REF!+#REF!+#REF!-#REF!</definedName>
    <definedName name="__shared_3_0_138_8">#REF!+#REF!-#REF!+#REF!+#REF!-#REF!+#REF!+#REF!-#REF!</definedName>
    <definedName name="__shared_3_0_139" localSheetId="5">#REF!*#REF!*1000</definedName>
    <definedName name="__shared_3_0_139">#REF!*#REF!*1000</definedName>
    <definedName name="__shared_3_0_139_1" localSheetId="5">#REF!*#REF!*1000</definedName>
    <definedName name="__shared_3_0_139_1">#REF!*#REF!*1000</definedName>
    <definedName name="__shared_3_0_139_1_8" localSheetId="5">#REF!*#REF!*1000</definedName>
    <definedName name="__shared_3_0_139_1_8">#REF!*#REF!*1000</definedName>
    <definedName name="__shared_3_0_139_2" localSheetId="5">#REF!*#REF!*1000</definedName>
    <definedName name="__shared_3_0_139_2">#REF!*#REF!*1000</definedName>
    <definedName name="__shared_3_0_139_2_8" localSheetId="5">#REF!*#REF!*1000</definedName>
    <definedName name="__shared_3_0_139_2_8">#REF!*#REF!*1000</definedName>
    <definedName name="__shared_3_0_139_3" localSheetId="5">+#REF!*#REF!*1000</definedName>
    <definedName name="__shared_3_0_139_3">+#REF!*#REF!*1000</definedName>
    <definedName name="__shared_3_0_139_8" localSheetId="5">#REF!*#REF!*1000</definedName>
    <definedName name="__shared_3_0_139_8">#REF!*#REF!*1000</definedName>
    <definedName name="__shared_3_0_14" localSheetId="5">#REF!*12+#REF!</definedName>
    <definedName name="__shared_3_0_14">#REF!*12+#REF!</definedName>
    <definedName name="__shared_3_0_14_1" localSheetId="5">#REF!*12+#REF!</definedName>
    <definedName name="__shared_3_0_14_1">#REF!*12+#REF!</definedName>
    <definedName name="__shared_3_0_14_1_8" localSheetId="5">#REF!*12+#REF!</definedName>
    <definedName name="__shared_3_0_14_1_8">#REF!*12+#REF!</definedName>
    <definedName name="__shared_3_0_14_2" localSheetId="5">#REF!*12+#REF!</definedName>
    <definedName name="__shared_3_0_14_2">#REF!*12+#REF!</definedName>
    <definedName name="__shared_3_0_14_2_8" localSheetId="5">#REF!*12+#REF!</definedName>
    <definedName name="__shared_3_0_14_2_8">#REF!*12+#REF!</definedName>
    <definedName name="__shared_3_0_14_8" localSheetId="5">#REF!*12+#REF!</definedName>
    <definedName name="__shared_3_0_14_8">#REF!*12+#REF!</definedName>
    <definedName name="__shared_3_0_140" localSheetId="5">#REF!</definedName>
    <definedName name="__shared_3_0_140">#REF!</definedName>
    <definedName name="__shared_3_0_140_1" localSheetId="5">#REF!</definedName>
    <definedName name="__shared_3_0_140_1">#REF!</definedName>
    <definedName name="__shared_3_0_140_1_8" localSheetId="5">#REF!</definedName>
    <definedName name="__shared_3_0_140_1_8">#REF!</definedName>
    <definedName name="__shared_3_0_140_2" localSheetId="5">#REF!</definedName>
    <definedName name="__shared_3_0_140_2">#REF!</definedName>
    <definedName name="__shared_3_0_140_2_8" localSheetId="5">#REF!</definedName>
    <definedName name="__shared_3_0_140_2_8">#REF!</definedName>
    <definedName name="__shared_3_0_140_8" localSheetId="5">#REF!</definedName>
    <definedName name="__shared_3_0_140_8">#REF!</definedName>
    <definedName name="__shared_3_0_141" localSheetId="5">#REF!*#REF!*1000</definedName>
    <definedName name="__shared_3_0_141">#REF!*#REF!*1000</definedName>
    <definedName name="__shared_3_0_141_1" localSheetId="5">#REF!*#REF!*1000</definedName>
    <definedName name="__shared_3_0_141_1">#REF!*#REF!*1000</definedName>
    <definedName name="__shared_3_0_141_1_8" localSheetId="5">#REF!*#REF!*1000</definedName>
    <definedName name="__shared_3_0_141_1_8">#REF!*#REF!*1000</definedName>
    <definedName name="__shared_3_0_141_2" localSheetId="5">#REF!*#REF!*1000</definedName>
    <definedName name="__shared_3_0_141_2">#REF!*#REF!*1000</definedName>
    <definedName name="__shared_3_0_141_2_8" localSheetId="5">#REF!*#REF!*1000</definedName>
    <definedName name="__shared_3_0_141_2_8">#REF!*#REF!*1000</definedName>
    <definedName name="__shared_3_0_141_3" localSheetId="5">+#REF!*#REF!*1000</definedName>
    <definedName name="__shared_3_0_141_3">+#REF!*#REF!*1000</definedName>
    <definedName name="__shared_3_0_141_8" localSheetId="5">#REF!*#REF!*1000</definedName>
    <definedName name="__shared_3_0_141_8">#REF!*#REF!*1000</definedName>
    <definedName name="__shared_3_0_142" localSheetId="5">#REF!*12+#REF!</definedName>
    <definedName name="__shared_3_0_142">#REF!*12+#REF!</definedName>
    <definedName name="__shared_3_0_142_1" localSheetId="5">#REF!*12+#REF!</definedName>
    <definedName name="__shared_3_0_142_1">#REF!*12+#REF!</definedName>
    <definedName name="__shared_3_0_142_1_8" localSheetId="5">#REF!*12+#REF!</definedName>
    <definedName name="__shared_3_0_142_1_8">#REF!*12+#REF!</definedName>
    <definedName name="__shared_3_0_142_2" localSheetId="5">#REF!*12+#REF!</definedName>
    <definedName name="__shared_3_0_142_2">#REF!*12+#REF!</definedName>
    <definedName name="__shared_3_0_142_2_8" localSheetId="5">#REF!*12+#REF!</definedName>
    <definedName name="__shared_3_0_142_2_8">#REF!*12+#REF!</definedName>
    <definedName name="__shared_3_0_142_3" localSheetId="5">+#REF!+#REF!-#REF!+#REF!+#REF!-#REF!+#REF!-#REF!</definedName>
    <definedName name="__shared_3_0_142_3">+#REF!+#REF!-#REF!+#REF!+#REF!-#REF!+#REF!-#REF!</definedName>
    <definedName name="__shared_3_0_142_8" localSheetId="5">#REF!*12+#REF!</definedName>
    <definedName name="__shared_3_0_142_8">#REF!*12+#REF!</definedName>
    <definedName name="__shared_3_0_143" localSheetId="5">#REF!*#REF!*1000</definedName>
    <definedName name="__shared_3_0_143">#REF!*#REF!*1000</definedName>
    <definedName name="__shared_3_0_143_1" localSheetId="5">#REF!*#REF!*1000</definedName>
    <definedName name="__shared_3_0_143_1">#REF!*#REF!*1000</definedName>
    <definedName name="__shared_3_0_143_1_8" localSheetId="5">#REF!*#REF!*1000</definedName>
    <definedName name="__shared_3_0_143_1_8">#REF!*#REF!*1000</definedName>
    <definedName name="__shared_3_0_143_2" localSheetId="5">#REF!*#REF!*1000</definedName>
    <definedName name="__shared_3_0_143_2">#REF!*#REF!*1000</definedName>
    <definedName name="__shared_3_0_143_2_8" localSheetId="5">#REF!*#REF!*1000</definedName>
    <definedName name="__shared_3_0_143_2_8">#REF!*#REF!*1000</definedName>
    <definedName name="__shared_3_0_143_3" localSheetId="5">+#REF!*#REF!*1000</definedName>
    <definedName name="__shared_3_0_143_3">+#REF!*#REF!*1000</definedName>
    <definedName name="__shared_3_0_143_8" localSheetId="5">#REF!*#REF!*1000</definedName>
    <definedName name="__shared_3_0_143_8">#REF!*#REF!*1000</definedName>
    <definedName name="__shared_3_0_144" localSheetId="5">#REF!*12+#REF!</definedName>
    <definedName name="__shared_3_0_144">#REF!*12+#REF!</definedName>
    <definedName name="__shared_3_0_144_1" localSheetId="5">#REF!*12+#REF!</definedName>
    <definedName name="__shared_3_0_144_1">#REF!*12+#REF!</definedName>
    <definedName name="__shared_3_0_144_1_8" localSheetId="5">#REF!*12+#REF!</definedName>
    <definedName name="__shared_3_0_144_1_8">#REF!*12+#REF!</definedName>
    <definedName name="__shared_3_0_144_2" localSheetId="5">#REF!*12+#REF!</definedName>
    <definedName name="__shared_3_0_144_2">#REF!*12+#REF!</definedName>
    <definedName name="__shared_3_0_144_2_8" localSheetId="5">#REF!*12+#REF!</definedName>
    <definedName name="__shared_3_0_144_2_8">#REF!*12+#REF!</definedName>
    <definedName name="__shared_3_0_144_3" localSheetId="5">#REF!</definedName>
    <definedName name="__shared_3_0_144_3">#REF!</definedName>
    <definedName name="__shared_3_0_144_8" localSheetId="5">#REF!*12+#REF!</definedName>
    <definedName name="__shared_3_0_144_8">#REF!*12+#REF!</definedName>
    <definedName name="__shared_3_0_145" localSheetId="5">#REF!*#REF!*1000</definedName>
    <definedName name="__shared_3_0_145">#REF!*#REF!*1000</definedName>
    <definedName name="__shared_3_0_145_1" localSheetId="5">#REF!*#REF!*1000</definedName>
    <definedName name="__shared_3_0_145_1">#REF!*#REF!*1000</definedName>
    <definedName name="__shared_3_0_145_1_8" localSheetId="5">#REF!*#REF!*1000</definedName>
    <definedName name="__shared_3_0_145_1_8">#REF!*#REF!*1000</definedName>
    <definedName name="__shared_3_0_145_2" localSheetId="5">#REF!*#REF!*1000</definedName>
    <definedName name="__shared_3_0_145_2">#REF!*#REF!*1000</definedName>
    <definedName name="__shared_3_0_145_2_8" localSheetId="5">#REF!*#REF!*1000</definedName>
    <definedName name="__shared_3_0_145_2_8">#REF!*#REF!*1000</definedName>
    <definedName name="__shared_3_0_145_3" localSheetId="5">+#REF!*#REF!*1000</definedName>
    <definedName name="__shared_3_0_145_3">+#REF!*#REF!*1000</definedName>
    <definedName name="__shared_3_0_145_8" localSheetId="5">#REF!*#REF!*1000</definedName>
    <definedName name="__shared_3_0_145_8">#REF!*#REF!*1000</definedName>
    <definedName name="__shared_3_0_146" localSheetId="5">#REF!*12+#REF!</definedName>
    <definedName name="__shared_3_0_146">#REF!*12+#REF!</definedName>
    <definedName name="__shared_3_0_146_1" localSheetId="5">#REF!*12+#REF!</definedName>
    <definedName name="__shared_3_0_146_1">#REF!*12+#REF!</definedName>
    <definedName name="__shared_3_0_146_1_8" localSheetId="5">#REF!*12+#REF!</definedName>
    <definedName name="__shared_3_0_146_1_8">#REF!*12+#REF!</definedName>
    <definedName name="__shared_3_0_146_2" localSheetId="5">#REF!*12+#REF!</definedName>
    <definedName name="__shared_3_0_146_2">#REF!*12+#REF!</definedName>
    <definedName name="__shared_3_0_146_2_8" localSheetId="5">#REF!*12+#REF!</definedName>
    <definedName name="__shared_3_0_146_2_8">#REF!*12+#REF!</definedName>
    <definedName name="__shared_3_0_146_8" localSheetId="5">#REF!*12+#REF!</definedName>
    <definedName name="__shared_3_0_146_8">#REF!*12+#REF!</definedName>
    <definedName name="__shared_3_0_147" localSheetId="5">#REF!*#REF!*1000</definedName>
    <definedName name="__shared_3_0_147">#REF!*#REF!*1000</definedName>
    <definedName name="__shared_3_0_147_1" localSheetId="5">#REF!*#REF!*1000</definedName>
    <definedName name="__shared_3_0_147_1">#REF!*#REF!*1000</definedName>
    <definedName name="__shared_3_0_147_1_8" localSheetId="5">#REF!*#REF!*1000</definedName>
    <definedName name="__shared_3_0_147_1_8">#REF!*#REF!*1000</definedName>
    <definedName name="__shared_3_0_147_2" localSheetId="5">#REF!*#REF!*1000</definedName>
    <definedName name="__shared_3_0_147_2">#REF!*#REF!*1000</definedName>
    <definedName name="__shared_3_0_147_2_8" localSheetId="5">#REF!*#REF!*1000</definedName>
    <definedName name="__shared_3_0_147_2_8">#REF!*#REF!*1000</definedName>
    <definedName name="__shared_3_0_147_3" localSheetId="5">+#REF!*#REF!*1000</definedName>
    <definedName name="__shared_3_0_147_3">+#REF!*#REF!*1000</definedName>
    <definedName name="__shared_3_0_147_8" localSheetId="5">#REF!*#REF!*1000</definedName>
    <definedName name="__shared_3_0_147_8">#REF!*#REF!*1000</definedName>
    <definedName name="__shared_3_0_148" localSheetId="5">#REF!*12+#REF!</definedName>
    <definedName name="__shared_3_0_148">#REF!*12+#REF!</definedName>
    <definedName name="__shared_3_0_148_1" localSheetId="5">#REF!*12+#REF!</definedName>
    <definedName name="__shared_3_0_148_1">#REF!*12+#REF!</definedName>
    <definedName name="__shared_3_0_148_1_8" localSheetId="5">#REF!*12+#REF!</definedName>
    <definedName name="__shared_3_0_148_1_8">#REF!*12+#REF!</definedName>
    <definedName name="__shared_3_0_148_2" localSheetId="5">#REF!*12+#REF!</definedName>
    <definedName name="__shared_3_0_148_2">#REF!*12+#REF!</definedName>
    <definedName name="__shared_3_0_148_2_8" localSheetId="5">#REF!*12+#REF!</definedName>
    <definedName name="__shared_3_0_148_2_8">#REF!*12+#REF!</definedName>
    <definedName name="__shared_3_0_148_8" localSheetId="5">#REF!*12+#REF!</definedName>
    <definedName name="__shared_3_0_148_8">#REF!*12+#REF!</definedName>
    <definedName name="__shared_3_0_149" localSheetId="5">#REF!*#REF!*1000</definedName>
    <definedName name="__shared_3_0_149">#REF!*#REF!*1000</definedName>
    <definedName name="__shared_3_0_149_1" localSheetId="5">#REF!*#REF!*1000</definedName>
    <definedName name="__shared_3_0_149_1">#REF!*#REF!*1000</definedName>
    <definedName name="__shared_3_0_149_1_8" localSheetId="5">#REF!*#REF!*1000</definedName>
    <definedName name="__shared_3_0_149_1_8">#REF!*#REF!*1000</definedName>
    <definedName name="__shared_3_0_149_2" localSheetId="5">#REF!*#REF!*1000</definedName>
    <definedName name="__shared_3_0_149_2">#REF!*#REF!*1000</definedName>
    <definedName name="__shared_3_0_149_2_8" localSheetId="5">#REF!*#REF!*1000</definedName>
    <definedName name="__shared_3_0_149_2_8">#REF!*#REF!*1000</definedName>
    <definedName name="__shared_3_0_149_3" localSheetId="5">+#REF!*#REF!*1000</definedName>
    <definedName name="__shared_3_0_149_3">+#REF!*#REF!*1000</definedName>
    <definedName name="__shared_3_0_149_8" localSheetId="5">#REF!*#REF!*1000</definedName>
    <definedName name="__shared_3_0_149_8">#REF!*#REF!*1000</definedName>
    <definedName name="__shared_3_0_15" localSheetId="5">#REF!*#REF!*1000</definedName>
    <definedName name="__shared_3_0_15">#REF!*#REF!*1000</definedName>
    <definedName name="__shared_3_0_15_1" localSheetId="5">#REF!*#REF!*1000</definedName>
    <definedName name="__shared_3_0_15_1">#REF!*#REF!*1000</definedName>
    <definedName name="__shared_3_0_15_1_8" localSheetId="5">#REF!*#REF!*1000</definedName>
    <definedName name="__shared_3_0_15_1_8">#REF!*#REF!*1000</definedName>
    <definedName name="__shared_3_0_15_2" localSheetId="5">#REF!*#REF!*1000</definedName>
    <definedName name="__shared_3_0_15_2">#REF!*#REF!*1000</definedName>
    <definedName name="__shared_3_0_15_2_8" localSheetId="5">#REF!*#REF!*1000</definedName>
    <definedName name="__shared_3_0_15_2_8">#REF!*#REF!*1000</definedName>
    <definedName name="__shared_3_0_15_3" localSheetId="5">+#REF!*#REF!*1000</definedName>
    <definedName name="__shared_3_0_15_3">+#REF!*#REF!*1000</definedName>
    <definedName name="__shared_3_0_15_8" localSheetId="5">#REF!*#REF!*1000</definedName>
    <definedName name="__shared_3_0_15_8">#REF!*#REF!*1000</definedName>
    <definedName name="__shared_3_0_150" localSheetId="5">#REF!*12+#REF!</definedName>
    <definedName name="__shared_3_0_150">#REF!*12+#REF!</definedName>
    <definedName name="__shared_3_0_150_1" localSheetId="5">#REF!*12+#REF!</definedName>
    <definedName name="__shared_3_0_150_1">#REF!*12+#REF!</definedName>
    <definedName name="__shared_3_0_150_1_8" localSheetId="5">#REF!*12+#REF!</definedName>
    <definedName name="__shared_3_0_150_1_8">#REF!*12+#REF!</definedName>
    <definedName name="__shared_3_0_150_2" localSheetId="5">#REF!*12+#REF!</definedName>
    <definedName name="__shared_3_0_150_2">#REF!*12+#REF!</definedName>
    <definedName name="__shared_3_0_150_2_8" localSheetId="5">#REF!*12+#REF!</definedName>
    <definedName name="__shared_3_0_150_2_8">#REF!*12+#REF!</definedName>
    <definedName name="__shared_3_0_150_8" localSheetId="5">#REF!*12+#REF!</definedName>
    <definedName name="__shared_3_0_150_8">#REF!*12+#REF!</definedName>
    <definedName name="__shared_3_0_151" localSheetId="5">#REF!*#REF!*1000</definedName>
    <definedName name="__shared_3_0_151">#REF!*#REF!*1000</definedName>
    <definedName name="__shared_3_0_151_1" localSheetId="5">#REF!*#REF!*1000</definedName>
    <definedName name="__shared_3_0_151_1">#REF!*#REF!*1000</definedName>
    <definedName name="__shared_3_0_151_1_8" localSheetId="5">#REF!*#REF!*1000</definedName>
    <definedName name="__shared_3_0_151_1_8">#REF!*#REF!*1000</definedName>
    <definedName name="__shared_3_0_151_2" localSheetId="5">#REF!*#REF!*1000</definedName>
    <definedName name="__shared_3_0_151_2">#REF!*#REF!*1000</definedName>
    <definedName name="__shared_3_0_151_2_8" localSheetId="5">#REF!*#REF!*1000</definedName>
    <definedName name="__shared_3_0_151_2_8">#REF!*#REF!*1000</definedName>
    <definedName name="__shared_3_0_151_3" localSheetId="5">+#REF!*#REF!*1000</definedName>
    <definedName name="__shared_3_0_151_3">+#REF!*#REF!*1000</definedName>
    <definedName name="__shared_3_0_151_8" localSheetId="5">#REF!*#REF!*1000</definedName>
    <definedName name="__shared_3_0_151_8">#REF!*#REF!*1000</definedName>
    <definedName name="__shared_3_0_152" localSheetId="5">#REF!*12+#REF!</definedName>
    <definedName name="__shared_3_0_152">#REF!*12+#REF!</definedName>
    <definedName name="__shared_3_0_152_1" localSheetId="5">#REF!*12+#REF!</definedName>
    <definedName name="__shared_3_0_152_1">#REF!*12+#REF!</definedName>
    <definedName name="__shared_3_0_152_1_8" localSheetId="5">#REF!*12+#REF!</definedName>
    <definedName name="__shared_3_0_152_1_8">#REF!*12+#REF!</definedName>
    <definedName name="__shared_3_0_152_2" localSheetId="5">#REF!*12+#REF!</definedName>
    <definedName name="__shared_3_0_152_2">#REF!*12+#REF!</definedName>
    <definedName name="__shared_3_0_152_2_8" localSheetId="5">#REF!*12+#REF!</definedName>
    <definedName name="__shared_3_0_152_2_8">#REF!*12+#REF!</definedName>
    <definedName name="__shared_3_0_152_8" localSheetId="5">#REF!*12+#REF!</definedName>
    <definedName name="__shared_3_0_152_8">#REF!*12+#REF!</definedName>
    <definedName name="__shared_3_0_153" localSheetId="5">#REF!*#REF!*1000</definedName>
    <definedName name="__shared_3_0_153">#REF!*#REF!*1000</definedName>
    <definedName name="__shared_3_0_153_1" localSheetId="5">#REF!*#REF!*1000</definedName>
    <definedName name="__shared_3_0_153_1">#REF!*#REF!*1000</definedName>
    <definedName name="__shared_3_0_153_1_8" localSheetId="5">#REF!*#REF!*1000</definedName>
    <definedName name="__shared_3_0_153_1_8">#REF!*#REF!*1000</definedName>
    <definedName name="__shared_3_0_153_2" localSheetId="5">#REF!*#REF!*1000</definedName>
    <definedName name="__shared_3_0_153_2">#REF!*#REF!*1000</definedName>
    <definedName name="__shared_3_0_153_2_8" localSheetId="5">#REF!*#REF!*1000</definedName>
    <definedName name="__shared_3_0_153_2_8">#REF!*#REF!*1000</definedName>
    <definedName name="__shared_3_0_153_3" localSheetId="5">+#REF!*#REF!*1000</definedName>
    <definedName name="__shared_3_0_153_3">+#REF!*#REF!*1000</definedName>
    <definedName name="__shared_3_0_153_8" localSheetId="5">#REF!*#REF!*1000</definedName>
    <definedName name="__shared_3_0_153_8">#REF!*#REF!*1000</definedName>
    <definedName name="__shared_3_0_154" localSheetId="5">#REF!*12+#REF!</definedName>
    <definedName name="__shared_3_0_154">#REF!*12+#REF!</definedName>
    <definedName name="__shared_3_0_154_1" localSheetId="5">#REF!*12+#REF!</definedName>
    <definedName name="__shared_3_0_154_1">#REF!*12+#REF!</definedName>
    <definedName name="__shared_3_0_154_1_8" localSheetId="5">#REF!*12+#REF!</definedName>
    <definedName name="__shared_3_0_154_1_8">#REF!*12+#REF!</definedName>
    <definedName name="__shared_3_0_154_2" localSheetId="5">#REF!*12+#REF!</definedName>
    <definedName name="__shared_3_0_154_2">#REF!*12+#REF!</definedName>
    <definedName name="__shared_3_0_154_2_8" localSheetId="5">#REF!*12+#REF!</definedName>
    <definedName name="__shared_3_0_154_2_8">#REF!*12+#REF!</definedName>
    <definedName name="__shared_3_0_154_8" localSheetId="5">#REF!*12+#REF!</definedName>
    <definedName name="__shared_3_0_154_8">#REF!*12+#REF!</definedName>
    <definedName name="__shared_3_0_155" localSheetId="5">#REF!*#REF!*1000</definedName>
    <definedName name="__shared_3_0_155">#REF!*#REF!*1000</definedName>
    <definedName name="__shared_3_0_155_1" localSheetId="5">#REF!*#REF!*1000</definedName>
    <definedName name="__shared_3_0_155_1">#REF!*#REF!*1000</definedName>
    <definedName name="__shared_3_0_155_1_8" localSheetId="5">#REF!*#REF!*1000</definedName>
    <definedName name="__shared_3_0_155_1_8">#REF!*#REF!*1000</definedName>
    <definedName name="__shared_3_0_155_2" localSheetId="5">#REF!*#REF!*1000</definedName>
    <definedName name="__shared_3_0_155_2">#REF!*#REF!*1000</definedName>
    <definedName name="__shared_3_0_155_2_8" localSheetId="5">#REF!*#REF!*1000</definedName>
    <definedName name="__shared_3_0_155_2_8">#REF!*#REF!*1000</definedName>
    <definedName name="__shared_3_0_155_3" localSheetId="5">+#REF!*#REF!*1000</definedName>
    <definedName name="__shared_3_0_155_3">+#REF!*#REF!*1000</definedName>
    <definedName name="__shared_3_0_155_8" localSheetId="5">#REF!*#REF!*1000</definedName>
    <definedName name="__shared_3_0_155_8">#REF!*#REF!*1000</definedName>
    <definedName name="__shared_3_0_156" localSheetId="5">#REF!*12+#REF!</definedName>
    <definedName name="__shared_3_0_156">#REF!*12+#REF!</definedName>
    <definedName name="__shared_3_0_156_1" localSheetId="5">#REF!*12+#REF!</definedName>
    <definedName name="__shared_3_0_156_1">#REF!*12+#REF!</definedName>
    <definedName name="__shared_3_0_156_1_8" localSheetId="5">#REF!*12+#REF!</definedName>
    <definedName name="__shared_3_0_156_1_8">#REF!*12+#REF!</definedName>
    <definedName name="__shared_3_0_156_2" localSheetId="5">#REF!*12+#REF!</definedName>
    <definedName name="__shared_3_0_156_2">#REF!*12+#REF!</definedName>
    <definedName name="__shared_3_0_156_2_8" localSheetId="5">#REF!*12+#REF!</definedName>
    <definedName name="__shared_3_0_156_2_8">#REF!*12+#REF!</definedName>
    <definedName name="__shared_3_0_156_8" localSheetId="5">#REF!*12+#REF!</definedName>
    <definedName name="__shared_3_0_156_8">#REF!*12+#REF!</definedName>
    <definedName name="__shared_3_0_157" localSheetId="5">#REF!*#REF!*1000</definedName>
    <definedName name="__shared_3_0_157">#REF!*#REF!*1000</definedName>
    <definedName name="__shared_3_0_157_1" localSheetId="5">#REF!*#REF!*1000</definedName>
    <definedName name="__shared_3_0_157_1">#REF!*#REF!*1000</definedName>
    <definedName name="__shared_3_0_157_1_8" localSheetId="5">#REF!*#REF!*1000</definedName>
    <definedName name="__shared_3_0_157_1_8">#REF!*#REF!*1000</definedName>
    <definedName name="__shared_3_0_157_2" localSheetId="5">#REF!*#REF!*1000</definedName>
    <definedName name="__shared_3_0_157_2">#REF!*#REF!*1000</definedName>
    <definedName name="__shared_3_0_157_2_8" localSheetId="5">#REF!*#REF!*1000</definedName>
    <definedName name="__shared_3_0_157_2_8">#REF!*#REF!*1000</definedName>
    <definedName name="__shared_3_0_157_3" localSheetId="5">+#REF!*#REF!*1000</definedName>
    <definedName name="__shared_3_0_157_3">+#REF!*#REF!*1000</definedName>
    <definedName name="__shared_3_0_157_8" localSheetId="5">#REF!*#REF!*1000</definedName>
    <definedName name="__shared_3_0_157_8">#REF!*#REF!*1000</definedName>
    <definedName name="__shared_3_0_158" localSheetId="5">#REF!+#REF!-#REF!+#REF!+#REF!-#REF!+#REF!+#REF!-#REF!</definedName>
    <definedName name="__shared_3_0_158">#REF!+#REF!-#REF!+#REF!+#REF!-#REF!+#REF!+#REF!-#REF!</definedName>
    <definedName name="__shared_3_0_158_1" localSheetId="5">#REF!+#REF!-#REF!+#REF!+#REF!-#REF!+#REF!+#REF!-#REF!</definedName>
    <definedName name="__shared_3_0_158_1">#REF!+#REF!-#REF!+#REF!+#REF!-#REF!+#REF!+#REF!-#REF!</definedName>
    <definedName name="__shared_3_0_158_1_8" localSheetId="5">#REF!+#REF!-#REF!+#REF!+#REF!-#REF!+#REF!+#REF!-#REF!</definedName>
    <definedName name="__shared_3_0_158_1_8">#REF!+#REF!-#REF!+#REF!+#REF!-#REF!+#REF!+#REF!-#REF!</definedName>
    <definedName name="__shared_3_0_158_2" localSheetId="5">#REF!+#REF!-#REF!+#REF!+#REF!-#REF!+#REF!+#REF!-#REF!</definedName>
    <definedName name="__shared_3_0_158_2">#REF!+#REF!-#REF!+#REF!+#REF!-#REF!+#REF!+#REF!-#REF!</definedName>
    <definedName name="__shared_3_0_158_2_8" localSheetId="5">#REF!+#REF!-#REF!+#REF!+#REF!-#REF!+#REF!+#REF!-#REF!</definedName>
    <definedName name="__shared_3_0_158_2_8">#REF!+#REF!-#REF!+#REF!+#REF!-#REF!+#REF!+#REF!-#REF!</definedName>
    <definedName name="__shared_3_0_158_8" localSheetId="5">#REF!+#REF!-#REF!+#REF!+#REF!-#REF!+#REF!+#REF!-#REF!</definedName>
    <definedName name="__shared_3_0_158_8">#REF!+#REF!-#REF!+#REF!+#REF!-#REF!+#REF!+#REF!-#REF!</definedName>
    <definedName name="__shared_3_0_159" localSheetId="5">#REF!*#REF!*1000</definedName>
    <definedName name="__shared_3_0_159">#REF!*#REF!*1000</definedName>
    <definedName name="__shared_3_0_159_1" localSheetId="5">#REF!*#REF!*1000</definedName>
    <definedName name="__shared_3_0_159_1">#REF!*#REF!*1000</definedName>
    <definedName name="__shared_3_0_159_1_8" localSheetId="5">#REF!*#REF!*1000</definedName>
    <definedName name="__shared_3_0_159_1_8">#REF!*#REF!*1000</definedName>
    <definedName name="__shared_3_0_159_2" localSheetId="5">#REF!*#REF!*1000</definedName>
    <definedName name="__shared_3_0_159_2">#REF!*#REF!*1000</definedName>
    <definedName name="__shared_3_0_159_2_8" localSheetId="5">#REF!*#REF!*1000</definedName>
    <definedName name="__shared_3_0_159_2_8">#REF!*#REF!*1000</definedName>
    <definedName name="__shared_3_0_159_3" localSheetId="5">+#REF!*#REF!*1000</definedName>
    <definedName name="__shared_3_0_159_3">+#REF!*#REF!*1000</definedName>
    <definedName name="__shared_3_0_159_8" localSheetId="5">#REF!*#REF!*1000</definedName>
    <definedName name="__shared_3_0_159_8">#REF!*#REF!*1000</definedName>
    <definedName name="__shared_3_0_16" localSheetId="5">#REF!*12+#REF!</definedName>
    <definedName name="__shared_3_0_16">#REF!*12+#REF!</definedName>
    <definedName name="__shared_3_0_16_1" localSheetId="5">#REF!*12+#REF!</definedName>
    <definedName name="__shared_3_0_16_1">#REF!*12+#REF!</definedName>
    <definedName name="__shared_3_0_16_1_8" localSheetId="5">#REF!*12+#REF!</definedName>
    <definedName name="__shared_3_0_16_1_8">#REF!*12+#REF!</definedName>
    <definedName name="__shared_3_0_16_2" localSheetId="5">#REF!*12+#REF!</definedName>
    <definedName name="__shared_3_0_16_2">#REF!*12+#REF!</definedName>
    <definedName name="__shared_3_0_16_2_8" localSheetId="5">#REF!*12+#REF!</definedName>
    <definedName name="__shared_3_0_16_2_8">#REF!*12+#REF!</definedName>
    <definedName name="__shared_3_0_16_3" localSheetId="5">+#REF!+#REF!-#REF!+#REF!+#REF!-#REF!+#REF!-#REF!</definedName>
    <definedName name="__shared_3_0_16_3">+#REF!+#REF!-#REF!+#REF!+#REF!-#REF!+#REF!-#REF!</definedName>
    <definedName name="__shared_3_0_16_8" localSheetId="5">#REF!*12+#REF!</definedName>
    <definedName name="__shared_3_0_16_8">#REF!*12+#REF!</definedName>
    <definedName name="__shared_3_0_160" localSheetId="5">#REF!</definedName>
    <definedName name="__shared_3_0_160">#REF!</definedName>
    <definedName name="__shared_3_0_160_1" localSheetId="5">#REF!</definedName>
    <definedName name="__shared_3_0_160_1">#REF!</definedName>
    <definedName name="__shared_3_0_160_1_8" localSheetId="5">#REF!</definedName>
    <definedName name="__shared_3_0_160_1_8">#REF!</definedName>
    <definedName name="__shared_3_0_160_2" localSheetId="5">#REF!</definedName>
    <definedName name="__shared_3_0_160_2">#REF!</definedName>
    <definedName name="__shared_3_0_160_2_8" localSheetId="5">#REF!</definedName>
    <definedName name="__shared_3_0_160_2_8">#REF!</definedName>
    <definedName name="__shared_3_0_160_3" localSheetId="5">+#REF!+#REF!-#REF!+#REF!+#REF!-#REF!+#REF!-#REF!</definedName>
    <definedName name="__shared_3_0_160_3">+#REF!+#REF!-#REF!+#REF!+#REF!-#REF!+#REF!-#REF!</definedName>
    <definedName name="__shared_3_0_160_8" localSheetId="5">#REF!</definedName>
    <definedName name="__shared_3_0_160_8">#REF!</definedName>
    <definedName name="__shared_3_0_161" localSheetId="5">#REF!*#REF!*1000</definedName>
    <definedName name="__shared_3_0_161">#REF!*#REF!*1000</definedName>
    <definedName name="__shared_3_0_161_1" localSheetId="5">#REF!*#REF!*1000</definedName>
    <definedName name="__shared_3_0_161_1">#REF!*#REF!*1000</definedName>
    <definedName name="__shared_3_0_161_1_8" localSheetId="5">#REF!*#REF!*1000</definedName>
    <definedName name="__shared_3_0_161_1_8">#REF!*#REF!*1000</definedName>
    <definedName name="__shared_3_0_161_2" localSheetId="5">#REF!*#REF!*1000</definedName>
    <definedName name="__shared_3_0_161_2">#REF!*#REF!*1000</definedName>
    <definedName name="__shared_3_0_161_2_8" localSheetId="5">#REF!*#REF!*1000</definedName>
    <definedName name="__shared_3_0_161_2_8">#REF!*#REF!*1000</definedName>
    <definedName name="__shared_3_0_161_3" localSheetId="5">+#REF!*#REF!*1000</definedName>
    <definedName name="__shared_3_0_161_3">+#REF!*#REF!*1000</definedName>
    <definedName name="__shared_3_0_161_8" localSheetId="5">#REF!*#REF!*1000</definedName>
    <definedName name="__shared_3_0_161_8">#REF!*#REF!*1000</definedName>
    <definedName name="__shared_3_0_162" localSheetId="5">#REF!*12+#REF!</definedName>
    <definedName name="__shared_3_0_162">#REF!*12+#REF!</definedName>
    <definedName name="__shared_3_0_162_1" localSheetId="5">#REF!*12+#REF!</definedName>
    <definedName name="__shared_3_0_162_1">#REF!*12+#REF!</definedName>
    <definedName name="__shared_3_0_162_1_8" localSheetId="5">#REF!*12+#REF!</definedName>
    <definedName name="__shared_3_0_162_1_8">#REF!*12+#REF!</definedName>
    <definedName name="__shared_3_0_162_2" localSheetId="5">#REF!*12+#REF!</definedName>
    <definedName name="__shared_3_0_162_2">#REF!*12+#REF!</definedName>
    <definedName name="__shared_3_0_162_2_8" localSheetId="5">#REF!*12+#REF!</definedName>
    <definedName name="__shared_3_0_162_2_8">#REF!*12+#REF!</definedName>
    <definedName name="__shared_3_0_162_3" localSheetId="5">#REF!</definedName>
    <definedName name="__shared_3_0_162_3">#REF!</definedName>
    <definedName name="__shared_3_0_162_8" localSheetId="5">#REF!*12+#REF!</definedName>
    <definedName name="__shared_3_0_162_8">#REF!*12+#REF!</definedName>
    <definedName name="__shared_3_0_163" localSheetId="5">#REF!*#REF!*1000</definedName>
    <definedName name="__shared_3_0_163">#REF!*#REF!*1000</definedName>
    <definedName name="__shared_3_0_163_1" localSheetId="5">#REF!*#REF!*1000</definedName>
    <definedName name="__shared_3_0_163_1">#REF!*#REF!*1000</definedName>
    <definedName name="__shared_3_0_163_1_8" localSheetId="5">#REF!*#REF!*1000</definedName>
    <definedName name="__shared_3_0_163_1_8">#REF!*#REF!*1000</definedName>
    <definedName name="__shared_3_0_163_2" localSheetId="5">#REF!*#REF!*1000</definedName>
    <definedName name="__shared_3_0_163_2">#REF!*#REF!*1000</definedName>
    <definedName name="__shared_3_0_163_2_8" localSheetId="5">#REF!*#REF!*1000</definedName>
    <definedName name="__shared_3_0_163_2_8">#REF!*#REF!*1000</definedName>
    <definedName name="__shared_3_0_163_3" localSheetId="5">+#REF!*#REF!*1000</definedName>
    <definedName name="__shared_3_0_163_3">+#REF!*#REF!*1000</definedName>
    <definedName name="__shared_3_0_163_8" localSheetId="5">#REF!*#REF!*1000</definedName>
    <definedName name="__shared_3_0_163_8">#REF!*#REF!*1000</definedName>
    <definedName name="__shared_3_0_164" localSheetId="5">#REF!*12+#REF!</definedName>
    <definedName name="__shared_3_0_164">#REF!*12+#REF!</definedName>
    <definedName name="__shared_3_0_164_1" localSheetId="5">#REF!*12+#REF!</definedName>
    <definedName name="__shared_3_0_164_1">#REF!*12+#REF!</definedName>
    <definedName name="__shared_3_0_164_1_8" localSheetId="5">#REF!*12+#REF!</definedName>
    <definedName name="__shared_3_0_164_1_8">#REF!*12+#REF!</definedName>
    <definedName name="__shared_3_0_164_2" localSheetId="5">#REF!*12+#REF!</definedName>
    <definedName name="__shared_3_0_164_2">#REF!*12+#REF!</definedName>
    <definedName name="__shared_3_0_164_2_8" localSheetId="5">#REF!*12+#REF!</definedName>
    <definedName name="__shared_3_0_164_2_8">#REF!*12+#REF!</definedName>
    <definedName name="__shared_3_0_164_8" localSheetId="5">#REF!*12+#REF!</definedName>
    <definedName name="__shared_3_0_164_8">#REF!*12+#REF!</definedName>
    <definedName name="__shared_3_0_165" localSheetId="5">#REF!*#REF!*1000</definedName>
    <definedName name="__shared_3_0_165">#REF!*#REF!*1000</definedName>
    <definedName name="__shared_3_0_165_1" localSheetId="5">#REF!*#REF!*1000</definedName>
    <definedName name="__shared_3_0_165_1">#REF!*#REF!*1000</definedName>
    <definedName name="__shared_3_0_165_1_8" localSheetId="5">#REF!*#REF!*1000</definedName>
    <definedName name="__shared_3_0_165_1_8">#REF!*#REF!*1000</definedName>
    <definedName name="__shared_3_0_165_2" localSheetId="5">#REF!*#REF!*1000</definedName>
    <definedName name="__shared_3_0_165_2">#REF!*#REF!*1000</definedName>
    <definedName name="__shared_3_0_165_2_8" localSheetId="5">#REF!*#REF!*1000</definedName>
    <definedName name="__shared_3_0_165_2_8">#REF!*#REF!*1000</definedName>
    <definedName name="__shared_3_0_165_3" localSheetId="5">+#REF!*#REF!*1000</definedName>
    <definedName name="__shared_3_0_165_3">+#REF!*#REF!*1000</definedName>
    <definedName name="__shared_3_0_165_8" localSheetId="5">#REF!*#REF!*1000</definedName>
    <definedName name="__shared_3_0_165_8">#REF!*#REF!*1000</definedName>
    <definedName name="__shared_3_0_166" localSheetId="5">#REF!*12+#REF!</definedName>
    <definedName name="__shared_3_0_166">#REF!*12+#REF!</definedName>
    <definedName name="__shared_3_0_166_1" localSheetId="5">#REF!*12+#REF!</definedName>
    <definedName name="__shared_3_0_166_1">#REF!*12+#REF!</definedName>
    <definedName name="__shared_3_0_166_1_8" localSheetId="5">#REF!*12+#REF!</definedName>
    <definedName name="__shared_3_0_166_1_8">#REF!*12+#REF!</definedName>
    <definedName name="__shared_3_0_166_2" localSheetId="5">#REF!*12+#REF!</definedName>
    <definedName name="__shared_3_0_166_2">#REF!*12+#REF!</definedName>
    <definedName name="__shared_3_0_166_2_8" localSheetId="5">#REF!*12+#REF!</definedName>
    <definedName name="__shared_3_0_166_2_8">#REF!*12+#REF!</definedName>
    <definedName name="__shared_3_0_166_8" localSheetId="5">#REF!*12+#REF!</definedName>
    <definedName name="__shared_3_0_166_8">#REF!*12+#REF!</definedName>
    <definedName name="__shared_3_0_167" localSheetId="5">#REF!*#REF!*1000</definedName>
    <definedName name="__shared_3_0_167">#REF!*#REF!*1000</definedName>
    <definedName name="__shared_3_0_167_1" localSheetId="5">#REF!*#REF!*1000</definedName>
    <definedName name="__shared_3_0_167_1">#REF!*#REF!*1000</definedName>
    <definedName name="__shared_3_0_167_1_8" localSheetId="5">#REF!*#REF!*1000</definedName>
    <definedName name="__shared_3_0_167_1_8">#REF!*#REF!*1000</definedName>
    <definedName name="__shared_3_0_167_2" localSheetId="5">#REF!*#REF!*1000</definedName>
    <definedName name="__shared_3_0_167_2">#REF!*#REF!*1000</definedName>
    <definedName name="__shared_3_0_167_2_8" localSheetId="5">#REF!*#REF!*1000</definedName>
    <definedName name="__shared_3_0_167_2_8">#REF!*#REF!*1000</definedName>
    <definedName name="__shared_3_0_167_3" localSheetId="5">+#REF!*#REF!*1000</definedName>
    <definedName name="__shared_3_0_167_3">+#REF!*#REF!*1000</definedName>
    <definedName name="__shared_3_0_167_8" localSheetId="5">#REF!*#REF!*1000</definedName>
    <definedName name="__shared_3_0_167_8">#REF!*#REF!*1000</definedName>
    <definedName name="__shared_3_0_168" localSheetId="5">#REF!*12+#REF!</definedName>
    <definedName name="__shared_3_0_168">#REF!*12+#REF!</definedName>
    <definedName name="__shared_3_0_168_1" localSheetId="5">#REF!*12+#REF!</definedName>
    <definedName name="__shared_3_0_168_1">#REF!*12+#REF!</definedName>
    <definedName name="__shared_3_0_168_1_8" localSheetId="5">#REF!*12+#REF!</definedName>
    <definedName name="__shared_3_0_168_1_8">#REF!*12+#REF!</definedName>
    <definedName name="__shared_3_0_168_2" localSheetId="5">#REF!*12+#REF!</definedName>
    <definedName name="__shared_3_0_168_2">#REF!*12+#REF!</definedName>
    <definedName name="__shared_3_0_168_2_8" localSheetId="5">#REF!*12+#REF!</definedName>
    <definedName name="__shared_3_0_168_2_8">#REF!*12+#REF!</definedName>
    <definedName name="__shared_3_0_168_8" localSheetId="5">#REF!*12+#REF!</definedName>
    <definedName name="__shared_3_0_168_8">#REF!*12+#REF!</definedName>
    <definedName name="__shared_3_0_169" localSheetId="5">#REF!*#REF!*1000</definedName>
    <definedName name="__shared_3_0_169">#REF!*#REF!*1000</definedName>
    <definedName name="__shared_3_0_169_1" localSheetId="5">#REF!*#REF!*1000</definedName>
    <definedName name="__shared_3_0_169_1">#REF!*#REF!*1000</definedName>
    <definedName name="__shared_3_0_169_1_8" localSheetId="5">#REF!*#REF!*1000</definedName>
    <definedName name="__shared_3_0_169_1_8">#REF!*#REF!*1000</definedName>
    <definedName name="__shared_3_0_169_2" localSheetId="5">#REF!*#REF!*1000</definedName>
    <definedName name="__shared_3_0_169_2">#REF!*#REF!*1000</definedName>
    <definedName name="__shared_3_0_169_2_8" localSheetId="5">#REF!*#REF!*1000</definedName>
    <definedName name="__shared_3_0_169_2_8">#REF!*#REF!*1000</definedName>
    <definedName name="__shared_3_0_169_3" localSheetId="5">+#REF!*#REF!*1000</definedName>
    <definedName name="__shared_3_0_169_3">+#REF!*#REF!*1000</definedName>
    <definedName name="__shared_3_0_169_8" localSheetId="5">#REF!*#REF!*1000</definedName>
    <definedName name="__shared_3_0_169_8">#REF!*#REF!*1000</definedName>
    <definedName name="__shared_3_0_17" localSheetId="5">#REF!*#REF!*1000</definedName>
    <definedName name="__shared_3_0_17">#REF!*#REF!*1000</definedName>
    <definedName name="__shared_3_0_17_1" localSheetId="5">#REF!*#REF!*1000</definedName>
    <definedName name="__shared_3_0_17_1">#REF!*#REF!*1000</definedName>
    <definedName name="__shared_3_0_17_1_8" localSheetId="5">#REF!*#REF!*1000</definedName>
    <definedName name="__shared_3_0_17_1_8">#REF!*#REF!*1000</definedName>
    <definedName name="__shared_3_0_17_2" localSheetId="5">#REF!*#REF!*1000</definedName>
    <definedName name="__shared_3_0_17_2">#REF!*#REF!*1000</definedName>
    <definedName name="__shared_3_0_17_2_8" localSheetId="5">#REF!*#REF!*1000</definedName>
    <definedName name="__shared_3_0_17_2_8">#REF!*#REF!*1000</definedName>
    <definedName name="__shared_3_0_17_3" localSheetId="5">+#REF!*#REF!*1000</definedName>
    <definedName name="__shared_3_0_17_3">+#REF!*#REF!*1000</definedName>
    <definedName name="__shared_3_0_17_8" localSheetId="5">#REF!*#REF!*1000</definedName>
    <definedName name="__shared_3_0_17_8">#REF!*#REF!*1000</definedName>
    <definedName name="__shared_3_0_170" localSheetId="5">#REF!*12+#REF!</definedName>
    <definedName name="__shared_3_0_170">#REF!*12+#REF!</definedName>
    <definedName name="__shared_3_0_170_1" localSheetId="5">#REF!*12+#REF!</definedName>
    <definedName name="__shared_3_0_170_1">#REF!*12+#REF!</definedName>
    <definedName name="__shared_3_0_170_1_8" localSheetId="5">#REF!*12+#REF!</definedName>
    <definedName name="__shared_3_0_170_1_8">#REF!*12+#REF!</definedName>
    <definedName name="__shared_3_0_170_2" localSheetId="5">#REF!*12+#REF!</definedName>
    <definedName name="__shared_3_0_170_2">#REF!*12+#REF!</definedName>
    <definedName name="__shared_3_0_170_2_8" localSheetId="5">#REF!*12+#REF!</definedName>
    <definedName name="__shared_3_0_170_2_8">#REF!*12+#REF!</definedName>
    <definedName name="__shared_3_0_170_8" localSheetId="5">#REF!*12+#REF!</definedName>
    <definedName name="__shared_3_0_170_8">#REF!*12+#REF!</definedName>
    <definedName name="__shared_3_0_171" localSheetId="5">#REF!*#REF!*1000</definedName>
    <definedName name="__shared_3_0_171">#REF!*#REF!*1000</definedName>
    <definedName name="__shared_3_0_171_1" localSheetId="5">#REF!*#REF!*1000</definedName>
    <definedName name="__shared_3_0_171_1">#REF!*#REF!*1000</definedName>
    <definedName name="__shared_3_0_171_1_8" localSheetId="5">#REF!*#REF!*1000</definedName>
    <definedName name="__shared_3_0_171_1_8">#REF!*#REF!*1000</definedName>
    <definedName name="__shared_3_0_171_2" localSheetId="5">#REF!*#REF!*1000</definedName>
    <definedName name="__shared_3_0_171_2">#REF!*#REF!*1000</definedName>
    <definedName name="__shared_3_0_171_2_8" localSheetId="5">#REF!*#REF!*1000</definedName>
    <definedName name="__shared_3_0_171_2_8">#REF!*#REF!*1000</definedName>
    <definedName name="__shared_3_0_171_3" localSheetId="5">+#REF!*#REF!*1000</definedName>
    <definedName name="__shared_3_0_171_3">+#REF!*#REF!*1000</definedName>
    <definedName name="__shared_3_0_171_8" localSheetId="5">#REF!*#REF!*1000</definedName>
    <definedName name="__shared_3_0_171_8">#REF!*#REF!*1000</definedName>
    <definedName name="__shared_3_0_172" localSheetId="5">#REF!*12+#REF!</definedName>
    <definedName name="__shared_3_0_172">#REF!*12+#REF!</definedName>
    <definedName name="__shared_3_0_172_1" localSheetId="5">#REF!*12+#REF!</definedName>
    <definedName name="__shared_3_0_172_1">#REF!*12+#REF!</definedName>
    <definedName name="__shared_3_0_172_1_8" localSheetId="5">#REF!*12+#REF!</definedName>
    <definedName name="__shared_3_0_172_1_8">#REF!*12+#REF!</definedName>
    <definedName name="__shared_3_0_172_2" localSheetId="5">#REF!*12+#REF!</definedName>
    <definedName name="__shared_3_0_172_2">#REF!*12+#REF!</definedName>
    <definedName name="__shared_3_0_172_2_8" localSheetId="5">#REF!*12+#REF!</definedName>
    <definedName name="__shared_3_0_172_2_8">#REF!*12+#REF!</definedName>
    <definedName name="__shared_3_0_172_8" localSheetId="5">#REF!*12+#REF!</definedName>
    <definedName name="__shared_3_0_172_8">#REF!*12+#REF!</definedName>
    <definedName name="__shared_3_0_173" localSheetId="5">#REF!*#REF!*1000</definedName>
    <definedName name="__shared_3_0_173">#REF!*#REF!*1000</definedName>
    <definedName name="__shared_3_0_173_1" localSheetId="5">#REF!*#REF!*1000</definedName>
    <definedName name="__shared_3_0_173_1">#REF!*#REF!*1000</definedName>
    <definedName name="__shared_3_0_173_1_8" localSheetId="5">#REF!*#REF!*1000</definedName>
    <definedName name="__shared_3_0_173_1_8">#REF!*#REF!*1000</definedName>
    <definedName name="__shared_3_0_173_2" localSheetId="5">#REF!*#REF!*1000</definedName>
    <definedName name="__shared_3_0_173_2">#REF!*#REF!*1000</definedName>
    <definedName name="__shared_3_0_173_2_8" localSheetId="5">#REF!*#REF!*1000</definedName>
    <definedName name="__shared_3_0_173_2_8">#REF!*#REF!*1000</definedName>
    <definedName name="__shared_3_0_173_3" localSheetId="5">+#REF!*#REF!*1000</definedName>
    <definedName name="__shared_3_0_173_3">+#REF!*#REF!*1000</definedName>
    <definedName name="__shared_3_0_173_8" localSheetId="5">#REF!*#REF!*1000</definedName>
    <definedName name="__shared_3_0_173_8">#REF!*#REF!*1000</definedName>
    <definedName name="__shared_3_0_174" localSheetId="5">#REF!*12+#REF!</definedName>
    <definedName name="__shared_3_0_174">#REF!*12+#REF!</definedName>
    <definedName name="__shared_3_0_174_1" localSheetId="5">#REF!*12+#REF!</definedName>
    <definedName name="__shared_3_0_174_1">#REF!*12+#REF!</definedName>
    <definedName name="__shared_3_0_174_1_8" localSheetId="5">#REF!*12+#REF!</definedName>
    <definedName name="__shared_3_0_174_1_8">#REF!*12+#REF!</definedName>
    <definedName name="__shared_3_0_174_2" localSheetId="5">#REF!*12+#REF!</definedName>
    <definedName name="__shared_3_0_174_2">#REF!*12+#REF!</definedName>
    <definedName name="__shared_3_0_174_2_8" localSheetId="5">#REF!*12+#REF!</definedName>
    <definedName name="__shared_3_0_174_2_8">#REF!*12+#REF!</definedName>
    <definedName name="__shared_3_0_174_8" localSheetId="5">#REF!*12+#REF!</definedName>
    <definedName name="__shared_3_0_174_8">#REF!*12+#REF!</definedName>
    <definedName name="__shared_3_0_175" localSheetId="5">#REF!*#REF!*1000</definedName>
    <definedName name="__shared_3_0_175">#REF!*#REF!*1000</definedName>
    <definedName name="__shared_3_0_175_1" localSheetId="5">#REF!*#REF!*1000</definedName>
    <definedName name="__shared_3_0_175_1">#REF!*#REF!*1000</definedName>
    <definedName name="__shared_3_0_175_1_8" localSheetId="5">#REF!*#REF!*1000</definedName>
    <definedName name="__shared_3_0_175_1_8">#REF!*#REF!*1000</definedName>
    <definedName name="__shared_3_0_175_2" localSheetId="5">#REF!*#REF!*1000</definedName>
    <definedName name="__shared_3_0_175_2">#REF!*#REF!*1000</definedName>
    <definedName name="__shared_3_0_175_2_8" localSheetId="5">#REF!*#REF!*1000</definedName>
    <definedName name="__shared_3_0_175_2_8">#REF!*#REF!*1000</definedName>
    <definedName name="__shared_3_0_175_3" localSheetId="5">+#REF!*#REF!*1000</definedName>
    <definedName name="__shared_3_0_175_3">+#REF!*#REF!*1000</definedName>
    <definedName name="__shared_3_0_175_8" localSheetId="5">#REF!*#REF!*1000</definedName>
    <definedName name="__shared_3_0_175_8">#REF!*#REF!*1000</definedName>
    <definedName name="__shared_3_0_176" localSheetId="5">#REF!*12+#REF!</definedName>
    <definedName name="__shared_3_0_176">#REF!*12+#REF!</definedName>
    <definedName name="__shared_3_0_176_1" localSheetId="5">#REF!*12+#REF!</definedName>
    <definedName name="__shared_3_0_176_1">#REF!*12+#REF!</definedName>
    <definedName name="__shared_3_0_176_1_8" localSheetId="5">#REF!*12+#REF!</definedName>
    <definedName name="__shared_3_0_176_1_8">#REF!*12+#REF!</definedName>
    <definedName name="__shared_3_0_176_2" localSheetId="5">#REF!*12+#REF!</definedName>
    <definedName name="__shared_3_0_176_2">#REF!*12+#REF!</definedName>
    <definedName name="__shared_3_0_176_2_8" localSheetId="5">#REF!*12+#REF!</definedName>
    <definedName name="__shared_3_0_176_2_8">#REF!*12+#REF!</definedName>
    <definedName name="__shared_3_0_176_8" localSheetId="5">#REF!*12+#REF!</definedName>
    <definedName name="__shared_3_0_176_8">#REF!*12+#REF!</definedName>
    <definedName name="__shared_3_0_177" localSheetId="5">#REF!*#REF!*1000</definedName>
    <definedName name="__shared_3_0_177">#REF!*#REF!*1000</definedName>
    <definedName name="__shared_3_0_177_1" localSheetId="5">#REF!*#REF!*1000</definedName>
    <definedName name="__shared_3_0_177_1">#REF!*#REF!*1000</definedName>
    <definedName name="__shared_3_0_177_1_8" localSheetId="5">#REF!*#REF!*1000</definedName>
    <definedName name="__shared_3_0_177_1_8">#REF!*#REF!*1000</definedName>
    <definedName name="__shared_3_0_177_2" localSheetId="5">#REF!*#REF!*1000</definedName>
    <definedName name="__shared_3_0_177_2">#REF!*#REF!*1000</definedName>
    <definedName name="__shared_3_0_177_2_8" localSheetId="5">#REF!*#REF!*1000</definedName>
    <definedName name="__shared_3_0_177_2_8">#REF!*#REF!*1000</definedName>
    <definedName name="__shared_3_0_177_3" localSheetId="5">+#REF!*#REF!*1000</definedName>
    <definedName name="__shared_3_0_177_3">+#REF!*#REF!*1000</definedName>
    <definedName name="__shared_3_0_177_8" localSheetId="5">#REF!*#REF!*1000</definedName>
    <definedName name="__shared_3_0_177_8">#REF!*#REF!*1000</definedName>
    <definedName name="__shared_3_0_178" localSheetId="5">#REF!+#REF!-#REF!+#REF!+#REF!-#REF!+#REF!+#REF!-#REF!</definedName>
    <definedName name="__shared_3_0_178">#REF!+#REF!-#REF!+#REF!+#REF!-#REF!+#REF!+#REF!-#REF!</definedName>
    <definedName name="__shared_3_0_178_1" localSheetId="5">#REF!+#REF!-#REF!+#REF!+#REF!-#REF!+#REF!+#REF!-#REF!</definedName>
    <definedName name="__shared_3_0_178_1">#REF!+#REF!-#REF!+#REF!+#REF!-#REF!+#REF!+#REF!-#REF!</definedName>
    <definedName name="__shared_3_0_178_1_8" localSheetId="5">#REF!+#REF!-#REF!+#REF!+#REF!-#REF!+#REF!+#REF!-#REF!</definedName>
    <definedName name="__shared_3_0_178_1_8">#REF!+#REF!-#REF!+#REF!+#REF!-#REF!+#REF!+#REF!-#REF!</definedName>
    <definedName name="__shared_3_0_178_2" localSheetId="5">#REF!+#REF!-#REF!+#REF!+#REF!-#REF!+#REF!+#REF!-#REF!</definedName>
    <definedName name="__shared_3_0_178_2">#REF!+#REF!-#REF!+#REF!+#REF!-#REF!+#REF!+#REF!-#REF!</definedName>
    <definedName name="__shared_3_0_178_2_8" localSheetId="5">#REF!+#REF!-#REF!+#REF!+#REF!-#REF!+#REF!+#REF!-#REF!</definedName>
    <definedName name="__shared_3_0_178_2_8">#REF!+#REF!-#REF!+#REF!+#REF!-#REF!+#REF!+#REF!-#REF!</definedName>
    <definedName name="__shared_3_0_178_3" localSheetId="5">+#REF!+#REF!-#REF!+#REF!+#REF!-#REF!+#REF!-#REF!</definedName>
    <definedName name="__shared_3_0_178_3">+#REF!+#REF!-#REF!+#REF!+#REF!-#REF!+#REF!-#REF!</definedName>
    <definedName name="__shared_3_0_178_8" localSheetId="5">#REF!+#REF!-#REF!+#REF!+#REF!-#REF!+#REF!+#REF!-#REF!</definedName>
    <definedName name="__shared_3_0_178_8">#REF!+#REF!-#REF!+#REF!+#REF!-#REF!+#REF!+#REF!-#REF!</definedName>
    <definedName name="__shared_3_0_179" localSheetId="5">#REF!*#REF!*1000</definedName>
    <definedName name="__shared_3_0_179">#REF!*#REF!*1000</definedName>
    <definedName name="__shared_3_0_179_1" localSheetId="5">#REF!*#REF!*1000</definedName>
    <definedName name="__shared_3_0_179_1">#REF!*#REF!*1000</definedName>
    <definedName name="__shared_3_0_179_1_8" localSheetId="5">#REF!*#REF!*1000</definedName>
    <definedName name="__shared_3_0_179_1_8">#REF!*#REF!*1000</definedName>
    <definedName name="__shared_3_0_179_2" localSheetId="5">#REF!*#REF!*1000</definedName>
    <definedName name="__shared_3_0_179_2">#REF!*#REF!*1000</definedName>
    <definedName name="__shared_3_0_179_2_8" localSheetId="5">#REF!*#REF!*1000</definedName>
    <definedName name="__shared_3_0_179_2_8">#REF!*#REF!*1000</definedName>
    <definedName name="__shared_3_0_179_3" localSheetId="5">+#REF!*#REF!*1000</definedName>
    <definedName name="__shared_3_0_179_3">+#REF!*#REF!*1000</definedName>
    <definedName name="__shared_3_0_179_8" localSheetId="5">#REF!*#REF!*1000</definedName>
    <definedName name="__shared_3_0_179_8">#REF!*#REF!*1000</definedName>
    <definedName name="__shared_3_0_18" localSheetId="5">#REF!+#REF!-#REF!+#REF!+#REF!-#REF!+#REF!+#REF!-#REF!</definedName>
    <definedName name="__shared_3_0_18">#REF!+#REF!-#REF!+#REF!+#REF!-#REF!+#REF!+#REF!-#REF!</definedName>
    <definedName name="__shared_3_0_18_1" localSheetId="5">#REF!+#REF!-#REF!+#REF!+#REF!-#REF!+#REF!+#REF!-#REF!</definedName>
    <definedName name="__shared_3_0_18_1">#REF!+#REF!-#REF!+#REF!+#REF!-#REF!+#REF!+#REF!-#REF!</definedName>
    <definedName name="__shared_3_0_18_1_8" localSheetId="5">#REF!+#REF!-#REF!+#REF!+#REF!-#REF!+#REF!+#REF!-#REF!</definedName>
    <definedName name="__shared_3_0_18_1_8">#REF!+#REF!-#REF!+#REF!+#REF!-#REF!+#REF!+#REF!-#REF!</definedName>
    <definedName name="__shared_3_0_18_2" localSheetId="5">#REF!+#REF!-#REF!+#REF!+#REF!-#REF!+#REF!+#REF!-#REF!</definedName>
    <definedName name="__shared_3_0_18_2">#REF!+#REF!-#REF!+#REF!+#REF!-#REF!+#REF!+#REF!-#REF!</definedName>
    <definedName name="__shared_3_0_18_2_8" localSheetId="5">#REF!+#REF!-#REF!+#REF!+#REF!-#REF!+#REF!+#REF!-#REF!</definedName>
    <definedName name="__shared_3_0_18_2_8">#REF!+#REF!-#REF!+#REF!+#REF!-#REF!+#REF!+#REF!-#REF!</definedName>
    <definedName name="__shared_3_0_18_3" localSheetId="5">#REF!</definedName>
    <definedName name="__shared_3_0_18_3">#REF!</definedName>
    <definedName name="__shared_3_0_18_8" localSheetId="5">#REF!+#REF!-#REF!+#REF!+#REF!-#REF!+#REF!+#REF!-#REF!</definedName>
    <definedName name="__shared_3_0_18_8">#REF!+#REF!-#REF!+#REF!+#REF!-#REF!+#REF!+#REF!-#REF!</definedName>
    <definedName name="__shared_3_0_180" localSheetId="5">#REF!</definedName>
    <definedName name="__shared_3_0_180">#REF!</definedName>
    <definedName name="__shared_3_0_180_1" localSheetId="5">#REF!</definedName>
    <definedName name="__shared_3_0_180_1">#REF!</definedName>
    <definedName name="__shared_3_0_180_1_8" localSheetId="5">#REF!</definedName>
    <definedName name="__shared_3_0_180_1_8">#REF!</definedName>
    <definedName name="__shared_3_0_180_2" localSheetId="5">#REF!</definedName>
    <definedName name="__shared_3_0_180_2">#REF!</definedName>
    <definedName name="__shared_3_0_180_2_8" localSheetId="5">#REF!</definedName>
    <definedName name="__shared_3_0_180_2_8">#REF!</definedName>
    <definedName name="__shared_3_0_180_3" localSheetId="5">#REF!</definedName>
    <definedName name="__shared_3_0_180_3">#REF!</definedName>
    <definedName name="__shared_3_0_180_8" localSheetId="5">#REF!</definedName>
    <definedName name="__shared_3_0_180_8">#REF!</definedName>
    <definedName name="__shared_3_0_181" localSheetId="5">#REF!*#REF!*1000</definedName>
    <definedName name="__shared_3_0_181">#REF!*#REF!*1000</definedName>
    <definedName name="__shared_3_0_181_1" localSheetId="5">#REF!*#REF!*1000</definedName>
    <definedName name="__shared_3_0_181_1">#REF!*#REF!*1000</definedName>
    <definedName name="__shared_3_0_181_1_8" localSheetId="5">#REF!*#REF!*1000</definedName>
    <definedName name="__shared_3_0_181_1_8">#REF!*#REF!*1000</definedName>
    <definedName name="__shared_3_0_181_2" localSheetId="5">#REF!*#REF!*1000</definedName>
    <definedName name="__shared_3_0_181_2">#REF!*#REF!*1000</definedName>
    <definedName name="__shared_3_0_181_2_8" localSheetId="5">#REF!*#REF!*1000</definedName>
    <definedName name="__shared_3_0_181_2_8">#REF!*#REF!*1000</definedName>
    <definedName name="__shared_3_0_181_3" localSheetId="5">+#REF!*#REF!*1000</definedName>
    <definedName name="__shared_3_0_181_3">+#REF!*#REF!*1000</definedName>
    <definedName name="__shared_3_0_181_8" localSheetId="5">#REF!*#REF!*1000</definedName>
    <definedName name="__shared_3_0_181_8">#REF!*#REF!*1000</definedName>
    <definedName name="__shared_3_0_182" localSheetId="5">#REF!*12+#REF!</definedName>
    <definedName name="__shared_3_0_182">#REF!*12+#REF!</definedName>
    <definedName name="__shared_3_0_182_1" localSheetId="5">#REF!*12+#REF!</definedName>
    <definedName name="__shared_3_0_182_1">#REF!*12+#REF!</definedName>
    <definedName name="__shared_3_0_182_1_8" localSheetId="5">#REF!*12+#REF!</definedName>
    <definedName name="__shared_3_0_182_1_8">#REF!*12+#REF!</definedName>
    <definedName name="__shared_3_0_182_2" localSheetId="5">#REF!*12+#REF!</definedName>
    <definedName name="__shared_3_0_182_2">#REF!*12+#REF!</definedName>
    <definedName name="__shared_3_0_182_2_8" localSheetId="5">#REF!*12+#REF!</definedName>
    <definedName name="__shared_3_0_182_2_8">#REF!*12+#REF!</definedName>
    <definedName name="__shared_3_0_182_8" localSheetId="5">#REF!*12+#REF!</definedName>
    <definedName name="__shared_3_0_182_8">#REF!*12+#REF!</definedName>
    <definedName name="__shared_3_0_183" localSheetId="5">#REF!*#REF!*1000</definedName>
    <definedName name="__shared_3_0_183">#REF!*#REF!*1000</definedName>
    <definedName name="__shared_3_0_183_1" localSheetId="5">#REF!*#REF!*1000</definedName>
    <definedName name="__shared_3_0_183_1">#REF!*#REF!*1000</definedName>
    <definedName name="__shared_3_0_183_1_8" localSheetId="5">#REF!*#REF!*1000</definedName>
    <definedName name="__shared_3_0_183_1_8">#REF!*#REF!*1000</definedName>
    <definedName name="__shared_3_0_183_2" localSheetId="5">#REF!*#REF!*1000</definedName>
    <definedName name="__shared_3_0_183_2">#REF!*#REF!*1000</definedName>
    <definedName name="__shared_3_0_183_2_8" localSheetId="5">#REF!*#REF!*1000</definedName>
    <definedName name="__shared_3_0_183_2_8">#REF!*#REF!*1000</definedName>
    <definedName name="__shared_3_0_183_3" localSheetId="5">+#REF!*#REF!*1000</definedName>
    <definedName name="__shared_3_0_183_3">+#REF!*#REF!*1000</definedName>
    <definedName name="__shared_3_0_183_8" localSheetId="5">#REF!*#REF!*1000</definedName>
    <definedName name="__shared_3_0_183_8">#REF!*#REF!*1000</definedName>
    <definedName name="__shared_3_0_184" localSheetId="5">#REF!*12+#REF!</definedName>
    <definedName name="__shared_3_0_184">#REF!*12+#REF!</definedName>
    <definedName name="__shared_3_0_184_1" localSheetId="5">#REF!*12+#REF!</definedName>
    <definedName name="__shared_3_0_184_1">#REF!*12+#REF!</definedName>
    <definedName name="__shared_3_0_184_1_8" localSheetId="5">#REF!*12+#REF!</definedName>
    <definedName name="__shared_3_0_184_1_8">#REF!*12+#REF!</definedName>
    <definedName name="__shared_3_0_184_2" localSheetId="5">#REF!*12+#REF!</definedName>
    <definedName name="__shared_3_0_184_2">#REF!*12+#REF!</definedName>
    <definedName name="__shared_3_0_184_2_8" localSheetId="5">#REF!*12+#REF!</definedName>
    <definedName name="__shared_3_0_184_2_8">#REF!*12+#REF!</definedName>
    <definedName name="__shared_3_0_184_8" localSheetId="5">#REF!*12+#REF!</definedName>
    <definedName name="__shared_3_0_184_8">#REF!*12+#REF!</definedName>
    <definedName name="__shared_3_0_185" localSheetId="5">#REF!*#REF!*1000</definedName>
    <definedName name="__shared_3_0_185">#REF!*#REF!*1000</definedName>
    <definedName name="__shared_3_0_185_1" localSheetId="5">#REF!*#REF!*1000</definedName>
    <definedName name="__shared_3_0_185_1">#REF!*#REF!*1000</definedName>
    <definedName name="__shared_3_0_185_1_8" localSheetId="5">#REF!*#REF!*1000</definedName>
    <definedName name="__shared_3_0_185_1_8">#REF!*#REF!*1000</definedName>
    <definedName name="__shared_3_0_185_2" localSheetId="5">#REF!*#REF!*1000</definedName>
    <definedName name="__shared_3_0_185_2">#REF!*#REF!*1000</definedName>
    <definedName name="__shared_3_0_185_2_8" localSheetId="5">#REF!*#REF!*1000</definedName>
    <definedName name="__shared_3_0_185_2_8">#REF!*#REF!*1000</definedName>
    <definedName name="__shared_3_0_185_3" localSheetId="5">+#REF!*#REF!*1000</definedName>
    <definedName name="__shared_3_0_185_3">+#REF!*#REF!*1000</definedName>
    <definedName name="__shared_3_0_185_8" localSheetId="5">#REF!*#REF!*1000</definedName>
    <definedName name="__shared_3_0_185_8">#REF!*#REF!*1000</definedName>
    <definedName name="__shared_3_0_186" localSheetId="5">#REF!*12+#REF!</definedName>
    <definedName name="__shared_3_0_186">#REF!*12+#REF!</definedName>
    <definedName name="__shared_3_0_186_1" localSheetId="5">#REF!*12+#REF!</definedName>
    <definedName name="__shared_3_0_186_1">#REF!*12+#REF!</definedName>
    <definedName name="__shared_3_0_186_1_8" localSheetId="5">#REF!*12+#REF!</definedName>
    <definedName name="__shared_3_0_186_1_8">#REF!*12+#REF!</definedName>
    <definedName name="__shared_3_0_186_2" localSheetId="5">#REF!*12+#REF!</definedName>
    <definedName name="__shared_3_0_186_2">#REF!*12+#REF!</definedName>
    <definedName name="__shared_3_0_186_2_8" localSheetId="5">#REF!*12+#REF!</definedName>
    <definedName name="__shared_3_0_186_2_8">#REF!*12+#REF!</definedName>
    <definedName name="__shared_3_0_186_8" localSheetId="5">#REF!*12+#REF!</definedName>
    <definedName name="__shared_3_0_186_8">#REF!*12+#REF!</definedName>
    <definedName name="__shared_3_0_187" localSheetId="5">#REF!*#REF!*1000</definedName>
    <definedName name="__shared_3_0_187">#REF!*#REF!*1000</definedName>
    <definedName name="__shared_3_0_187_1" localSheetId="5">#REF!*#REF!*1000</definedName>
    <definedName name="__shared_3_0_187_1">#REF!*#REF!*1000</definedName>
    <definedName name="__shared_3_0_187_1_8" localSheetId="5">#REF!*#REF!*1000</definedName>
    <definedName name="__shared_3_0_187_1_8">#REF!*#REF!*1000</definedName>
    <definedName name="__shared_3_0_187_2" localSheetId="5">#REF!*#REF!*1000</definedName>
    <definedName name="__shared_3_0_187_2">#REF!*#REF!*1000</definedName>
    <definedName name="__shared_3_0_187_2_8" localSheetId="5">#REF!*#REF!*1000</definedName>
    <definedName name="__shared_3_0_187_2_8">#REF!*#REF!*1000</definedName>
    <definedName name="__shared_3_0_187_3" localSheetId="5">+#REF!*#REF!*1000</definedName>
    <definedName name="__shared_3_0_187_3">+#REF!*#REF!*1000</definedName>
    <definedName name="__shared_3_0_187_8" localSheetId="5">#REF!*#REF!*1000</definedName>
    <definedName name="__shared_3_0_187_8">#REF!*#REF!*1000</definedName>
    <definedName name="__shared_3_0_188" localSheetId="5">#REF!*12+#REF!</definedName>
    <definedName name="__shared_3_0_188">#REF!*12+#REF!</definedName>
    <definedName name="__shared_3_0_188_1" localSheetId="5">#REF!*12+#REF!</definedName>
    <definedName name="__shared_3_0_188_1">#REF!*12+#REF!</definedName>
    <definedName name="__shared_3_0_188_1_8" localSheetId="5">#REF!*12+#REF!</definedName>
    <definedName name="__shared_3_0_188_1_8">#REF!*12+#REF!</definedName>
    <definedName name="__shared_3_0_188_2" localSheetId="5">#REF!*12+#REF!</definedName>
    <definedName name="__shared_3_0_188_2">#REF!*12+#REF!</definedName>
    <definedName name="__shared_3_0_188_2_8" localSheetId="5">#REF!*12+#REF!</definedName>
    <definedName name="__shared_3_0_188_2_8">#REF!*12+#REF!</definedName>
    <definedName name="__shared_3_0_188_8" localSheetId="5">#REF!*12+#REF!</definedName>
    <definedName name="__shared_3_0_188_8">#REF!*12+#REF!</definedName>
    <definedName name="__shared_3_0_189" localSheetId="5">#REF!*#REF!*1000</definedName>
    <definedName name="__shared_3_0_189">#REF!*#REF!*1000</definedName>
    <definedName name="__shared_3_0_189_1" localSheetId="5">#REF!*#REF!*1000</definedName>
    <definedName name="__shared_3_0_189_1">#REF!*#REF!*1000</definedName>
    <definedName name="__shared_3_0_189_1_8" localSheetId="5">#REF!*#REF!*1000</definedName>
    <definedName name="__shared_3_0_189_1_8">#REF!*#REF!*1000</definedName>
    <definedName name="__shared_3_0_189_2" localSheetId="5">#REF!*#REF!*1000</definedName>
    <definedName name="__shared_3_0_189_2">#REF!*#REF!*1000</definedName>
    <definedName name="__shared_3_0_189_2_8" localSheetId="5">#REF!*#REF!*1000</definedName>
    <definedName name="__shared_3_0_189_2_8">#REF!*#REF!*1000</definedName>
    <definedName name="__shared_3_0_189_3" localSheetId="5">+#REF!*#REF!*1000</definedName>
    <definedName name="__shared_3_0_189_3">+#REF!*#REF!*1000</definedName>
    <definedName name="__shared_3_0_189_8" localSheetId="5">#REF!*#REF!*1000</definedName>
    <definedName name="__shared_3_0_189_8">#REF!*#REF!*1000</definedName>
    <definedName name="__shared_3_0_19" localSheetId="5">#REF!*#REF!*1000</definedName>
    <definedName name="__shared_3_0_19">#REF!*#REF!*1000</definedName>
    <definedName name="__shared_3_0_19_1" localSheetId="5">#REF!*#REF!*1000</definedName>
    <definedName name="__shared_3_0_19_1">#REF!*#REF!*1000</definedName>
    <definedName name="__shared_3_0_19_1_8" localSheetId="5">#REF!*#REF!*1000</definedName>
    <definedName name="__shared_3_0_19_1_8">#REF!*#REF!*1000</definedName>
    <definedName name="__shared_3_0_19_2" localSheetId="5">#REF!*#REF!*1000</definedName>
    <definedName name="__shared_3_0_19_2">#REF!*#REF!*1000</definedName>
    <definedName name="__shared_3_0_19_2_8" localSheetId="5">#REF!*#REF!*1000</definedName>
    <definedName name="__shared_3_0_19_2_8">#REF!*#REF!*1000</definedName>
    <definedName name="__shared_3_0_19_3" localSheetId="5">+#REF!*#REF!*1000</definedName>
    <definedName name="__shared_3_0_19_3">+#REF!*#REF!*1000</definedName>
    <definedName name="__shared_3_0_19_8" localSheetId="5">#REF!*#REF!*1000</definedName>
    <definedName name="__shared_3_0_19_8">#REF!*#REF!*1000</definedName>
    <definedName name="__shared_3_0_190" localSheetId="5">#REF!*12+#REF!</definedName>
    <definedName name="__shared_3_0_190">#REF!*12+#REF!</definedName>
    <definedName name="__shared_3_0_190_1" localSheetId="5">#REF!*12+#REF!</definedName>
    <definedName name="__shared_3_0_190_1">#REF!*12+#REF!</definedName>
    <definedName name="__shared_3_0_190_1_8" localSheetId="5">#REF!*12+#REF!</definedName>
    <definedName name="__shared_3_0_190_1_8">#REF!*12+#REF!</definedName>
    <definedName name="__shared_3_0_190_2" localSheetId="5">#REF!*12+#REF!</definedName>
    <definedName name="__shared_3_0_190_2">#REF!*12+#REF!</definedName>
    <definedName name="__shared_3_0_190_2_8" localSheetId="5">#REF!*12+#REF!</definedName>
    <definedName name="__shared_3_0_190_2_8">#REF!*12+#REF!</definedName>
    <definedName name="__shared_3_0_190_8" localSheetId="5">#REF!*12+#REF!</definedName>
    <definedName name="__shared_3_0_190_8">#REF!*12+#REF!</definedName>
    <definedName name="__shared_3_0_191" localSheetId="5">#REF!*#REF!*1000</definedName>
    <definedName name="__shared_3_0_191">#REF!*#REF!*1000</definedName>
    <definedName name="__shared_3_0_191_1" localSheetId="5">#REF!*#REF!*1000</definedName>
    <definedName name="__shared_3_0_191_1">#REF!*#REF!*1000</definedName>
    <definedName name="__shared_3_0_191_1_8" localSheetId="5">#REF!*#REF!*1000</definedName>
    <definedName name="__shared_3_0_191_1_8">#REF!*#REF!*1000</definedName>
    <definedName name="__shared_3_0_191_2" localSheetId="5">#REF!*#REF!*1000</definedName>
    <definedName name="__shared_3_0_191_2">#REF!*#REF!*1000</definedName>
    <definedName name="__shared_3_0_191_2_8" localSheetId="5">#REF!*#REF!*1000</definedName>
    <definedName name="__shared_3_0_191_2_8">#REF!*#REF!*1000</definedName>
    <definedName name="__shared_3_0_191_3" localSheetId="5">+#REF!*#REF!*1000</definedName>
    <definedName name="__shared_3_0_191_3">+#REF!*#REF!*1000</definedName>
    <definedName name="__shared_3_0_191_8" localSheetId="5">#REF!*#REF!*1000</definedName>
    <definedName name="__shared_3_0_191_8">#REF!*#REF!*1000</definedName>
    <definedName name="__shared_3_0_192" localSheetId="5">#REF!*12+#REF!</definedName>
    <definedName name="__shared_3_0_192">#REF!*12+#REF!</definedName>
    <definedName name="__shared_3_0_192_1" localSheetId="5">#REF!*12+#REF!</definedName>
    <definedName name="__shared_3_0_192_1">#REF!*12+#REF!</definedName>
    <definedName name="__shared_3_0_192_1_8" localSheetId="5">#REF!*12+#REF!</definedName>
    <definedName name="__shared_3_0_192_1_8">#REF!*12+#REF!</definedName>
    <definedName name="__shared_3_0_192_2" localSheetId="5">#REF!*12+#REF!</definedName>
    <definedName name="__shared_3_0_192_2">#REF!*12+#REF!</definedName>
    <definedName name="__shared_3_0_192_2_8" localSheetId="5">#REF!*12+#REF!</definedName>
    <definedName name="__shared_3_0_192_2_8">#REF!*12+#REF!</definedName>
    <definedName name="__shared_3_0_192_8" localSheetId="5">#REF!*12+#REF!</definedName>
    <definedName name="__shared_3_0_192_8">#REF!*12+#REF!</definedName>
    <definedName name="__shared_3_0_193" localSheetId="5">#REF!*#REF!*1000</definedName>
    <definedName name="__shared_3_0_193">#REF!*#REF!*1000</definedName>
    <definedName name="__shared_3_0_193_1" localSheetId="5">#REF!*#REF!*1000</definedName>
    <definedName name="__shared_3_0_193_1">#REF!*#REF!*1000</definedName>
    <definedName name="__shared_3_0_193_1_8" localSheetId="5">#REF!*#REF!*1000</definedName>
    <definedName name="__shared_3_0_193_1_8">#REF!*#REF!*1000</definedName>
    <definedName name="__shared_3_0_193_2" localSheetId="5">#REF!*#REF!*1000</definedName>
    <definedName name="__shared_3_0_193_2">#REF!*#REF!*1000</definedName>
    <definedName name="__shared_3_0_193_2_8" localSheetId="5">#REF!*#REF!*1000</definedName>
    <definedName name="__shared_3_0_193_2_8">#REF!*#REF!*1000</definedName>
    <definedName name="__shared_3_0_193_3" localSheetId="5">+#REF!*#REF!*1000</definedName>
    <definedName name="__shared_3_0_193_3">+#REF!*#REF!*1000</definedName>
    <definedName name="__shared_3_0_193_8" localSheetId="5">#REF!*#REF!*1000</definedName>
    <definedName name="__shared_3_0_193_8">#REF!*#REF!*1000</definedName>
    <definedName name="__shared_3_0_194" localSheetId="5">#REF!*12+#REF!</definedName>
    <definedName name="__shared_3_0_194">#REF!*12+#REF!</definedName>
    <definedName name="__shared_3_0_194_1" localSheetId="5">#REF!*12+#REF!</definedName>
    <definedName name="__shared_3_0_194_1">#REF!*12+#REF!</definedName>
    <definedName name="__shared_3_0_194_1_8" localSheetId="5">#REF!*12+#REF!</definedName>
    <definedName name="__shared_3_0_194_1_8">#REF!*12+#REF!</definedName>
    <definedName name="__shared_3_0_194_2" localSheetId="5">#REF!*12+#REF!</definedName>
    <definedName name="__shared_3_0_194_2">#REF!*12+#REF!</definedName>
    <definedName name="__shared_3_0_194_2_8" localSheetId="5">#REF!*12+#REF!</definedName>
    <definedName name="__shared_3_0_194_2_8">#REF!*12+#REF!</definedName>
    <definedName name="__shared_3_0_194_8" localSheetId="5">#REF!*12+#REF!</definedName>
    <definedName name="__shared_3_0_194_8">#REF!*12+#REF!</definedName>
    <definedName name="__shared_3_0_195" localSheetId="5">#REF!*#REF!*1000</definedName>
    <definedName name="__shared_3_0_195">#REF!*#REF!*1000</definedName>
    <definedName name="__shared_3_0_195_1" localSheetId="5">#REF!*#REF!*1000</definedName>
    <definedName name="__shared_3_0_195_1">#REF!*#REF!*1000</definedName>
    <definedName name="__shared_3_0_195_1_8" localSheetId="5">#REF!*#REF!*1000</definedName>
    <definedName name="__shared_3_0_195_1_8">#REF!*#REF!*1000</definedName>
    <definedName name="__shared_3_0_195_2" localSheetId="5">#REF!*#REF!*1000</definedName>
    <definedName name="__shared_3_0_195_2">#REF!*#REF!*1000</definedName>
    <definedName name="__shared_3_0_195_2_8" localSheetId="5">#REF!*#REF!*1000</definedName>
    <definedName name="__shared_3_0_195_2_8">#REF!*#REF!*1000</definedName>
    <definedName name="__shared_3_0_195_3" localSheetId="5">+#REF!*#REF!*1000</definedName>
    <definedName name="__shared_3_0_195_3">+#REF!*#REF!*1000</definedName>
    <definedName name="__shared_3_0_195_8" localSheetId="5">#REF!*#REF!*1000</definedName>
    <definedName name="__shared_3_0_195_8">#REF!*#REF!*1000</definedName>
    <definedName name="__shared_3_0_196" localSheetId="5">#REF!*12+#REF!</definedName>
    <definedName name="__shared_3_0_196">#REF!*12+#REF!</definedName>
    <definedName name="__shared_3_0_196_1" localSheetId="5">#REF!*12+#REF!</definedName>
    <definedName name="__shared_3_0_196_1">#REF!*12+#REF!</definedName>
    <definedName name="__shared_3_0_196_1_8" localSheetId="5">#REF!*12+#REF!</definedName>
    <definedName name="__shared_3_0_196_1_8">#REF!*12+#REF!</definedName>
    <definedName name="__shared_3_0_196_2" localSheetId="5">#REF!*12+#REF!</definedName>
    <definedName name="__shared_3_0_196_2">#REF!*12+#REF!</definedName>
    <definedName name="__shared_3_0_196_2_8" localSheetId="5">#REF!*12+#REF!</definedName>
    <definedName name="__shared_3_0_196_2_8">#REF!*12+#REF!</definedName>
    <definedName name="__shared_3_0_196_3" localSheetId="5">+#REF!+#REF!-#REF!+#REF!+#REF!-#REF!+#REF!-#REF!</definedName>
    <definedName name="__shared_3_0_196_3">+#REF!+#REF!-#REF!+#REF!+#REF!-#REF!+#REF!-#REF!</definedName>
    <definedName name="__shared_3_0_196_8" localSheetId="5">#REF!*12+#REF!</definedName>
    <definedName name="__shared_3_0_196_8">#REF!*12+#REF!</definedName>
    <definedName name="__shared_3_0_197" localSheetId="5">#REF!*#REF!*1000</definedName>
    <definedName name="__shared_3_0_197">#REF!*#REF!*1000</definedName>
    <definedName name="__shared_3_0_197_1" localSheetId="5">#REF!*#REF!*1000</definedName>
    <definedName name="__shared_3_0_197_1">#REF!*#REF!*1000</definedName>
    <definedName name="__shared_3_0_197_1_8" localSheetId="5">#REF!*#REF!*1000</definedName>
    <definedName name="__shared_3_0_197_1_8">#REF!*#REF!*1000</definedName>
    <definedName name="__shared_3_0_197_2" localSheetId="5">#REF!*#REF!*1000</definedName>
    <definedName name="__shared_3_0_197_2">#REF!*#REF!*1000</definedName>
    <definedName name="__shared_3_0_197_2_8" localSheetId="5">#REF!*#REF!*1000</definedName>
    <definedName name="__shared_3_0_197_2_8">#REF!*#REF!*1000</definedName>
    <definedName name="__shared_3_0_197_3" localSheetId="5">+#REF!*#REF!*1000</definedName>
    <definedName name="__shared_3_0_197_3">+#REF!*#REF!*1000</definedName>
    <definedName name="__shared_3_0_197_8" localSheetId="5">#REF!*#REF!*1000</definedName>
    <definedName name="__shared_3_0_197_8">#REF!*#REF!*1000</definedName>
    <definedName name="__shared_3_0_198" localSheetId="5">#REF!+#REF!-#REF!+#REF!+#REF!-#REF!+#REF!+#REF!-#REF!</definedName>
    <definedName name="__shared_3_0_198">#REF!+#REF!-#REF!+#REF!+#REF!-#REF!+#REF!+#REF!-#REF!</definedName>
    <definedName name="__shared_3_0_198_1" localSheetId="5">#REF!+#REF!-#REF!+#REF!+#REF!-#REF!+#REF!+#REF!-#REF!</definedName>
    <definedName name="__shared_3_0_198_1">#REF!+#REF!-#REF!+#REF!+#REF!-#REF!+#REF!+#REF!-#REF!</definedName>
    <definedName name="__shared_3_0_198_1_8" localSheetId="5">#REF!+#REF!-#REF!+#REF!+#REF!-#REF!+#REF!+#REF!-#REF!</definedName>
    <definedName name="__shared_3_0_198_1_8">#REF!+#REF!-#REF!+#REF!+#REF!-#REF!+#REF!+#REF!-#REF!</definedName>
    <definedName name="__shared_3_0_198_2" localSheetId="5">#REF!+#REF!-#REF!+#REF!+#REF!-#REF!+#REF!+#REF!-#REF!</definedName>
    <definedName name="__shared_3_0_198_2">#REF!+#REF!-#REF!+#REF!+#REF!-#REF!+#REF!+#REF!-#REF!</definedName>
    <definedName name="__shared_3_0_198_2_8" localSheetId="5">#REF!+#REF!-#REF!+#REF!+#REF!-#REF!+#REF!+#REF!-#REF!</definedName>
    <definedName name="__shared_3_0_198_2_8">#REF!+#REF!-#REF!+#REF!+#REF!-#REF!+#REF!+#REF!-#REF!</definedName>
    <definedName name="__shared_3_0_198_3" localSheetId="5">#REF!</definedName>
    <definedName name="__shared_3_0_198_3">#REF!</definedName>
    <definedName name="__shared_3_0_198_8" localSheetId="5">#REF!+#REF!-#REF!+#REF!+#REF!-#REF!+#REF!+#REF!-#REF!</definedName>
    <definedName name="__shared_3_0_198_8">#REF!+#REF!-#REF!+#REF!+#REF!-#REF!+#REF!+#REF!-#REF!</definedName>
    <definedName name="__shared_3_0_199" localSheetId="5">#REF!*#REF!*1000</definedName>
    <definedName name="__shared_3_0_199">#REF!*#REF!*1000</definedName>
    <definedName name="__shared_3_0_199_1" localSheetId="5">#REF!*#REF!*1000</definedName>
    <definedName name="__shared_3_0_199_1">#REF!*#REF!*1000</definedName>
    <definedName name="__shared_3_0_199_1_8" localSheetId="5">#REF!*#REF!*1000</definedName>
    <definedName name="__shared_3_0_199_1_8">#REF!*#REF!*1000</definedName>
    <definedName name="__shared_3_0_199_2" localSheetId="5">#REF!*#REF!*1000</definedName>
    <definedName name="__shared_3_0_199_2">#REF!*#REF!*1000</definedName>
    <definedName name="__shared_3_0_199_2_8" localSheetId="5">#REF!*#REF!*1000</definedName>
    <definedName name="__shared_3_0_199_2_8">#REF!*#REF!*1000</definedName>
    <definedName name="__shared_3_0_199_3" localSheetId="5">+#REF!*#REF!*1000</definedName>
    <definedName name="__shared_3_0_199_3">+#REF!*#REF!*1000</definedName>
    <definedName name="__shared_3_0_199_8" localSheetId="5">#REF!*#REF!*1000</definedName>
    <definedName name="__shared_3_0_199_8">#REF!*#REF!*1000</definedName>
    <definedName name="__shared_3_0_2" localSheetId="5">#REF!*12+#REF!</definedName>
    <definedName name="__shared_3_0_2">#REF!*12+#REF!</definedName>
    <definedName name="__shared_3_0_2_1" localSheetId="5">#REF!*12+#REF!</definedName>
    <definedName name="__shared_3_0_2_1">#REF!*12+#REF!</definedName>
    <definedName name="__shared_3_0_2_1_8" localSheetId="5">#REF!*12+#REF!</definedName>
    <definedName name="__shared_3_0_2_1_8">#REF!*12+#REF!</definedName>
    <definedName name="__shared_3_0_2_2" localSheetId="5">#REF!*12+#REF!</definedName>
    <definedName name="__shared_3_0_2_2">#REF!*12+#REF!</definedName>
    <definedName name="__shared_3_0_2_2_8" localSheetId="5">#REF!*12+#REF!</definedName>
    <definedName name="__shared_3_0_2_2_8">#REF!*12+#REF!</definedName>
    <definedName name="__shared_3_0_2_8" localSheetId="5">#REF!*12+#REF!</definedName>
    <definedName name="__shared_3_0_2_8">#REF!*12+#REF!</definedName>
    <definedName name="__shared_3_0_20" localSheetId="5">#REF!</definedName>
    <definedName name="__shared_3_0_20">#REF!</definedName>
    <definedName name="__shared_3_0_20_1" localSheetId="5">#REF!</definedName>
    <definedName name="__shared_3_0_20_1">#REF!</definedName>
    <definedName name="__shared_3_0_20_1_8" localSheetId="5">#REF!</definedName>
    <definedName name="__shared_3_0_20_1_8">#REF!</definedName>
    <definedName name="__shared_3_0_20_2" localSheetId="5">#REF!</definedName>
    <definedName name="__shared_3_0_20_2">#REF!</definedName>
    <definedName name="__shared_3_0_20_2_8" localSheetId="5">#REF!</definedName>
    <definedName name="__shared_3_0_20_2_8">#REF!</definedName>
    <definedName name="__shared_3_0_20_8" localSheetId="5">#REF!</definedName>
    <definedName name="__shared_3_0_20_8">#REF!</definedName>
    <definedName name="__shared_3_0_200" localSheetId="5">#REF!</definedName>
    <definedName name="__shared_3_0_200">#REF!</definedName>
    <definedName name="__shared_3_0_200_1" localSheetId="5">#REF!</definedName>
    <definedName name="__shared_3_0_200_1">#REF!</definedName>
    <definedName name="__shared_3_0_200_1_8" localSheetId="5">#REF!</definedName>
    <definedName name="__shared_3_0_200_1_8">#REF!</definedName>
    <definedName name="__shared_3_0_200_2" localSheetId="5">#REF!</definedName>
    <definedName name="__shared_3_0_200_2">#REF!</definedName>
    <definedName name="__shared_3_0_200_2_8" localSheetId="5">#REF!</definedName>
    <definedName name="__shared_3_0_200_2_8">#REF!</definedName>
    <definedName name="__shared_3_0_200_8" localSheetId="5">#REF!</definedName>
    <definedName name="__shared_3_0_200_8">#REF!</definedName>
    <definedName name="__shared_3_0_201" localSheetId="5">#REF!*#REF!*1000</definedName>
    <definedName name="__shared_3_0_201">#REF!*#REF!*1000</definedName>
    <definedName name="__shared_3_0_201_1" localSheetId="5">#REF!*#REF!*1000</definedName>
    <definedName name="__shared_3_0_201_1">#REF!*#REF!*1000</definedName>
    <definedName name="__shared_3_0_201_1_8" localSheetId="5">#REF!*#REF!*1000</definedName>
    <definedName name="__shared_3_0_201_1_8">#REF!*#REF!*1000</definedName>
    <definedName name="__shared_3_0_201_2" localSheetId="5">#REF!*#REF!*1000</definedName>
    <definedName name="__shared_3_0_201_2">#REF!*#REF!*1000</definedName>
    <definedName name="__shared_3_0_201_2_8" localSheetId="5">#REF!*#REF!*1000</definedName>
    <definedName name="__shared_3_0_201_2_8">#REF!*#REF!*1000</definedName>
    <definedName name="__shared_3_0_201_3" localSheetId="5">+#REF!*#REF!*1000</definedName>
    <definedName name="__shared_3_0_201_3">+#REF!*#REF!*1000</definedName>
    <definedName name="__shared_3_0_201_8" localSheetId="5">#REF!*#REF!*1000</definedName>
    <definedName name="__shared_3_0_201_8">#REF!*#REF!*1000</definedName>
    <definedName name="__shared_3_0_202" localSheetId="5">#REF!*12+#REF!</definedName>
    <definedName name="__shared_3_0_202">#REF!*12+#REF!</definedName>
    <definedName name="__shared_3_0_202_1" localSheetId="5">#REF!*12+#REF!</definedName>
    <definedName name="__shared_3_0_202_1">#REF!*12+#REF!</definedName>
    <definedName name="__shared_3_0_202_1_8" localSheetId="5">#REF!*12+#REF!</definedName>
    <definedName name="__shared_3_0_202_1_8">#REF!*12+#REF!</definedName>
    <definedName name="__shared_3_0_202_2" localSheetId="5">#REF!*12+#REF!</definedName>
    <definedName name="__shared_3_0_202_2">#REF!*12+#REF!</definedName>
    <definedName name="__shared_3_0_202_2_8" localSheetId="5">#REF!*12+#REF!</definedName>
    <definedName name="__shared_3_0_202_2_8">#REF!*12+#REF!</definedName>
    <definedName name="__shared_3_0_202_8" localSheetId="5">#REF!*12+#REF!</definedName>
    <definedName name="__shared_3_0_202_8">#REF!*12+#REF!</definedName>
    <definedName name="__shared_3_0_203" localSheetId="5">#REF!*#REF!*1000</definedName>
    <definedName name="__shared_3_0_203">#REF!*#REF!*1000</definedName>
    <definedName name="__shared_3_0_203_1" localSheetId="5">#REF!*#REF!*1000</definedName>
    <definedName name="__shared_3_0_203_1">#REF!*#REF!*1000</definedName>
    <definedName name="__shared_3_0_203_1_8" localSheetId="5">#REF!*#REF!*1000</definedName>
    <definedName name="__shared_3_0_203_1_8">#REF!*#REF!*1000</definedName>
    <definedName name="__shared_3_0_203_2" localSheetId="5">#REF!*#REF!*1000</definedName>
    <definedName name="__shared_3_0_203_2">#REF!*#REF!*1000</definedName>
    <definedName name="__shared_3_0_203_2_8" localSheetId="5">#REF!*#REF!*1000</definedName>
    <definedName name="__shared_3_0_203_2_8">#REF!*#REF!*1000</definedName>
    <definedName name="__shared_3_0_203_3" localSheetId="5">+#REF!*#REF!*1000</definedName>
    <definedName name="__shared_3_0_203_3">+#REF!*#REF!*1000</definedName>
    <definedName name="__shared_3_0_203_8" localSheetId="5">#REF!*#REF!*1000</definedName>
    <definedName name="__shared_3_0_203_8">#REF!*#REF!*1000</definedName>
    <definedName name="__shared_3_0_204" localSheetId="5">#REF!*12+#REF!</definedName>
    <definedName name="__shared_3_0_204">#REF!*12+#REF!</definedName>
    <definedName name="__shared_3_0_204_1" localSheetId="5">#REF!*12+#REF!</definedName>
    <definedName name="__shared_3_0_204_1">#REF!*12+#REF!</definedName>
    <definedName name="__shared_3_0_204_1_8" localSheetId="5">#REF!*12+#REF!</definedName>
    <definedName name="__shared_3_0_204_1_8">#REF!*12+#REF!</definedName>
    <definedName name="__shared_3_0_204_2" localSheetId="5">#REF!*12+#REF!</definedName>
    <definedName name="__shared_3_0_204_2">#REF!*12+#REF!</definedName>
    <definedName name="__shared_3_0_204_2_8" localSheetId="5">#REF!*12+#REF!</definedName>
    <definedName name="__shared_3_0_204_2_8">#REF!*12+#REF!</definedName>
    <definedName name="__shared_3_0_204_8" localSheetId="5">#REF!*12+#REF!</definedName>
    <definedName name="__shared_3_0_204_8">#REF!*12+#REF!</definedName>
    <definedName name="__shared_3_0_205" localSheetId="5">#REF!*#REF!*1000</definedName>
    <definedName name="__shared_3_0_205">#REF!*#REF!*1000</definedName>
    <definedName name="__shared_3_0_205_1" localSheetId="5">#REF!*#REF!*1000</definedName>
    <definedName name="__shared_3_0_205_1">#REF!*#REF!*1000</definedName>
    <definedName name="__shared_3_0_205_1_8" localSheetId="5">#REF!*#REF!*1000</definedName>
    <definedName name="__shared_3_0_205_1_8">#REF!*#REF!*1000</definedName>
    <definedName name="__shared_3_0_205_2" localSheetId="5">#REF!*#REF!*1000</definedName>
    <definedName name="__shared_3_0_205_2">#REF!*#REF!*1000</definedName>
    <definedName name="__shared_3_0_205_2_8" localSheetId="5">#REF!*#REF!*1000</definedName>
    <definedName name="__shared_3_0_205_2_8">#REF!*#REF!*1000</definedName>
    <definedName name="__shared_3_0_205_3" localSheetId="5">+#REF!*#REF!*1000</definedName>
    <definedName name="__shared_3_0_205_3">+#REF!*#REF!*1000</definedName>
    <definedName name="__shared_3_0_205_8" localSheetId="5">#REF!*#REF!*1000</definedName>
    <definedName name="__shared_3_0_205_8">#REF!*#REF!*1000</definedName>
    <definedName name="__shared_3_0_206" localSheetId="5">#REF!*12+#REF!</definedName>
    <definedName name="__shared_3_0_206">#REF!*12+#REF!</definedName>
    <definedName name="__shared_3_0_206_1" localSheetId="5">#REF!*12+#REF!</definedName>
    <definedName name="__shared_3_0_206_1">#REF!*12+#REF!</definedName>
    <definedName name="__shared_3_0_206_1_8" localSheetId="5">#REF!*12+#REF!</definedName>
    <definedName name="__shared_3_0_206_1_8">#REF!*12+#REF!</definedName>
    <definedName name="__shared_3_0_206_2" localSheetId="5">#REF!*12+#REF!</definedName>
    <definedName name="__shared_3_0_206_2">#REF!*12+#REF!</definedName>
    <definedName name="__shared_3_0_206_2_8" localSheetId="5">#REF!*12+#REF!</definedName>
    <definedName name="__shared_3_0_206_2_8">#REF!*12+#REF!</definedName>
    <definedName name="__shared_3_0_206_8" localSheetId="5">#REF!*12+#REF!</definedName>
    <definedName name="__shared_3_0_206_8">#REF!*12+#REF!</definedName>
    <definedName name="__shared_3_0_207" localSheetId="5">#REF!*#REF!*1000</definedName>
    <definedName name="__shared_3_0_207">#REF!*#REF!*1000</definedName>
    <definedName name="__shared_3_0_207_1" localSheetId="5">#REF!*#REF!*1000</definedName>
    <definedName name="__shared_3_0_207_1">#REF!*#REF!*1000</definedName>
    <definedName name="__shared_3_0_207_1_8" localSheetId="5">#REF!*#REF!*1000</definedName>
    <definedName name="__shared_3_0_207_1_8">#REF!*#REF!*1000</definedName>
    <definedName name="__shared_3_0_207_2" localSheetId="5">#REF!*#REF!*1000</definedName>
    <definedName name="__shared_3_0_207_2">#REF!*#REF!*1000</definedName>
    <definedName name="__shared_3_0_207_2_8" localSheetId="5">#REF!*#REF!*1000</definedName>
    <definedName name="__shared_3_0_207_2_8">#REF!*#REF!*1000</definedName>
    <definedName name="__shared_3_0_207_3" localSheetId="5">+#REF!*#REF!*1000</definedName>
    <definedName name="__shared_3_0_207_3">+#REF!*#REF!*1000</definedName>
    <definedName name="__shared_3_0_207_8" localSheetId="5">#REF!*#REF!*1000</definedName>
    <definedName name="__shared_3_0_207_8">#REF!*#REF!*1000</definedName>
    <definedName name="__shared_3_0_208" localSheetId="5">#REF!*12+#REF!</definedName>
    <definedName name="__shared_3_0_208">#REF!*12+#REF!</definedName>
    <definedName name="__shared_3_0_208_1" localSheetId="5">#REF!*12+#REF!</definedName>
    <definedName name="__shared_3_0_208_1">#REF!*12+#REF!</definedName>
    <definedName name="__shared_3_0_208_1_8" localSheetId="5">#REF!*12+#REF!</definedName>
    <definedName name="__shared_3_0_208_1_8">#REF!*12+#REF!</definedName>
    <definedName name="__shared_3_0_208_2" localSheetId="5">#REF!*12+#REF!</definedName>
    <definedName name="__shared_3_0_208_2">#REF!*12+#REF!</definedName>
    <definedName name="__shared_3_0_208_2_8" localSheetId="5">#REF!*12+#REF!</definedName>
    <definedName name="__shared_3_0_208_2_8">#REF!*12+#REF!</definedName>
    <definedName name="__shared_3_0_208_8" localSheetId="5">#REF!*12+#REF!</definedName>
    <definedName name="__shared_3_0_208_8">#REF!*12+#REF!</definedName>
    <definedName name="__shared_3_0_209" localSheetId="5">#REF!*#REF!*1000</definedName>
    <definedName name="__shared_3_0_209">#REF!*#REF!*1000</definedName>
    <definedName name="__shared_3_0_209_1" localSheetId="5">#REF!*#REF!*1000</definedName>
    <definedName name="__shared_3_0_209_1">#REF!*#REF!*1000</definedName>
    <definedName name="__shared_3_0_209_1_8" localSheetId="5">#REF!*#REF!*1000</definedName>
    <definedName name="__shared_3_0_209_1_8">#REF!*#REF!*1000</definedName>
    <definedName name="__shared_3_0_209_2" localSheetId="5">#REF!*#REF!*1000</definedName>
    <definedName name="__shared_3_0_209_2">#REF!*#REF!*1000</definedName>
    <definedName name="__shared_3_0_209_2_8" localSheetId="5">#REF!*#REF!*1000</definedName>
    <definedName name="__shared_3_0_209_2_8">#REF!*#REF!*1000</definedName>
    <definedName name="__shared_3_0_209_3" localSheetId="5">+#REF!*#REF!*1000</definedName>
    <definedName name="__shared_3_0_209_3">+#REF!*#REF!*1000</definedName>
    <definedName name="__shared_3_0_209_8" localSheetId="5">#REF!*#REF!*1000</definedName>
    <definedName name="__shared_3_0_209_8">#REF!*#REF!*1000</definedName>
    <definedName name="__shared_3_0_21" localSheetId="5">#REF!*#REF!*1000</definedName>
    <definedName name="__shared_3_0_21">#REF!*#REF!*1000</definedName>
    <definedName name="__shared_3_0_21_1" localSheetId="5">#REF!*#REF!*1000</definedName>
    <definedName name="__shared_3_0_21_1">#REF!*#REF!*1000</definedName>
    <definedName name="__shared_3_0_21_1_8" localSheetId="5">#REF!*#REF!*1000</definedName>
    <definedName name="__shared_3_0_21_1_8">#REF!*#REF!*1000</definedName>
    <definedName name="__shared_3_0_21_2" localSheetId="5">#REF!*#REF!*1000</definedName>
    <definedName name="__shared_3_0_21_2">#REF!*#REF!*1000</definedName>
    <definedName name="__shared_3_0_21_2_8" localSheetId="5">#REF!*#REF!*1000</definedName>
    <definedName name="__shared_3_0_21_2_8">#REF!*#REF!*1000</definedName>
    <definedName name="__shared_3_0_21_3" localSheetId="5">+#REF!*#REF!*1000</definedName>
    <definedName name="__shared_3_0_21_3">+#REF!*#REF!*1000</definedName>
    <definedName name="__shared_3_0_21_8" localSheetId="5">#REF!*#REF!*1000</definedName>
    <definedName name="__shared_3_0_21_8">#REF!*#REF!*1000</definedName>
    <definedName name="__shared_3_0_210" localSheetId="5">#REF!*12+#REF!</definedName>
    <definedName name="__shared_3_0_210">#REF!*12+#REF!</definedName>
    <definedName name="__shared_3_0_210_1" localSheetId="5">#REF!*12+#REF!</definedName>
    <definedName name="__shared_3_0_210_1">#REF!*12+#REF!</definedName>
    <definedName name="__shared_3_0_210_1_8" localSheetId="5">#REF!*12+#REF!</definedName>
    <definedName name="__shared_3_0_210_1_8">#REF!*12+#REF!</definedName>
    <definedName name="__shared_3_0_210_2" localSheetId="5">#REF!*12+#REF!</definedName>
    <definedName name="__shared_3_0_210_2">#REF!*12+#REF!</definedName>
    <definedName name="__shared_3_0_210_2_8" localSheetId="5">#REF!*12+#REF!</definedName>
    <definedName name="__shared_3_0_210_2_8">#REF!*12+#REF!</definedName>
    <definedName name="__shared_3_0_210_8" localSheetId="5">#REF!*12+#REF!</definedName>
    <definedName name="__shared_3_0_210_8">#REF!*12+#REF!</definedName>
    <definedName name="__shared_3_0_211" localSheetId="5">#REF!*#REF!*1000</definedName>
    <definedName name="__shared_3_0_211">#REF!*#REF!*1000</definedName>
    <definedName name="__shared_3_0_211_1" localSheetId="5">#REF!*#REF!*1000</definedName>
    <definedName name="__shared_3_0_211_1">#REF!*#REF!*1000</definedName>
    <definedName name="__shared_3_0_211_1_8" localSheetId="5">#REF!*#REF!*1000</definedName>
    <definedName name="__shared_3_0_211_1_8">#REF!*#REF!*1000</definedName>
    <definedName name="__shared_3_0_211_2" localSheetId="5">#REF!*#REF!*1000</definedName>
    <definedName name="__shared_3_0_211_2">#REF!*#REF!*1000</definedName>
    <definedName name="__shared_3_0_211_2_8" localSheetId="5">#REF!*#REF!*1000</definedName>
    <definedName name="__shared_3_0_211_2_8">#REF!*#REF!*1000</definedName>
    <definedName name="__shared_3_0_211_3" localSheetId="5">+#REF!*#REF!*1000</definedName>
    <definedName name="__shared_3_0_211_3">+#REF!*#REF!*1000</definedName>
    <definedName name="__shared_3_0_211_8" localSheetId="5">#REF!*#REF!*1000</definedName>
    <definedName name="__shared_3_0_211_8">#REF!*#REF!*1000</definedName>
    <definedName name="__shared_3_0_212" localSheetId="5">#REF!*12+#REF!</definedName>
    <definedName name="__shared_3_0_212">#REF!*12+#REF!</definedName>
    <definedName name="__shared_3_0_212_1" localSheetId="5">#REF!*12+#REF!</definedName>
    <definedName name="__shared_3_0_212_1">#REF!*12+#REF!</definedName>
    <definedName name="__shared_3_0_212_1_8" localSheetId="5">#REF!*12+#REF!</definedName>
    <definedName name="__shared_3_0_212_1_8">#REF!*12+#REF!</definedName>
    <definedName name="__shared_3_0_212_2" localSheetId="5">#REF!*12+#REF!</definedName>
    <definedName name="__shared_3_0_212_2">#REF!*12+#REF!</definedName>
    <definedName name="__shared_3_0_212_2_8" localSheetId="5">#REF!*12+#REF!</definedName>
    <definedName name="__shared_3_0_212_2_8">#REF!*12+#REF!</definedName>
    <definedName name="__shared_3_0_212_8" localSheetId="5">#REF!*12+#REF!</definedName>
    <definedName name="__shared_3_0_212_8">#REF!*12+#REF!</definedName>
    <definedName name="__shared_3_0_213" localSheetId="5">#REF!*#REF!*1000</definedName>
    <definedName name="__shared_3_0_213">#REF!*#REF!*1000</definedName>
    <definedName name="__shared_3_0_213_1" localSheetId="5">#REF!*#REF!*1000</definedName>
    <definedName name="__shared_3_0_213_1">#REF!*#REF!*1000</definedName>
    <definedName name="__shared_3_0_213_1_8" localSheetId="5">#REF!*#REF!*1000</definedName>
    <definedName name="__shared_3_0_213_1_8">#REF!*#REF!*1000</definedName>
    <definedName name="__shared_3_0_213_2" localSheetId="5">#REF!*#REF!*1000</definedName>
    <definedName name="__shared_3_0_213_2">#REF!*#REF!*1000</definedName>
    <definedName name="__shared_3_0_213_2_8" localSheetId="5">#REF!*#REF!*1000</definedName>
    <definedName name="__shared_3_0_213_2_8">#REF!*#REF!*1000</definedName>
    <definedName name="__shared_3_0_213_3" localSheetId="5">+#REF!*#REF!*1000</definedName>
    <definedName name="__shared_3_0_213_3">+#REF!*#REF!*1000</definedName>
    <definedName name="__shared_3_0_213_8" localSheetId="5">#REF!*#REF!*1000</definedName>
    <definedName name="__shared_3_0_213_8">#REF!*#REF!*1000</definedName>
    <definedName name="__shared_3_0_214" localSheetId="5">#REF!*12+#REF!</definedName>
    <definedName name="__shared_3_0_214">#REF!*12+#REF!</definedName>
    <definedName name="__shared_3_0_214_1" localSheetId="5">#REF!*12+#REF!</definedName>
    <definedName name="__shared_3_0_214_1">#REF!*12+#REF!</definedName>
    <definedName name="__shared_3_0_214_1_8" localSheetId="5">#REF!*12+#REF!</definedName>
    <definedName name="__shared_3_0_214_1_8">#REF!*12+#REF!</definedName>
    <definedName name="__shared_3_0_214_2" localSheetId="5">#REF!*12+#REF!</definedName>
    <definedName name="__shared_3_0_214_2">#REF!*12+#REF!</definedName>
    <definedName name="__shared_3_0_214_2_8" localSheetId="5">#REF!*12+#REF!</definedName>
    <definedName name="__shared_3_0_214_2_8">#REF!*12+#REF!</definedName>
    <definedName name="__shared_3_0_214_3" localSheetId="5">+#REF!+#REF!-#REF!+#REF!+#REF!-#REF!+#REF!-#REF!</definedName>
    <definedName name="__shared_3_0_214_3">+#REF!+#REF!-#REF!+#REF!+#REF!-#REF!+#REF!-#REF!</definedName>
    <definedName name="__shared_3_0_214_8" localSheetId="5">#REF!*12+#REF!</definedName>
    <definedName name="__shared_3_0_214_8">#REF!*12+#REF!</definedName>
    <definedName name="__shared_3_0_215" localSheetId="5">#REF!*#REF!*1000</definedName>
    <definedName name="__shared_3_0_215">#REF!*#REF!*1000</definedName>
    <definedName name="__shared_3_0_215_1" localSheetId="5">#REF!*#REF!*1000</definedName>
    <definedName name="__shared_3_0_215_1">#REF!*#REF!*1000</definedName>
    <definedName name="__shared_3_0_215_1_8" localSheetId="5">#REF!*#REF!*1000</definedName>
    <definedName name="__shared_3_0_215_1_8">#REF!*#REF!*1000</definedName>
    <definedName name="__shared_3_0_215_2" localSheetId="5">#REF!*#REF!*1000</definedName>
    <definedName name="__shared_3_0_215_2">#REF!*#REF!*1000</definedName>
    <definedName name="__shared_3_0_215_2_8" localSheetId="5">#REF!*#REF!*1000</definedName>
    <definedName name="__shared_3_0_215_2_8">#REF!*#REF!*1000</definedName>
    <definedName name="__shared_3_0_215_3" localSheetId="5">+#REF!*#REF!*1000</definedName>
    <definedName name="__shared_3_0_215_3">+#REF!*#REF!*1000</definedName>
    <definedName name="__shared_3_0_215_8" localSheetId="5">#REF!*#REF!*1000</definedName>
    <definedName name="__shared_3_0_215_8">#REF!*#REF!*1000</definedName>
    <definedName name="__shared_3_0_216" localSheetId="5">#REF!*12+#REF!</definedName>
    <definedName name="__shared_3_0_216">#REF!*12+#REF!</definedName>
    <definedName name="__shared_3_0_216_1" localSheetId="5">#REF!*12+#REF!</definedName>
    <definedName name="__shared_3_0_216_1">#REF!*12+#REF!</definedName>
    <definedName name="__shared_3_0_216_1_8" localSheetId="5">#REF!*12+#REF!</definedName>
    <definedName name="__shared_3_0_216_1_8">#REF!*12+#REF!</definedName>
    <definedName name="__shared_3_0_216_2" localSheetId="5">#REF!*12+#REF!</definedName>
    <definedName name="__shared_3_0_216_2">#REF!*12+#REF!</definedName>
    <definedName name="__shared_3_0_216_2_8" localSheetId="5">#REF!*12+#REF!</definedName>
    <definedName name="__shared_3_0_216_2_8">#REF!*12+#REF!</definedName>
    <definedName name="__shared_3_0_216_3" localSheetId="5">#REF!</definedName>
    <definedName name="__shared_3_0_216_3">#REF!</definedName>
    <definedName name="__shared_3_0_216_8" localSheetId="5">#REF!*12+#REF!</definedName>
    <definedName name="__shared_3_0_216_8">#REF!*12+#REF!</definedName>
    <definedName name="__shared_3_0_217" localSheetId="5">#REF!*#REF!*1000</definedName>
    <definedName name="__shared_3_0_217">#REF!*#REF!*1000</definedName>
    <definedName name="__shared_3_0_217_1" localSheetId="5">#REF!*#REF!*1000</definedName>
    <definedName name="__shared_3_0_217_1">#REF!*#REF!*1000</definedName>
    <definedName name="__shared_3_0_217_1_8" localSheetId="5">#REF!*#REF!*1000</definedName>
    <definedName name="__shared_3_0_217_1_8">#REF!*#REF!*1000</definedName>
    <definedName name="__shared_3_0_217_2" localSheetId="5">#REF!*#REF!*1000</definedName>
    <definedName name="__shared_3_0_217_2">#REF!*#REF!*1000</definedName>
    <definedName name="__shared_3_0_217_2_8" localSheetId="5">#REF!*#REF!*1000</definedName>
    <definedName name="__shared_3_0_217_2_8">#REF!*#REF!*1000</definedName>
    <definedName name="__shared_3_0_217_3" localSheetId="5">+#REF!*#REF!*1000</definedName>
    <definedName name="__shared_3_0_217_3">+#REF!*#REF!*1000</definedName>
    <definedName name="__shared_3_0_217_8" localSheetId="5">#REF!*#REF!*1000</definedName>
    <definedName name="__shared_3_0_217_8">#REF!*#REF!*1000</definedName>
    <definedName name="__shared_3_0_218" localSheetId="5">#REF!+#REF!-#REF!+#REF!+#REF!-#REF!+#REF!+#REF!-#REF!</definedName>
    <definedName name="__shared_3_0_218">#REF!+#REF!-#REF!+#REF!+#REF!-#REF!+#REF!+#REF!-#REF!</definedName>
    <definedName name="__shared_3_0_218_1" localSheetId="5">#REF!+#REF!-#REF!+#REF!+#REF!-#REF!+#REF!+#REF!-#REF!</definedName>
    <definedName name="__shared_3_0_218_1">#REF!+#REF!-#REF!+#REF!+#REF!-#REF!+#REF!+#REF!-#REF!</definedName>
    <definedName name="__shared_3_0_218_1_8" localSheetId="5">#REF!+#REF!-#REF!+#REF!+#REF!-#REF!+#REF!+#REF!-#REF!</definedName>
    <definedName name="__shared_3_0_218_1_8">#REF!+#REF!-#REF!+#REF!+#REF!-#REF!+#REF!+#REF!-#REF!</definedName>
    <definedName name="__shared_3_0_218_2" localSheetId="5">#REF!+#REF!-#REF!+#REF!+#REF!-#REF!+#REF!+#REF!-#REF!</definedName>
    <definedName name="__shared_3_0_218_2">#REF!+#REF!-#REF!+#REF!+#REF!-#REF!+#REF!+#REF!-#REF!</definedName>
    <definedName name="__shared_3_0_218_2_8" localSheetId="5">#REF!+#REF!-#REF!+#REF!+#REF!-#REF!+#REF!+#REF!-#REF!</definedName>
    <definedName name="__shared_3_0_218_2_8">#REF!+#REF!-#REF!+#REF!+#REF!-#REF!+#REF!+#REF!-#REF!</definedName>
    <definedName name="__shared_3_0_218_8" localSheetId="5">#REF!+#REF!-#REF!+#REF!+#REF!-#REF!+#REF!+#REF!-#REF!</definedName>
    <definedName name="__shared_3_0_218_8">#REF!+#REF!-#REF!+#REF!+#REF!-#REF!+#REF!+#REF!-#REF!</definedName>
    <definedName name="__shared_3_0_219" localSheetId="5">#REF!*#REF!*1000</definedName>
    <definedName name="__shared_3_0_219">#REF!*#REF!*1000</definedName>
    <definedName name="__shared_3_0_219_1" localSheetId="5">#REF!*#REF!*1000</definedName>
    <definedName name="__shared_3_0_219_1">#REF!*#REF!*1000</definedName>
    <definedName name="__shared_3_0_219_1_8" localSheetId="5">#REF!*#REF!*1000</definedName>
    <definedName name="__shared_3_0_219_1_8">#REF!*#REF!*1000</definedName>
    <definedName name="__shared_3_0_219_2" localSheetId="5">#REF!*#REF!*1000</definedName>
    <definedName name="__shared_3_0_219_2">#REF!*#REF!*1000</definedName>
    <definedName name="__shared_3_0_219_2_8" localSheetId="5">#REF!*#REF!*1000</definedName>
    <definedName name="__shared_3_0_219_2_8">#REF!*#REF!*1000</definedName>
    <definedName name="__shared_3_0_219_3" localSheetId="5">+#REF!*#REF!*1000</definedName>
    <definedName name="__shared_3_0_219_3">+#REF!*#REF!*1000</definedName>
    <definedName name="__shared_3_0_219_8" localSheetId="5">#REF!*#REF!*1000</definedName>
    <definedName name="__shared_3_0_219_8">#REF!*#REF!*1000</definedName>
    <definedName name="__shared_3_0_22" localSheetId="5">#REF!*12+#REF!</definedName>
    <definedName name="__shared_3_0_22">#REF!*12+#REF!</definedName>
    <definedName name="__shared_3_0_22_1" localSheetId="5">#REF!*12+#REF!</definedName>
    <definedName name="__shared_3_0_22_1">#REF!*12+#REF!</definedName>
    <definedName name="__shared_3_0_22_1_8" localSheetId="5">#REF!*12+#REF!</definedName>
    <definedName name="__shared_3_0_22_1_8">#REF!*12+#REF!</definedName>
    <definedName name="__shared_3_0_22_2" localSheetId="5">#REF!*12+#REF!</definedName>
    <definedName name="__shared_3_0_22_2">#REF!*12+#REF!</definedName>
    <definedName name="__shared_3_0_22_2_8" localSheetId="5">#REF!*12+#REF!</definedName>
    <definedName name="__shared_3_0_22_2_8">#REF!*12+#REF!</definedName>
    <definedName name="__shared_3_0_22_8" localSheetId="5">#REF!*12+#REF!</definedName>
    <definedName name="__shared_3_0_22_8">#REF!*12+#REF!</definedName>
    <definedName name="__shared_3_0_220" localSheetId="5">#REF!</definedName>
    <definedName name="__shared_3_0_220">#REF!</definedName>
    <definedName name="__shared_3_0_220_1" localSheetId="5">#REF!</definedName>
    <definedName name="__shared_3_0_220_1">#REF!</definedName>
    <definedName name="__shared_3_0_220_1_8" localSheetId="5">#REF!</definedName>
    <definedName name="__shared_3_0_220_1_8">#REF!</definedName>
    <definedName name="__shared_3_0_220_2" localSheetId="5">#REF!</definedName>
    <definedName name="__shared_3_0_220_2">#REF!</definedName>
    <definedName name="__shared_3_0_220_2_8" localSheetId="5">#REF!</definedName>
    <definedName name="__shared_3_0_220_2_8">#REF!</definedName>
    <definedName name="__shared_3_0_220_8" localSheetId="5">#REF!</definedName>
    <definedName name="__shared_3_0_220_8">#REF!</definedName>
    <definedName name="__shared_3_0_221" localSheetId="5">#REF!*#REF!*1000</definedName>
    <definedName name="__shared_3_0_221">#REF!*#REF!*1000</definedName>
    <definedName name="__shared_3_0_221_1" localSheetId="5">#REF!*#REF!*1000</definedName>
    <definedName name="__shared_3_0_221_1">#REF!*#REF!*1000</definedName>
    <definedName name="__shared_3_0_221_1_8" localSheetId="5">#REF!*#REF!*1000</definedName>
    <definedName name="__shared_3_0_221_1_8">#REF!*#REF!*1000</definedName>
    <definedName name="__shared_3_0_221_2" localSheetId="5">#REF!*#REF!*1000</definedName>
    <definedName name="__shared_3_0_221_2">#REF!*#REF!*1000</definedName>
    <definedName name="__shared_3_0_221_2_8" localSheetId="5">#REF!*#REF!*1000</definedName>
    <definedName name="__shared_3_0_221_2_8">#REF!*#REF!*1000</definedName>
    <definedName name="__shared_3_0_221_3" localSheetId="5">+#REF!*#REF!*1000</definedName>
    <definedName name="__shared_3_0_221_3">+#REF!*#REF!*1000</definedName>
    <definedName name="__shared_3_0_221_8" localSheetId="5">#REF!*#REF!*1000</definedName>
    <definedName name="__shared_3_0_221_8">#REF!*#REF!*1000</definedName>
    <definedName name="__shared_3_0_222" localSheetId="5">#REF!*12+#REF!</definedName>
    <definedName name="__shared_3_0_222">#REF!*12+#REF!</definedName>
    <definedName name="__shared_3_0_222_1" localSheetId="5">#REF!*12+#REF!</definedName>
    <definedName name="__shared_3_0_222_1">#REF!*12+#REF!</definedName>
    <definedName name="__shared_3_0_222_1_8" localSheetId="5">#REF!*12+#REF!</definedName>
    <definedName name="__shared_3_0_222_1_8">#REF!*12+#REF!</definedName>
    <definedName name="__shared_3_0_222_2" localSheetId="5">#REF!*12+#REF!</definedName>
    <definedName name="__shared_3_0_222_2">#REF!*12+#REF!</definedName>
    <definedName name="__shared_3_0_222_2_8" localSheetId="5">#REF!*12+#REF!</definedName>
    <definedName name="__shared_3_0_222_2_8">#REF!*12+#REF!</definedName>
    <definedName name="__shared_3_0_222_8" localSheetId="5">#REF!*12+#REF!</definedName>
    <definedName name="__shared_3_0_222_8">#REF!*12+#REF!</definedName>
    <definedName name="__shared_3_0_223" localSheetId="5">#REF!*#REF!*1000</definedName>
    <definedName name="__shared_3_0_223">#REF!*#REF!*1000</definedName>
    <definedName name="__shared_3_0_223_1" localSheetId="5">#REF!*#REF!*1000</definedName>
    <definedName name="__shared_3_0_223_1">#REF!*#REF!*1000</definedName>
    <definedName name="__shared_3_0_223_1_8" localSheetId="5">#REF!*#REF!*1000</definedName>
    <definedName name="__shared_3_0_223_1_8">#REF!*#REF!*1000</definedName>
    <definedName name="__shared_3_0_223_2" localSheetId="5">#REF!*#REF!*1000</definedName>
    <definedName name="__shared_3_0_223_2">#REF!*#REF!*1000</definedName>
    <definedName name="__shared_3_0_223_2_8" localSheetId="5">#REF!*#REF!*1000</definedName>
    <definedName name="__shared_3_0_223_2_8">#REF!*#REF!*1000</definedName>
    <definedName name="__shared_3_0_223_3" localSheetId="5">+#REF!*#REF!*1000</definedName>
    <definedName name="__shared_3_0_223_3">+#REF!*#REF!*1000</definedName>
    <definedName name="__shared_3_0_223_8" localSheetId="5">#REF!*#REF!*1000</definedName>
    <definedName name="__shared_3_0_223_8">#REF!*#REF!*1000</definedName>
    <definedName name="__shared_3_0_224" localSheetId="5">#REF!*12+#REF!</definedName>
    <definedName name="__shared_3_0_224">#REF!*12+#REF!</definedName>
    <definedName name="__shared_3_0_224_1" localSheetId="5">#REF!*12+#REF!</definedName>
    <definedName name="__shared_3_0_224_1">#REF!*12+#REF!</definedName>
    <definedName name="__shared_3_0_224_1_8" localSheetId="5">#REF!*12+#REF!</definedName>
    <definedName name="__shared_3_0_224_1_8">#REF!*12+#REF!</definedName>
    <definedName name="__shared_3_0_224_2" localSheetId="5">#REF!*12+#REF!</definedName>
    <definedName name="__shared_3_0_224_2">#REF!*12+#REF!</definedName>
    <definedName name="__shared_3_0_224_2_8" localSheetId="5">#REF!*12+#REF!</definedName>
    <definedName name="__shared_3_0_224_2_8">#REF!*12+#REF!</definedName>
    <definedName name="__shared_3_0_224_8" localSheetId="5">#REF!*12+#REF!</definedName>
    <definedName name="__shared_3_0_224_8">#REF!*12+#REF!</definedName>
    <definedName name="__shared_3_0_225" localSheetId="5">#REF!*#REF!*1000</definedName>
    <definedName name="__shared_3_0_225">#REF!*#REF!*1000</definedName>
    <definedName name="__shared_3_0_225_1" localSheetId="5">#REF!*#REF!*1000</definedName>
    <definedName name="__shared_3_0_225_1">#REF!*#REF!*1000</definedName>
    <definedName name="__shared_3_0_225_1_8" localSheetId="5">#REF!*#REF!*1000</definedName>
    <definedName name="__shared_3_0_225_1_8">#REF!*#REF!*1000</definedName>
    <definedName name="__shared_3_0_225_2" localSheetId="5">#REF!*#REF!*1000</definedName>
    <definedName name="__shared_3_0_225_2">#REF!*#REF!*1000</definedName>
    <definedName name="__shared_3_0_225_2_8" localSheetId="5">#REF!*#REF!*1000</definedName>
    <definedName name="__shared_3_0_225_2_8">#REF!*#REF!*1000</definedName>
    <definedName name="__shared_3_0_225_3" localSheetId="5">+#REF!*#REF!*1000</definedName>
    <definedName name="__shared_3_0_225_3">+#REF!*#REF!*1000</definedName>
    <definedName name="__shared_3_0_225_8" localSheetId="5">#REF!*#REF!*1000</definedName>
    <definedName name="__shared_3_0_225_8">#REF!*#REF!*1000</definedName>
    <definedName name="__shared_3_0_226" localSheetId="5">#REF!*12+#REF!</definedName>
    <definedName name="__shared_3_0_226">#REF!*12+#REF!</definedName>
    <definedName name="__shared_3_0_226_1" localSheetId="5">#REF!*12+#REF!</definedName>
    <definedName name="__shared_3_0_226_1">#REF!*12+#REF!</definedName>
    <definedName name="__shared_3_0_226_1_8" localSheetId="5">#REF!*12+#REF!</definedName>
    <definedName name="__shared_3_0_226_1_8">#REF!*12+#REF!</definedName>
    <definedName name="__shared_3_0_226_2" localSheetId="5">#REF!*12+#REF!</definedName>
    <definedName name="__shared_3_0_226_2">#REF!*12+#REF!</definedName>
    <definedName name="__shared_3_0_226_2_8" localSheetId="5">#REF!*12+#REF!</definedName>
    <definedName name="__shared_3_0_226_2_8">#REF!*12+#REF!</definedName>
    <definedName name="__shared_3_0_226_8" localSheetId="5">#REF!*12+#REF!</definedName>
    <definedName name="__shared_3_0_226_8">#REF!*12+#REF!</definedName>
    <definedName name="__shared_3_0_227" localSheetId="5">#REF!*#REF!*1000</definedName>
    <definedName name="__shared_3_0_227">#REF!*#REF!*1000</definedName>
    <definedName name="__shared_3_0_227_1" localSheetId="5">#REF!*#REF!*1000</definedName>
    <definedName name="__shared_3_0_227_1">#REF!*#REF!*1000</definedName>
    <definedName name="__shared_3_0_227_1_8" localSheetId="5">#REF!*#REF!*1000</definedName>
    <definedName name="__shared_3_0_227_1_8">#REF!*#REF!*1000</definedName>
    <definedName name="__shared_3_0_227_2" localSheetId="5">#REF!*#REF!*1000</definedName>
    <definedName name="__shared_3_0_227_2">#REF!*#REF!*1000</definedName>
    <definedName name="__shared_3_0_227_2_8" localSheetId="5">#REF!*#REF!*1000</definedName>
    <definedName name="__shared_3_0_227_2_8">#REF!*#REF!*1000</definedName>
    <definedName name="__shared_3_0_227_3" localSheetId="5">+#REF!*#REF!*1000</definedName>
    <definedName name="__shared_3_0_227_3">+#REF!*#REF!*1000</definedName>
    <definedName name="__shared_3_0_227_8" localSheetId="5">#REF!*#REF!*1000</definedName>
    <definedName name="__shared_3_0_227_8">#REF!*#REF!*1000</definedName>
    <definedName name="__shared_3_0_228" localSheetId="5">#REF!*12+#REF!</definedName>
    <definedName name="__shared_3_0_228">#REF!*12+#REF!</definedName>
    <definedName name="__shared_3_0_228_1" localSheetId="5">#REF!*12+#REF!</definedName>
    <definedName name="__shared_3_0_228_1">#REF!*12+#REF!</definedName>
    <definedName name="__shared_3_0_228_1_8" localSheetId="5">#REF!*12+#REF!</definedName>
    <definedName name="__shared_3_0_228_1_8">#REF!*12+#REF!</definedName>
    <definedName name="__shared_3_0_228_2" localSheetId="5">#REF!*12+#REF!</definedName>
    <definedName name="__shared_3_0_228_2">#REF!*12+#REF!</definedName>
    <definedName name="__shared_3_0_228_2_8" localSheetId="5">#REF!*12+#REF!</definedName>
    <definedName name="__shared_3_0_228_2_8">#REF!*12+#REF!</definedName>
    <definedName name="__shared_3_0_228_8" localSheetId="5">#REF!*12+#REF!</definedName>
    <definedName name="__shared_3_0_228_8">#REF!*12+#REF!</definedName>
    <definedName name="__shared_3_0_229" localSheetId="5">#REF!*#REF!*1000</definedName>
    <definedName name="__shared_3_0_229">#REF!*#REF!*1000</definedName>
    <definedName name="__shared_3_0_229_1" localSheetId="5">#REF!*#REF!*1000</definedName>
    <definedName name="__shared_3_0_229_1">#REF!*#REF!*1000</definedName>
    <definedName name="__shared_3_0_229_1_8" localSheetId="5">#REF!*#REF!*1000</definedName>
    <definedName name="__shared_3_0_229_1_8">#REF!*#REF!*1000</definedName>
    <definedName name="__shared_3_0_229_2" localSheetId="5">#REF!*#REF!*1000</definedName>
    <definedName name="__shared_3_0_229_2">#REF!*#REF!*1000</definedName>
    <definedName name="__shared_3_0_229_2_8" localSheetId="5">#REF!*#REF!*1000</definedName>
    <definedName name="__shared_3_0_229_2_8">#REF!*#REF!*1000</definedName>
    <definedName name="__shared_3_0_229_3" localSheetId="5">+#REF!*#REF!*1000</definedName>
    <definedName name="__shared_3_0_229_3">+#REF!*#REF!*1000</definedName>
    <definedName name="__shared_3_0_229_8" localSheetId="5">#REF!*#REF!*1000</definedName>
    <definedName name="__shared_3_0_229_8">#REF!*#REF!*1000</definedName>
    <definedName name="__shared_3_0_23" localSheetId="5">#REF!*#REF!*1000</definedName>
    <definedName name="__shared_3_0_23">#REF!*#REF!*1000</definedName>
    <definedName name="__shared_3_0_23_1" localSheetId="5">#REF!*#REF!*1000</definedName>
    <definedName name="__shared_3_0_23_1">#REF!*#REF!*1000</definedName>
    <definedName name="__shared_3_0_23_1_8" localSheetId="5">#REF!*#REF!*1000</definedName>
    <definedName name="__shared_3_0_23_1_8">#REF!*#REF!*1000</definedName>
    <definedName name="__shared_3_0_23_2" localSheetId="5">#REF!*#REF!*1000</definedName>
    <definedName name="__shared_3_0_23_2">#REF!*#REF!*1000</definedName>
    <definedName name="__shared_3_0_23_2_8" localSheetId="5">#REF!*#REF!*1000</definedName>
    <definedName name="__shared_3_0_23_2_8">#REF!*#REF!*1000</definedName>
    <definedName name="__shared_3_0_23_3" localSheetId="5">+#REF!*#REF!*1000</definedName>
    <definedName name="__shared_3_0_23_3">+#REF!*#REF!*1000</definedName>
    <definedName name="__shared_3_0_23_8" localSheetId="5">#REF!*#REF!*1000</definedName>
    <definedName name="__shared_3_0_23_8">#REF!*#REF!*1000</definedName>
    <definedName name="__shared_3_0_230" localSheetId="5">#REF!*12+#REF!</definedName>
    <definedName name="__shared_3_0_230">#REF!*12+#REF!</definedName>
    <definedName name="__shared_3_0_230_1" localSheetId="5">#REF!*12+#REF!</definedName>
    <definedName name="__shared_3_0_230_1">#REF!*12+#REF!</definedName>
    <definedName name="__shared_3_0_230_1_8" localSheetId="5">#REF!*12+#REF!</definedName>
    <definedName name="__shared_3_0_230_1_8">#REF!*12+#REF!</definedName>
    <definedName name="__shared_3_0_230_2" localSheetId="5">#REF!*12+#REF!</definedName>
    <definedName name="__shared_3_0_230_2">#REF!*12+#REF!</definedName>
    <definedName name="__shared_3_0_230_2_8" localSheetId="5">#REF!*12+#REF!</definedName>
    <definedName name="__shared_3_0_230_2_8">#REF!*12+#REF!</definedName>
    <definedName name="__shared_3_0_230_8" localSheetId="5">#REF!*12+#REF!</definedName>
    <definedName name="__shared_3_0_230_8">#REF!*12+#REF!</definedName>
    <definedName name="__shared_3_0_231" localSheetId="5">#REF!*#REF!*1000</definedName>
    <definedName name="__shared_3_0_231">#REF!*#REF!*1000</definedName>
    <definedName name="__shared_3_0_231_1" localSheetId="5">#REF!*#REF!*1000</definedName>
    <definedName name="__shared_3_0_231_1">#REF!*#REF!*1000</definedName>
    <definedName name="__shared_3_0_231_1_8" localSheetId="5">#REF!*#REF!*1000</definedName>
    <definedName name="__shared_3_0_231_1_8">#REF!*#REF!*1000</definedName>
    <definedName name="__shared_3_0_231_2" localSheetId="5">#REF!*#REF!*1000</definedName>
    <definedName name="__shared_3_0_231_2">#REF!*#REF!*1000</definedName>
    <definedName name="__shared_3_0_231_2_8" localSheetId="5">#REF!*#REF!*1000</definedName>
    <definedName name="__shared_3_0_231_2_8">#REF!*#REF!*1000</definedName>
    <definedName name="__shared_3_0_231_3" localSheetId="5">+#REF!*#REF!*1000</definedName>
    <definedName name="__shared_3_0_231_3">+#REF!*#REF!*1000</definedName>
    <definedName name="__shared_3_0_231_8" localSheetId="5">#REF!*#REF!*1000</definedName>
    <definedName name="__shared_3_0_231_8">#REF!*#REF!*1000</definedName>
    <definedName name="__shared_3_0_232" localSheetId="5">#REF!*12+#REF!</definedName>
    <definedName name="__shared_3_0_232">#REF!*12+#REF!</definedName>
    <definedName name="__shared_3_0_232_1" localSheetId="5">#REF!*12+#REF!</definedName>
    <definedName name="__shared_3_0_232_1">#REF!*12+#REF!</definedName>
    <definedName name="__shared_3_0_232_1_8" localSheetId="5">#REF!*12+#REF!</definedName>
    <definedName name="__shared_3_0_232_1_8">#REF!*12+#REF!</definedName>
    <definedName name="__shared_3_0_232_2" localSheetId="5">#REF!*12+#REF!</definedName>
    <definedName name="__shared_3_0_232_2">#REF!*12+#REF!</definedName>
    <definedName name="__shared_3_0_232_2_8" localSheetId="5">#REF!*12+#REF!</definedName>
    <definedName name="__shared_3_0_232_2_8">#REF!*12+#REF!</definedName>
    <definedName name="__shared_3_0_232_3" localSheetId="5">+#REF!+#REF!-#REF!+#REF!+#REF!-#REF!+#REF!-#REF!</definedName>
    <definedName name="__shared_3_0_232_3">+#REF!+#REF!-#REF!+#REF!+#REF!-#REF!+#REF!-#REF!</definedName>
    <definedName name="__shared_3_0_232_8" localSheetId="5">#REF!*12+#REF!</definedName>
    <definedName name="__shared_3_0_232_8">#REF!*12+#REF!</definedName>
    <definedName name="__shared_3_0_233" localSheetId="5">#REF!*#REF!*1000</definedName>
    <definedName name="__shared_3_0_233">#REF!*#REF!*1000</definedName>
    <definedName name="__shared_3_0_233_1" localSheetId="5">#REF!*#REF!*1000</definedName>
    <definedName name="__shared_3_0_233_1">#REF!*#REF!*1000</definedName>
    <definedName name="__shared_3_0_233_1_8" localSheetId="5">#REF!*#REF!*1000</definedName>
    <definedName name="__shared_3_0_233_1_8">#REF!*#REF!*1000</definedName>
    <definedName name="__shared_3_0_233_2" localSheetId="5">#REF!*#REF!*1000</definedName>
    <definedName name="__shared_3_0_233_2">#REF!*#REF!*1000</definedName>
    <definedName name="__shared_3_0_233_2_8" localSheetId="5">#REF!*#REF!*1000</definedName>
    <definedName name="__shared_3_0_233_2_8">#REF!*#REF!*1000</definedName>
    <definedName name="__shared_3_0_233_3" localSheetId="5">+#REF!*#REF!*1000</definedName>
    <definedName name="__shared_3_0_233_3">+#REF!*#REF!*1000</definedName>
    <definedName name="__shared_3_0_233_8" localSheetId="5">#REF!*#REF!*1000</definedName>
    <definedName name="__shared_3_0_233_8">#REF!*#REF!*1000</definedName>
    <definedName name="__shared_3_0_234" localSheetId="5">#REF!*12+#REF!</definedName>
    <definedName name="__shared_3_0_234">#REF!*12+#REF!</definedName>
    <definedName name="__shared_3_0_234_1" localSheetId="5">#REF!*12+#REF!</definedName>
    <definedName name="__shared_3_0_234_1">#REF!*12+#REF!</definedName>
    <definedName name="__shared_3_0_234_1_8" localSheetId="5">#REF!*12+#REF!</definedName>
    <definedName name="__shared_3_0_234_1_8">#REF!*12+#REF!</definedName>
    <definedName name="__shared_3_0_234_2" localSheetId="5">#REF!*12+#REF!</definedName>
    <definedName name="__shared_3_0_234_2">#REF!*12+#REF!</definedName>
    <definedName name="__shared_3_0_234_2_8" localSheetId="5">#REF!*12+#REF!</definedName>
    <definedName name="__shared_3_0_234_2_8">#REF!*12+#REF!</definedName>
    <definedName name="__shared_3_0_234_3" localSheetId="5">#REF!</definedName>
    <definedName name="__shared_3_0_234_3">#REF!</definedName>
    <definedName name="__shared_3_0_234_8" localSheetId="5">#REF!*12+#REF!</definedName>
    <definedName name="__shared_3_0_234_8">#REF!*12+#REF!</definedName>
    <definedName name="__shared_3_0_235" localSheetId="5">#REF!*#REF!*1000</definedName>
    <definedName name="__shared_3_0_235">#REF!*#REF!*1000</definedName>
    <definedName name="__shared_3_0_235_1" localSheetId="5">#REF!*#REF!*1000</definedName>
    <definedName name="__shared_3_0_235_1">#REF!*#REF!*1000</definedName>
    <definedName name="__shared_3_0_235_1_8" localSheetId="5">#REF!*#REF!*1000</definedName>
    <definedName name="__shared_3_0_235_1_8">#REF!*#REF!*1000</definedName>
    <definedName name="__shared_3_0_235_2" localSheetId="5">#REF!*#REF!*1000</definedName>
    <definedName name="__shared_3_0_235_2">#REF!*#REF!*1000</definedName>
    <definedName name="__shared_3_0_235_2_8" localSheetId="5">#REF!*#REF!*1000</definedName>
    <definedName name="__shared_3_0_235_2_8">#REF!*#REF!*1000</definedName>
    <definedName name="__shared_3_0_235_3" localSheetId="5">+#REF!*#REF!*1000</definedName>
    <definedName name="__shared_3_0_235_3">+#REF!*#REF!*1000</definedName>
    <definedName name="__shared_3_0_235_8" localSheetId="5">#REF!*#REF!*1000</definedName>
    <definedName name="__shared_3_0_235_8">#REF!*#REF!*1000</definedName>
    <definedName name="__shared_3_0_236" localSheetId="5">#REF!*12+#REF!</definedName>
    <definedName name="__shared_3_0_236">#REF!*12+#REF!</definedName>
    <definedName name="__shared_3_0_236_1" localSheetId="5">#REF!*12+#REF!</definedName>
    <definedName name="__shared_3_0_236_1">#REF!*12+#REF!</definedName>
    <definedName name="__shared_3_0_236_1_8" localSheetId="5">#REF!*12+#REF!</definedName>
    <definedName name="__shared_3_0_236_1_8">#REF!*12+#REF!</definedName>
    <definedName name="__shared_3_0_236_2" localSheetId="5">#REF!*12+#REF!</definedName>
    <definedName name="__shared_3_0_236_2">#REF!*12+#REF!</definedName>
    <definedName name="__shared_3_0_236_2_8" localSheetId="5">#REF!*12+#REF!</definedName>
    <definedName name="__shared_3_0_236_2_8">#REF!*12+#REF!</definedName>
    <definedName name="__shared_3_0_236_8" localSheetId="5">#REF!*12+#REF!</definedName>
    <definedName name="__shared_3_0_236_8">#REF!*12+#REF!</definedName>
    <definedName name="__shared_3_0_237" localSheetId="5">#REF!*#REF!*1000</definedName>
    <definedName name="__shared_3_0_237">#REF!*#REF!*1000</definedName>
    <definedName name="__shared_3_0_237_1" localSheetId="5">#REF!*#REF!*1000</definedName>
    <definedName name="__shared_3_0_237_1">#REF!*#REF!*1000</definedName>
    <definedName name="__shared_3_0_237_1_8" localSheetId="5">#REF!*#REF!*1000</definedName>
    <definedName name="__shared_3_0_237_1_8">#REF!*#REF!*1000</definedName>
    <definedName name="__shared_3_0_237_2" localSheetId="5">#REF!*#REF!*1000</definedName>
    <definedName name="__shared_3_0_237_2">#REF!*#REF!*1000</definedName>
    <definedName name="__shared_3_0_237_2_8" localSheetId="5">#REF!*#REF!*1000</definedName>
    <definedName name="__shared_3_0_237_2_8">#REF!*#REF!*1000</definedName>
    <definedName name="__shared_3_0_237_3" localSheetId="5">+#REF!*#REF!*1000</definedName>
    <definedName name="__shared_3_0_237_3">+#REF!*#REF!*1000</definedName>
    <definedName name="__shared_3_0_237_8" localSheetId="5">#REF!*#REF!*1000</definedName>
    <definedName name="__shared_3_0_237_8">#REF!*#REF!*1000</definedName>
    <definedName name="__shared_3_0_238" localSheetId="5">#REF!+#REF!-#REF!+#REF!+#REF!-#REF!+#REF!+#REF!-#REF!</definedName>
    <definedName name="__shared_3_0_238">#REF!+#REF!-#REF!+#REF!+#REF!-#REF!+#REF!+#REF!-#REF!</definedName>
    <definedName name="__shared_3_0_238_1" localSheetId="5">#REF!+#REF!-#REF!+#REF!+#REF!-#REF!+#REF!+#REF!-#REF!</definedName>
    <definedName name="__shared_3_0_238_1">#REF!+#REF!-#REF!+#REF!+#REF!-#REF!+#REF!+#REF!-#REF!</definedName>
    <definedName name="__shared_3_0_238_1_8" localSheetId="5">#REF!+#REF!-#REF!+#REF!+#REF!-#REF!+#REF!+#REF!-#REF!</definedName>
    <definedName name="__shared_3_0_238_1_8">#REF!+#REF!-#REF!+#REF!+#REF!-#REF!+#REF!+#REF!-#REF!</definedName>
    <definedName name="__shared_3_0_238_2" localSheetId="5">#REF!+#REF!-#REF!+#REF!+#REF!-#REF!+#REF!+#REF!-#REF!</definedName>
    <definedName name="__shared_3_0_238_2">#REF!+#REF!-#REF!+#REF!+#REF!-#REF!+#REF!+#REF!-#REF!</definedName>
    <definedName name="__shared_3_0_238_2_8" localSheetId="5">#REF!+#REF!-#REF!+#REF!+#REF!-#REF!+#REF!+#REF!-#REF!</definedName>
    <definedName name="__shared_3_0_238_2_8">#REF!+#REF!-#REF!+#REF!+#REF!-#REF!+#REF!+#REF!-#REF!</definedName>
    <definedName name="__shared_3_0_238_8" localSheetId="5">#REF!+#REF!-#REF!+#REF!+#REF!-#REF!+#REF!+#REF!-#REF!</definedName>
    <definedName name="__shared_3_0_238_8">#REF!+#REF!-#REF!+#REF!+#REF!-#REF!+#REF!+#REF!-#REF!</definedName>
    <definedName name="__shared_3_0_239" localSheetId="5">#REF!*#REF!*1000</definedName>
    <definedName name="__shared_3_0_239">#REF!*#REF!*1000</definedName>
    <definedName name="__shared_3_0_239_1" localSheetId="5">#REF!*#REF!*1000</definedName>
    <definedName name="__shared_3_0_239_1">#REF!*#REF!*1000</definedName>
    <definedName name="__shared_3_0_239_1_8" localSheetId="5">#REF!*#REF!*1000</definedName>
    <definedName name="__shared_3_0_239_1_8">#REF!*#REF!*1000</definedName>
    <definedName name="__shared_3_0_239_2" localSheetId="5">#REF!*#REF!*1000</definedName>
    <definedName name="__shared_3_0_239_2">#REF!*#REF!*1000</definedName>
    <definedName name="__shared_3_0_239_2_8" localSheetId="5">#REF!*#REF!*1000</definedName>
    <definedName name="__shared_3_0_239_2_8">#REF!*#REF!*1000</definedName>
    <definedName name="__shared_3_0_239_3" localSheetId="5">+#REF!*#REF!*1000</definedName>
    <definedName name="__shared_3_0_239_3">+#REF!*#REF!*1000</definedName>
    <definedName name="__shared_3_0_239_8" localSheetId="5">#REF!*#REF!*1000</definedName>
    <definedName name="__shared_3_0_239_8">#REF!*#REF!*1000</definedName>
    <definedName name="__shared_3_0_24" localSheetId="5">#REF!*12+#REF!</definedName>
    <definedName name="__shared_3_0_24">#REF!*12+#REF!</definedName>
    <definedName name="__shared_3_0_24_1" localSheetId="5">#REF!*12+#REF!</definedName>
    <definedName name="__shared_3_0_24_1">#REF!*12+#REF!</definedName>
    <definedName name="__shared_3_0_24_1_8" localSheetId="5">#REF!*12+#REF!</definedName>
    <definedName name="__shared_3_0_24_1_8">#REF!*12+#REF!</definedName>
    <definedName name="__shared_3_0_24_2" localSheetId="5">#REF!*12+#REF!</definedName>
    <definedName name="__shared_3_0_24_2">#REF!*12+#REF!</definedName>
    <definedName name="__shared_3_0_24_2_8" localSheetId="5">#REF!*12+#REF!</definedName>
    <definedName name="__shared_3_0_24_2_8">#REF!*12+#REF!</definedName>
    <definedName name="__shared_3_0_24_8" localSheetId="5">#REF!*12+#REF!</definedName>
    <definedName name="__shared_3_0_24_8">#REF!*12+#REF!</definedName>
    <definedName name="__shared_3_0_240" localSheetId="5">#REF!</definedName>
    <definedName name="__shared_3_0_240">#REF!</definedName>
    <definedName name="__shared_3_0_240_1" localSheetId="5">#REF!</definedName>
    <definedName name="__shared_3_0_240_1">#REF!</definedName>
    <definedName name="__shared_3_0_240_1_8" localSheetId="5">#REF!</definedName>
    <definedName name="__shared_3_0_240_1_8">#REF!</definedName>
    <definedName name="__shared_3_0_240_2" localSheetId="5">#REF!</definedName>
    <definedName name="__shared_3_0_240_2">#REF!</definedName>
    <definedName name="__shared_3_0_240_2_8" localSheetId="5">#REF!</definedName>
    <definedName name="__shared_3_0_240_2_8">#REF!</definedName>
    <definedName name="__shared_3_0_240_8" localSheetId="5">#REF!</definedName>
    <definedName name="__shared_3_0_240_8">#REF!</definedName>
    <definedName name="__shared_3_0_241" localSheetId="5">#REF!*#REF!*1000</definedName>
    <definedName name="__shared_3_0_241">#REF!*#REF!*1000</definedName>
    <definedName name="__shared_3_0_241_1" localSheetId="5">#REF!*#REF!*1000</definedName>
    <definedName name="__shared_3_0_241_1">#REF!*#REF!*1000</definedName>
    <definedName name="__shared_3_0_241_1_8" localSheetId="5">#REF!*#REF!*1000</definedName>
    <definedName name="__shared_3_0_241_1_8">#REF!*#REF!*1000</definedName>
    <definedName name="__shared_3_0_241_2" localSheetId="5">#REF!*#REF!*1000</definedName>
    <definedName name="__shared_3_0_241_2">#REF!*#REF!*1000</definedName>
    <definedName name="__shared_3_0_241_2_8" localSheetId="5">#REF!*#REF!*1000</definedName>
    <definedName name="__shared_3_0_241_2_8">#REF!*#REF!*1000</definedName>
    <definedName name="__shared_3_0_241_3" localSheetId="5">+#REF!*#REF!*1000</definedName>
    <definedName name="__shared_3_0_241_3">+#REF!*#REF!*1000</definedName>
    <definedName name="__shared_3_0_241_8" localSheetId="5">#REF!*#REF!*1000</definedName>
    <definedName name="__shared_3_0_241_8">#REF!*#REF!*1000</definedName>
    <definedName name="__shared_3_0_242" localSheetId="5">#REF!*12+#REF!</definedName>
    <definedName name="__shared_3_0_242">#REF!*12+#REF!</definedName>
    <definedName name="__shared_3_0_242_1" localSheetId="5">#REF!*12+#REF!</definedName>
    <definedName name="__shared_3_0_242_1">#REF!*12+#REF!</definedName>
    <definedName name="__shared_3_0_242_1_8" localSheetId="5">#REF!*12+#REF!</definedName>
    <definedName name="__shared_3_0_242_1_8">#REF!*12+#REF!</definedName>
    <definedName name="__shared_3_0_242_2" localSheetId="5">#REF!*12+#REF!</definedName>
    <definedName name="__shared_3_0_242_2">#REF!*12+#REF!</definedName>
    <definedName name="__shared_3_0_242_2_8" localSheetId="5">#REF!*12+#REF!</definedName>
    <definedName name="__shared_3_0_242_2_8">#REF!*12+#REF!</definedName>
    <definedName name="__shared_3_0_242_8" localSheetId="5">#REF!*12+#REF!</definedName>
    <definedName name="__shared_3_0_242_8">#REF!*12+#REF!</definedName>
    <definedName name="__shared_3_0_243" localSheetId="5">#REF!*#REF!*1000</definedName>
    <definedName name="__shared_3_0_243">#REF!*#REF!*1000</definedName>
    <definedName name="__shared_3_0_243_1" localSheetId="5">#REF!*#REF!*1000</definedName>
    <definedName name="__shared_3_0_243_1">#REF!*#REF!*1000</definedName>
    <definedName name="__shared_3_0_243_1_8" localSheetId="5">#REF!*#REF!*1000</definedName>
    <definedName name="__shared_3_0_243_1_8">#REF!*#REF!*1000</definedName>
    <definedName name="__shared_3_0_243_2" localSheetId="5">#REF!*#REF!*1000</definedName>
    <definedName name="__shared_3_0_243_2">#REF!*#REF!*1000</definedName>
    <definedName name="__shared_3_0_243_2_8" localSheetId="5">#REF!*#REF!*1000</definedName>
    <definedName name="__shared_3_0_243_2_8">#REF!*#REF!*1000</definedName>
    <definedName name="__shared_3_0_243_3" localSheetId="5">+#REF!*#REF!*1000</definedName>
    <definedName name="__shared_3_0_243_3">+#REF!*#REF!*1000</definedName>
    <definedName name="__shared_3_0_243_8" localSheetId="5">#REF!*#REF!*1000</definedName>
    <definedName name="__shared_3_0_243_8">#REF!*#REF!*1000</definedName>
    <definedName name="__shared_3_0_244" localSheetId="5">#REF!*12+#REF!</definedName>
    <definedName name="__shared_3_0_244">#REF!*12+#REF!</definedName>
    <definedName name="__shared_3_0_244_1" localSheetId="5">#REF!*12+#REF!</definedName>
    <definedName name="__shared_3_0_244_1">#REF!*12+#REF!</definedName>
    <definedName name="__shared_3_0_244_1_8" localSheetId="5">#REF!*12+#REF!</definedName>
    <definedName name="__shared_3_0_244_1_8">#REF!*12+#REF!</definedName>
    <definedName name="__shared_3_0_244_2" localSheetId="5">#REF!*12+#REF!</definedName>
    <definedName name="__shared_3_0_244_2">#REF!*12+#REF!</definedName>
    <definedName name="__shared_3_0_244_2_8" localSheetId="5">#REF!*12+#REF!</definedName>
    <definedName name="__shared_3_0_244_2_8">#REF!*12+#REF!</definedName>
    <definedName name="__shared_3_0_244_8" localSheetId="5">#REF!*12+#REF!</definedName>
    <definedName name="__shared_3_0_244_8">#REF!*12+#REF!</definedName>
    <definedName name="__shared_3_0_245" localSheetId="5">#REF!*#REF!*1000</definedName>
    <definedName name="__shared_3_0_245">#REF!*#REF!*1000</definedName>
    <definedName name="__shared_3_0_245_1" localSheetId="5">#REF!*#REF!*1000</definedName>
    <definedName name="__shared_3_0_245_1">#REF!*#REF!*1000</definedName>
    <definedName name="__shared_3_0_245_1_8" localSheetId="5">#REF!*#REF!*1000</definedName>
    <definedName name="__shared_3_0_245_1_8">#REF!*#REF!*1000</definedName>
    <definedName name="__shared_3_0_245_2" localSheetId="5">#REF!*#REF!*1000</definedName>
    <definedName name="__shared_3_0_245_2">#REF!*#REF!*1000</definedName>
    <definedName name="__shared_3_0_245_2_8" localSheetId="5">#REF!*#REF!*1000</definedName>
    <definedName name="__shared_3_0_245_2_8">#REF!*#REF!*1000</definedName>
    <definedName name="__shared_3_0_245_3" localSheetId="5">+#REF!*#REF!*1000</definedName>
    <definedName name="__shared_3_0_245_3">+#REF!*#REF!*1000</definedName>
    <definedName name="__shared_3_0_245_8" localSheetId="5">#REF!*#REF!*1000</definedName>
    <definedName name="__shared_3_0_245_8">#REF!*#REF!*1000</definedName>
    <definedName name="__shared_3_0_246" localSheetId="5">#REF!*12+#REF!</definedName>
    <definedName name="__shared_3_0_246">#REF!*12+#REF!</definedName>
    <definedName name="__shared_3_0_246_1" localSheetId="5">#REF!*12+#REF!</definedName>
    <definedName name="__shared_3_0_246_1">#REF!*12+#REF!</definedName>
    <definedName name="__shared_3_0_246_1_8" localSheetId="5">#REF!*12+#REF!</definedName>
    <definedName name="__shared_3_0_246_1_8">#REF!*12+#REF!</definedName>
    <definedName name="__shared_3_0_246_2" localSheetId="5">#REF!*12+#REF!</definedName>
    <definedName name="__shared_3_0_246_2">#REF!*12+#REF!</definedName>
    <definedName name="__shared_3_0_246_2_8" localSheetId="5">#REF!*12+#REF!</definedName>
    <definedName name="__shared_3_0_246_2_8">#REF!*12+#REF!</definedName>
    <definedName name="__shared_3_0_246_8" localSheetId="5">#REF!*12+#REF!</definedName>
    <definedName name="__shared_3_0_246_8">#REF!*12+#REF!</definedName>
    <definedName name="__shared_3_0_247" localSheetId="5">#REF!*#REF!*1000</definedName>
    <definedName name="__shared_3_0_247">#REF!*#REF!*1000</definedName>
    <definedName name="__shared_3_0_247_1" localSheetId="5">#REF!*#REF!*1000</definedName>
    <definedName name="__shared_3_0_247_1">#REF!*#REF!*1000</definedName>
    <definedName name="__shared_3_0_247_1_8" localSheetId="5">#REF!*#REF!*1000</definedName>
    <definedName name="__shared_3_0_247_1_8">#REF!*#REF!*1000</definedName>
    <definedName name="__shared_3_0_247_2" localSheetId="5">#REF!*#REF!*1000</definedName>
    <definedName name="__shared_3_0_247_2">#REF!*#REF!*1000</definedName>
    <definedName name="__shared_3_0_247_2_8" localSheetId="5">#REF!*#REF!*1000</definedName>
    <definedName name="__shared_3_0_247_2_8">#REF!*#REF!*1000</definedName>
    <definedName name="__shared_3_0_247_3" localSheetId="5">+#REF!*#REF!*1000</definedName>
    <definedName name="__shared_3_0_247_3">+#REF!*#REF!*1000</definedName>
    <definedName name="__shared_3_0_247_8" localSheetId="5">#REF!*#REF!*1000</definedName>
    <definedName name="__shared_3_0_247_8">#REF!*#REF!*1000</definedName>
    <definedName name="__shared_3_0_248" localSheetId="5">#REF!*12+#REF!</definedName>
    <definedName name="__shared_3_0_248">#REF!*12+#REF!</definedName>
    <definedName name="__shared_3_0_248_1" localSheetId="5">#REF!*12+#REF!</definedName>
    <definedName name="__shared_3_0_248_1">#REF!*12+#REF!</definedName>
    <definedName name="__shared_3_0_248_1_8" localSheetId="5">#REF!*12+#REF!</definedName>
    <definedName name="__shared_3_0_248_1_8">#REF!*12+#REF!</definedName>
    <definedName name="__shared_3_0_248_2" localSheetId="5">#REF!*12+#REF!</definedName>
    <definedName name="__shared_3_0_248_2">#REF!*12+#REF!</definedName>
    <definedName name="__shared_3_0_248_2_8" localSheetId="5">#REF!*12+#REF!</definedName>
    <definedName name="__shared_3_0_248_2_8">#REF!*12+#REF!</definedName>
    <definedName name="__shared_3_0_248_8" localSheetId="5">#REF!*12+#REF!</definedName>
    <definedName name="__shared_3_0_248_8">#REF!*12+#REF!</definedName>
    <definedName name="__shared_3_0_249" localSheetId="5">#REF!*#REF!*1000</definedName>
    <definedName name="__shared_3_0_249">#REF!*#REF!*1000</definedName>
    <definedName name="__shared_3_0_249_1" localSheetId="5">#REF!*#REF!*1000</definedName>
    <definedName name="__shared_3_0_249_1">#REF!*#REF!*1000</definedName>
    <definedName name="__shared_3_0_249_1_8" localSheetId="5">#REF!*#REF!*1000</definedName>
    <definedName name="__shared_3_0_249_1_8">#REF!*#REF!*1000</definedName>
    <definedName name="__shared_3_0_249_2" localSheetId="5">#REF!*#REF!*1000</definedName>
    <definedName name="__shared_3_0_249_2">#REF!*#REF!*1000</definedName>
    <definedName name="__shared_3_0_249_2_8" localSheetId="5">#REF!*#REF!*1000</definedName>
    <definedName name="__shared_3_0_249_2_8">#REF!*#REF!*1000</definedName>
    <definedName name="__shared_3_0_249_3" localSheetId="5">+#REF!*#REF!*1000</definedName>
    <definedName name="__shared_3_0_249_3">+#REF!*#REF!*1000</definedName>
    <definedName name="__shared_3_0_249_8" localSheetId="5">#REF!*#REF!*1000</definedName>
    <definedName name="__shared_3_0_249_8">#REF!*#REF!*1000</definedName>
    <definedName name="__shared_3_0_25" localSheetId="5">#REF!*#REF!*1000</definedName>
    <definedName name="__shared_3_0_25">#REF!*#REF!*1000</definedName>
    <definedName name="__shared_3_0_25_1" localSheetId="5">#REF!*#REF!*1000</definedName>
    <definedName name="__shared_3_0_25_1">#REF!*#REF!*1000</definedName>
    <definedName name="__shared_3_0_25_1_8" localSheetId="5">#REF!*#REF!*1000</definedName>
    <definedName name="__shared_3_0_25_1_8">#REF!*#REF!*1000</definedName>
    <definedName name="__shared_3_0_25_2" localSheetId="5">#REF!*#REF!*1000</definedName>
    <definedName name="__shared_3_0_25_2">#REF!*#REF!*1000</definedName>
    <definedName name="__shared_3_0_25_2_8" localSheetId="5">#REF!*#REF!*1000</definedName>
    <definedName name="__shared_3_0_25_2_8">#REF!*#REF!*1000</definedName>
    <definedName name="__shared_3_0_25_3" localSheetId="5">+#REF!*#REF!*1000</definedName>
    <definedName name="__shared_3_0_25_3">+#REF!*#REF!*1000</definedName>
    <definedName name="__shared_3_0_25_8" localSheetId="5">#REF!*#REF!*1000</definedName>
    <definedName name="__shared_3_0_25_8">#REF!*#REF!*1000</definedName>
    <definedName name="__shared_3_0_250" localSheetId="5">#REF!*12+#REF!</definedName>
    <definedName name="__shared_3_0_250">#REF!*12+#REF!</definedName>
    <definedName name="__shared_3_0_250_1" localSheetId="5">#REF!*12+#REF!</definedName>
    <definedName name="__shared_3_0_250_1">#REF!*12+#REF!</definedName>
    <definedName name="__shared_3_0_250_1_8" localSheetId="5">#REF!*12+#REF!</definedName>
    <definedName name="__shared_3_0_250_1_8">#REF!*12+#REF!</definedName>
    <definedName name="__shared_3_0_250_2" localSheetId="5">#REF!*12+#REF!</definedName>
    <definedName name="__shared_3_0_250_2">#REF!*12+#REF!</definedName>
    <definedName name="__shared_3_0_250_2_8" localSheetId="5">#REF!*12+#REF!</definedName>
    <definedName name="__shared_3_0_250_2_8">#REF!*12+#REF!</definedName>
    <definedName name="__shared_3_0_250_3" localSheetId="5">+#REF!+#REF!-#REF!+#REF!+#REF!-#REF!+#REF!-#REF!</definedName>
    <definedName name="__shared_3_0_250_3">+#REF!+#REF!-#REF!+#REF!+#REF!-#REF!+#REF!-#REF!</definedName>
    <definedName name="__shared_3_0_250_8" localSheetId="5">#REF!*12+#REF!</definedName>
    <definedName name="__shared_3_0_250_8">#REF!*12+#REF!</definedName>
    <definedName name="__shared_3_0_251" localSheetId="5">#REF!*#REF!*1000</definedName>
    <definedName name="__shared_3_0_251">#REF!*#REF!*1000</definedName>
    <definedName name="__shared_3_0_251_1" localSheetId="5">#REF!*#REF!*1000</definedName>
    <definedName name="__shared_3_0_251_1">#REF!*#REF!*1000</definedName>
    <definedName name="__shared_3_0_251_1_8" localSheetId="5">#REF!*#REF!*1000</definedName>
    <definedName name="__shared_3_0_251_1_8">#REF!*#REF!*1000</definedName>
    <definedName name="__shared_3_0_251_2" localSheetId="5">#REF!*#REF!*1000</definedName>
    <definedName name="__shared_3_0_251_2">#REF!*#REF!*1000</definedName>
    <definedName name="__shared_3_0_251_2_8" localSheetId="5">#REF!*#REF!*1000</definedName>
    <definedName name="__shared_3_0_251_2_8">#REF!*#REF!*1000</definedName>
    <definedName name="__shared_3_0_251_3" localSheetId="5">+#REF!*#REF!*1000</definedName>
    <definedName name="__shared_3_0_251_3">+#REF!*#REF!*1000</definedName>
    <definedName name="__shared_3_0_251_8" localSheetId="5">#REF!*#REF!*1000</definedName>
    <definedName name="__shared_3_0_251_8">#REF!*#REF!*1000</definedName>
    <definedName name="__shared_3_0_252" localSheetId="5">#REF!*12+#REF!</definedName>
    <definedName name="__shared_3_0_252">#REF!*12+#REF!</definedName>
    <definedName name="__shared_3_0_252_1" localSheetId="5">#REF!*12+#REF!</definedName>
    <definedName name="__shared_3_0_252_1">#REF!*12+#REF!</definedName>
    <definedName name="__shared_3_0_252_1_8" localSheetId="5">#REF!*12+#REF!</definedName>
    <definedName name="__shared_3_0_252_1_8">#REF!*12+#REF!</definedName>
    <definedName name="__shared_3_0_252_2" localSheetId="5">#REF!*12+#REF!</definedName>
    <definedName name="__shared_3_0_252_2">#REF!*12+#REF!</definedName>
    <definedName name="__shared_3_0_252_2_8" localSheetId="5">#REF!*12+#REF!</definedName>
    <definedName name="__shared_3_0_252_2_8">#REF!*12+#REF!</definedName>
    <definedName name="__shared_3_0_252_3" localSheetId="5">#REF!</definedName>
    <definedName name="__shared_3_0_252_3">#REF!</definedName>
    <definedName name="__shared_3_0_252_8" localSheetId="5">#REF!*12+#REF!</definedName>
    <definedName name="__shared_3_0_252_8">#REF!*12+#REF!</definedName>
    <definedName name="__shared_3_0_253" localSheetId="5">#REF!*#REF!*1000</definedName>
    <definedName name="__shared_3_0_253">#REF!*#REF!*1000</definedName>
    <definedName name="__shared_3_0_253_1" localSheetId="5">#REF!*#REF!*1000</definedName>
    <definedName name="__shared_3_0_253_1">#REF!*#REF!*1000</definedName>
    <definedName name="__shared_3_0_253_1_8" localSheetId="5">#REF!*#REF!*1000</definedName>
    <definedName name="__shared_3_0_253_1_8">#REF!*#REF!*1000</definedName>
    <definedName name="__shared_3_0_253_2" localSheetId="5">#REF!*#REF!*1000</definedName>
    <definedName name="__shared_3_0_253_2">#REF!*#REF!*1000</definedName>
    <definedName name="__shared_3_0_253_2_8" localSheetId="5">#REF!*#REF!*1000</definedName>
    <definedName name="__shared_3_0_253_2_8">#REF!*#REF!*1000</definedName>
    <definedName name="__shared_3_0_253_3" localSheetId="5">+#REF!*#REF!*1000</definedName>
    <definedName name="__shared_3_0_253_3">+#REF!*#REF!*1000</definedName>
    <definedName name="__shared_3_0_253_8" localSheetId="5">#REF!*#REF!*1000</definedName>
    <definedName name="__shared_3_0_253_8">#REF!*#REF!*1000</definedName>
    <definedName name="__shared_3_0_254" localSheetId="5">#REF!*12+#REF!</definedName>
    <definedName name="__shared_3_0_254">#REF!*12+#REF!</definedName>
    <definedName name="__shared_3_0_254_1" localSheetId="5">#REF!*12+#REF!</definedName>
    <definedName name="__shared_3_0_254_1">#REF!*12+#REF!</definedName>
    <definedName name="__shared_3_0_254_1_8" localSheetId="5">#REF!*12+#REF!</definedName>
    <definedName name="__shared_3_0_254_1_8">#REF!*12+#REF!</definedName>
    <definedName name="__shared_3_0_254_2" localSheetId="5">#REF!*12+#REF!</definedName>
    <definedName name="__shared_3_0_254_2">#REF!*12+#REF!</definedName>
    <definedName name="__shared_3_0_254_2_8" localSheetId="5">#REF!*12+#REF!</definedName>
    <definedName name="__shared_3_0_254_2_8">#REF!*12+#REF!</definedName>
    <definedName name="__shared_3_0_254_8" localSheetId="5">#REF!*12+#REF!</definedName>
    <definedName name="__shared_3_0_254_8">#REF!*12+#REF!</definedName>
    <definedName name="__shared_3_0_255" localSheetId="5">#REF!*#REF!*1000</definedName>
    <definedName name="__shared_3_0_255">#REF!*#REF!*1000</definedName>
    <definedName name="__shared_3_0_255_1" localSheetId="5">#REF!*#REF!*1000</definedName>
    <definedName name="__shared_3_0_255_1">#REF!*#REF!*1000</definedName>
    <definedName name="__shared_3_0_255_1_8" localSheetId="5">#REF!*#REF!*1000</definedName>
    <definedName name="__shared_3_0_255_1_8">#REF!*#REF!*1000</definedName>
    <definedName name="__shared_3_0_255_2" localSheetId="5">#REF!*#REF!*1000</definedName>
    <definedName name="__shared_3_0_255_2">#REF!*#REF!*1000</definedName>
    <definedName name="__shared_3_0_255_2_8" localSheetId="5">#REF!*#REF!*1000</definedName>
    <definedName name="__shared_3_0_255_2_8">#REF!*#REF!*1000</definedName>
    <definedName name="__shared_3_0_255_3" localSheetId="5">+#REF!*#REF!*1000</definedName>
    <definedName name="__shared_3_0_255_3">+#REF!*#REF!*1000</definedName>
    <definedName name="__shared_3_0_255_8" localSheetId="5">#REF!*#REF!*1000</definedName>
    <definedName name="__shared_3_0_255_8">#REF!*#REF!*1000</definedName>
    <definedName name="__shared_3_0_256" localSheetId="5">#REF!*12+#REF!</definedName>
    <definedName name="__shared_3_0_256">#REF!*12+#REF!</definedName>
    <definedName name="__shared_3_0_256_1" localSheetId="5">#REF!*12+#REF!</definedName>
    <definedName name="__shared_3_0_256_1">#REF!*12+#REF!</definedName>
    <definedName name="__shared_3_0_256_1_8" localSheetId="5">#REF!*12+#REF!</definedName>
    <definedName name="__shared_3_0_256_1_8">#REF!*12+#REF!</definedName>
    <definedName name="__shared_3_0_256_2" localSheetId="5">#REF!*12+#REF!</definedName>
    <definedName name="__shared_3_0_256_2">#REF!*12+#REF!</definedName>
    <definedName name="__shared_3_0_256_2_8" localSheetId="5">#REF!*12+#REF!</definedName>
    <definedName name="__shared_3_0_256_2_8">#REF!*12+#REF!</definedName>
    <definedName name="__shared_3_0_256_8" localSheetId="5">#REF!*12+#REF!</definedName>
    <definedName name="__shared_3_0_256_8">#REF!*12+#REF!</definedName>
    <definedName name="__shared_3_0_257" localSheetId="5">#REF!*#REF!*1000</definedName>
    <definedName name="__shared_3_0_257">#REF!*#REF!*1000</definedName>
    <definedName name="__shared_3_0_257_1" localSheetId="5">#REF!*#REF!*1000</definedName>
    <definedName name="__shared_3_0_257_1">#REF!*#REF!*1000</definedName>
    <definedName name="__shared_3_0_257_1_8" localSheetId="5">#REF!*#REF!*1000</definedName>
    <definedName name="__shared_3_0_257_1_8">#REF!*#REF!*1000</definedName>
    <definedName name="__shared_3_0_257_2" localSheetId="5">#REF!*#REF!*1000</definedName>
    <definedName name="__shared_3_0_257_2">#REF!*#REF!*1000</definedName>
    <definedName name="__shared_3_0_257_2_8" localSheetId="5">#REF!*#REF!*1000</definedName>
    <definedName name="__shared_3_0_257_2_8">#REF!*#REF!*1000</definedName>
    <definedName name="__shared_3_0_257_3" localSheetId="5">+#REF!*#REF!*1000</definedName>
    <definedName name="__shared_3_0_257_3">+#REF!*#REF!*1000</definedName>
    <definedName name="__shared_3_0_257_8" localSheetId="5">#REF!*#REF!*1000</definedName>
    <definedName name="__shared_3_0_257_8">#REF!*#REF!*1000</definedName>
    <definedName name="__shared_3_0_258" localSheetId="5">#REF!+#REF!-#REF!+#REF!+#REF!-#REF!+#REF!+#REF!-#REF!</definedName>
    <definedName name="__shared_3_0_258">#REF!+#REF!-#REF!+#REF!+#REF!-#REF!+#REF!+#REF!-#REF!</definedName>
    <definedName name="__shared_3_0_258_1" localSheetId="5">#REF!+#REF!-#REF!+#REF!+#REF!-#REF!+#REF!+#REF!-#REF!</definedName>
    <definedName name="__shared_3_0_258_1">#REF!+#REF!-#REF!+#REF!+#REF!-#REF!+#REF!+#REF!-#REF!</definedName>
    <definedName name="__shared_3_0_258_1_8" localSheetId="5">#REF!+#REF!-#REF!+#REF!+#REF!-#REF!+#REF!+#REF!-#REF!</definedName>
    <definedName name="__shared_3_0_258_1_8">#REF!+#REF!-#REF!+#REF!+#REF!-#REF!+#REF!+#REF!-#REF!</definedName>
    <definedName name="__shared_3_0_258_2" localSheetId="5">#REF!+#REF!-#REF!+#REF!+#REF!-#REF!+#REF!+#REF!-#REF!</definedName>
    <definedName name="__shared_3_0_258_2">#REF!+#REF!-#REF!+#REF!+#REF!-#REF!+#REF!+#REF!-#REF!</definedName>
    <definedName name="__shared_3_0_258_2_8" localSheetId="5">#REF!+#REF!-#REF!+#REF!+#REF!-#REF!+#REF!+#REF!-#REF!</definedName>
    <definedName name="__shared_3_0_258_2_8">#REF!+#REF!-#REF!+#REF!+#REF!-#REF!+#REF!+#REF!-#REF!</definedName>
    <definedName name="__shared_3_0_258_8" localSheetId="5">#REF!+#REF!-#REF!+#REF!+#REF!-#REF!+#REF!+#REF!-#REF!</definedName>
    <definedName name="__shared_3_0_258_8">#REF!+#REF!-#REF!+#REF!+#REF!-#REF!+#REF!+#REF!-#REF!</definedName>
    <definedName name="__shared_3_0_259" localSheetId="5">#REF!*#REF!*1000</definedName>
    <definedName name="__shared_3_0_259">#REF!*#REF!*1000</definedName>
    <definedName name="__shared_3_0_259_1" localSheetId="5">#REF!*#REF!*1000</definedName>
    <definedName name="__shared_3_0_259_1">#REF!*#REF!*1000</definedName>
    <definedName name="__shared_3_0_259_1_8" localSheetId="5">#REF!*#REF!*1000</definedName>
    <definedName name="__shared_3_0_259_1_8">#REF!*#REF!*1000</definedName>
    <definedName name="__shared_3_0_259_2" localSheetId="5">#REF!*#REF!*1000</definedName>
    <definedName name="__shared_3_0_259_2">#REF!*#REF!*1000</definedName>
    <definedName name="__shared_3_0_259_2_8" localSheetId="5">#REF!*#REF!*1000</definedName>
    <definedName name="__shared_3_0_259_2_8">#REF!*#REF!*1000</definedName>
    <definedName name="__shared_3_0_259_3" localSheetId="5">+#REF!*#REF!*1000</definedName>
    <definedName name="__shared_3_0_259_3">+#REF!*#REF!*1000</definedName>
    <definedName name="__shared_3_0_259_8" localSheetId="5">#REF!*#REF!*1000</definedName>
    <definedName name="__shared_3_0_259_8">#REF!*#REF!*1000</definedName>
    <definedName name="__shared_3_0_26" localSheetId="5">#REF!*12+#REF!</definedName>
    <definedName name="__shared_3_0_26">#REF!*12+#REF!</definedName>
    <definedName name="__shared_3_0_26_1" localSheetId="5">#REF!*12+#REF!</definedName>
    <definedName name="__shared_3_0_26_1">#REF!*12+#REF!</definedName>
    <definedName name="__shared_3_0_26_1_8" localSheetId="5">#REF!*12+#REF!</definedName>
    <definedName name="__shared_3_0_26_1_8">#REF!*12+#REF!</definedName>
    <definedName name="__shared_3_0_26_2" localSheetId="5">#REF!*12+#REF!</definedName>
    <definedName name="__shared_3_0_26_2">#REF!*12+#REF!</definedName>
    <definedName name="__shared_3_0_26_2_8" localSheetId="5">#REF!*12+#REF!</definedName>
    <definedName name="__shared_3_0_26_2_8">#REF!*12+#REF!</definedName>
    <definedName name="__shared_3_0_26_8" localSheetId="5">#REF!*12+#REF!</definedName>
    <definedName name="__shared_3_0_26_8">#REF!*12+#REF!</definedName>
    <definedName name="__shared_3_0_260" localSheetId="5">#REF!</definedName>
    <definedName name="__shared_3_0_260">#REF!</definedName>
    <definedName name="__shared_3_0_260_1" localSheetId="5">#REF!</definedName>
    <definedName name="__shared_3_0_260_1">#REF!</definedName>
    <definedName name="__shared_3_0_260_1_8" localSheetId="5">#REF!</definedName>
    <definedName name="__shared_3_0_260_1_8">#REF!</definedName>
    <definedName name="__shared_3_0_260_2" localSheetId="5">#REF!</definedName>
    <definedName name="__shared_3_0_260_2">#REF!</definedName>
    <definedName name="__shared_3_0_260_2_8" localSheetId="5">#REF!</definedName>
    <definedName name="__shared_3_0_260_2_8">#REF!</definedName>
    <definedName name="__shared_3_0_260_8" localSheetId="5">#REF!</definedName>
    <definedName name="__shared_3_0_260_8">#REF!</definedName>
    <definedName name="__shared_3_0_261" localSheetId="5">#REF!*#REF!*1000</definedName>
    <definedName name="__shared_3_0_261">#REF!*#REF!*1000</definedName>
    <definedName name="__shared_3_0_261_1" localSheetId="5">#REF!*#REF!*1000</definedName>
    <definedName name="__shared_3_0_261_1">#REF!*#REF!*1000</definedName>
    <definedName name="__shared_3_0_261_1_8" localSheetId="5">#REF!*#REF!*1000</definedName>
    <definedName name="__shared_3_0_261_1_8">#REF!*#REF!*1000</definedName>
    <definedName name="__shared_3_0_261_2" localSheetId="5">#REF!*#REF!*1000</definedName>
    <definedName name="__shared_3_0_261_2">#REF!*#REF!*1000</definedName>
    <definedName name="__shared_3_0_261_2_8" localSheetId="5">#REF!*#REF!*1000</definedName>
    <definedName name="__shared_3_0_261_2_8">#REF!*#REF!*1000</definedName>
    <definedName name="__shared_3_0_261_3" localSheetId="5">+#REF!*#REF!*1000</definedName>
    <definedName name="__shared_3_0_261_3">+#REF!*#REF!*1000</definedName>
    <definedName name="__shared_3_0_261_8" localSheetId="5">#REF!*#REF!*1000</definedName>
    <definedName name="__shared_3_0_261_8">#REF!*#REF!*1000</definedName>
    <definedName name="__shared_3_0_262" localSheetId="5">#REF!*12+#REF!</definedName>
    <definedName name="__shared_3_0_262">#REF!*12+#REF!</definedName>
    <definedName name="__shared_3_0_262_1" localSheetId="5">#REF!*12+#REF!</definedName>
    <definedName name="__shared_3_0_262_1">#REF!*12+#REF!</definedName>
    <definedName name="__shared_3_0_262_1_8" localSheetId="5">#REF!*12+#REF!</definedName>
    <definedName name="__shared_3_0_262_1_8">#REF!*12+#REF!</definedName>
    <definedName name="__shared_3_0_262_2" localSheetId="5">#REF!*12+#REF!</definedName>
    <definedName name="__shared_3_0_262_2">#REF!*12+#REF!</definedName>
    <definedName name="__shared_3_0_262_2_8" localSheetId="5">#REF!*12+#REF!</definedName>
    <definedName name="__shared_3_0_262_2_8">#REF!*12+#REF!</definedName>
    <definedName name="__shared_3_0_262_8" localSheetId="5">#REF!*12+#REF!</definedName>
    <definedName name="__shared_3_0_262_8">#REF!*12+#REF!</definedName>
    <definedName name="__shared_3_0_263" localSheetId="5">#REF!*#REF!*1000</definedName>
    <definedName name="__shared_3_0_263">#REF!*#REF!*1000</definedName>
    <definedName name="__shared_3_0_263_1" localSheetId="5">#REF!*#REF!*1000</definedName>
    <definedName name="__shared_3_0_263_1">#REF!*#REF!*1000</definedName>
    <definedName name="__shared_3_0_263_1_8" localSheetId="5">#REF!*#REF!*1000</definedName>
    <definedName name="__shared_3_0_263_1_8">#REF!*#REF!*1000</definedName>
    <definedName name="__shared_3_0_263_2" localSheetId="5">#REF!*#REF!*1000</definedName>
    <definedName name="__shared_3_0_263_2">#REF!*#REF!*1000</definedName>
    <definedName name="__shared_3_0_263_2_8" localSheetId="5">#REF!*#REF!*1000</definedName>
    <definedName name="__shared_3_0_263_2_8">#REF!*#REF!*1000</definedName>
    <definedName name="__shared_3_0_263_3" localSheetId="5">+#REF!*#REF!*1000</definedName>
    <definedName name="__shared_3_0_263_3">+#REF!*#REF!*1000</definedName>
    <definedName name="__shared_3_0_263_8" localSheetId="5">#REF!*#REF!*1000</definedName>
    <definedName name="__shared_3_0_263_8">#REF!*#REF!*1000</definedName>
    <definedName name="__shared_3_0_264" localSheetId="5">#REF!*12+#REF!</definedName>
    <definedName name="__shared_3_0_264">#REF!*12+#REF!</definedName>
    <definedName name="__shared_3_0_264_1" localSheetId="5">#REF!*12+#REF!</definedName>
    <definedName name="__shared_3_0_264_1">#REF!*12+#REF!</definedName>
    <definedName name="__shared_3_0_264_1_8" localSheetId="5">#REF!*12+#REF!</definedName>
    <definedName name="__shared_3_0_264_1_8">#REF!*12+#REF!</definedName>
    <definedName name="__shared_3_0_264_2" localSheetId="5">#REF!*12+#REF!</definedName>
    <definedName name="__shared_3_0_264_2">#REF!*12+#REF!</definedName>
    <definedName name="__shared_3_0_264_2_8" localSheetId="5">#REF!*12+#REF!</definedName>
    <definedName name="__shared_3_0_264_2_8">#REF!*12+#REF!</definedName>
    <definedName name="__shared_3_0_264_8" localSheetId="5">#REF!*12+#REF!</definedName>
    <definedName name="__shared_3_0_264_8">#REF!*12+#REF!</definedName>
    <definedName name="__shared_3_0_265" localSheetId="5">#REF!*#REF!*1000</definedName>
    <definedName name="__shared_3_0_265">#REF!*#REF!*1000</definedName>
    <definedName name="__shared_3_0_265_1" localSheetId="5">#REF!*#REF!*1000</definedName>
    <definedName name="__shared_3_0_265_1">#REF!*#REF!*1000</definedName>
    <definedName name="__shared_3_0_265_1_8" localSheetId="5">#REF!*#REF!*1000</definedName>
    <definedName name="__shared_3_0_265_1_8">#REF!*#REF!*1000</definedName>
    <definedName name="__shared_3_0_265_2" localSheetId="5">#REF!*#REF!*1000</definedName>
    <definedName name="__shared_3_0_265_2">#REF!*#REF!*1000</definedName>
    <definedName name="__shared_3_0_265_2_8" localSheetId="5">#REF!*#REF!*1000</definedName>
    <definedName name="__shared_3_0_265_2_8">#REF!*#REF!*1000</definedName>
    <definedName name="__shared_3_0_265_3" localSheetId="5">+#REF!*#REF!*1000</definedName>
    <definedName name="__shared_3_0_265_3">+#REF!*#REF!*1000</definedName>
    <definedName name="__shared_3_0_265_8" localSheetId="5">#REF!*#REF!*1000</definedName>
    <definedName name="__shared_3_0_265_8">#REF!*#REF!*1000</definedName>
    <definedName name="__shared_3_0_266" localSheetId="5">#REF!*12+#REF!</definedName>
    <definedName name="__shared_3_0_266">#REF!*12+#REF!</definedName>
    <definedName name="__shared_3_0_266_1" localSheetId="5">#REF!*12+#REF!</definedName>
    <definedName name="__shared_3_0_266_1">#REF!*12+#REF!</definedName>
    <definedName name="__shared_3_0_266_1_8" localSheetId="5">#REF!*12+#REF!</definedName>
    <definedName name="__shared_3_0_266_1_8">#REF!*12+#REF!</definedName>
    <definedName name="__shared_3_0_266_2" localSheetId="5">#REF!*12+#REF!</definedName>
    <definedName name="__shared_3_0_266_2">#REF!*12+#REF!</definedName>
    <definedName name="__shared_3_0_266_2_8" localSheetId="5">#REF!*12+#REF!</definedName>
    <definedName name="__shared_3_0_266_2_8">#REF!*12+#REF!</definedName>
    <definedName name="__shared_3_0_266_8" localSheetId="5">#REF!*12+#REF!</definedName>
    <definedName name="__shared_3_0_266_8">#REF!*12+#REF!</definedName>
    <definedName name="__shared_3_0_267" localSheetId="5">#REF!*#REF!*1000</definedName>
    <definedName name="__shared_3_0_267">#REF!*#REF!*1000</definedName>
    <definedName name="__shared_3_0_267_1" localSheetId="5">#REF!*#REF!*1000</definedName>
    <definedName name="__shared_3_0_267_1">#REF!*#REF!*1000</definedName>
    <definedName name="__shared_3_0_267_1_8" localSheetId="5">#REF!*#REF!*1000</definedName>
    <definedName name="__shared_3_0_267_1_8">#REF!*#REF!*1000</definedName>
    <definedName name="__shared_3_0_267_2" localSheetId="5">#REF!*#REF!*1000</definedName>
    <definedName name="__shared_3_0_267_2">#REF!*#REF!*1000</definedName>
    <definedName name="__shared_3_0_267_2_8" localSheetId="5">#REF!*#REF!*1000</definedName>
    <definedName name="__shared_3_0_267_2_8">#REF!*#REF!*1000</definedName>
    <definedName name="__shared_3_0_267_3" localSheetId="5">+#REF!*#REF!*1000</definedName>
    <definedName name="__shared_3_0_267_3">+#REF!*#REF!*1000</definedName>
    <definedName name="__shared_3_0_267_8" localSheetId="5">#REF!*#REF!*1000</definedName>
    <definedName name="__shared_3_0_267_8">#REF!*#REF!*1000</definedName>
    <definedName name="__shared_3_0_268" localSheetId="5">#REF!*12+#REF!</definedName>
    <definedName name="__shared_3_0_268">#REF!*12+#REF!</definedName>
    <definedName name="__shared_3_0_268_1" localSheetId="5">#REF!*12+#REF!</definedName>
    <definedName name="__shared_3_0_268_1">#REF!*12+#REF!</definedName>
    <definedName name="__shared_3_0_268_1_8" localSheetId="5">#REF!*12+#REF!</definedName>
    <definedName name="__shared_3_0_268_1_8">#REF!*12+#REF!</definedName>
    <definedName name="__shared_3_0_268_2" localSheetId="5">#REF!*12+#REF!</definedName>
    <definedName name="__shared_3_0_268_2">#REF!*12+#REF!</definedName>
    <definedName name="__shared_3_0_268_2_8" localSheetId="5">#REF!*12+#REF!</definedName>
    <definedName name="__shared_3_0_268_2_8">#REF!*12+#REF!</definedName>
    <definedName name="__shared_3_0_268_3" localSheetId="5">+#REF!+#REF!-#REF!+#REF!+#REF!-#REF!+#REF!-#REF!</definedName>
    <definedName name="__shared_3_0_268_3">+#REF!+#REF!-#REF!+#REF!+#REF!-#REF!+#REF!-#REF!</definedName>
    <definedName name="__shared_3_0_268_8" localSheetId="5">#REF!*12+#REF!</definedName>
    <definedName name="__shared_3_0_268_8">#REF!*12+#REF!</definedName>
    <definedName name="__shared_3_0_269" localSheetId="5">#REF!*#REF!*1000</definedName>
    <definedName name="__shared_3_0_269">#REF!*#REF!*1000</definedName>
    <definedName name="__shared_3_0_269_1" localSheetId="5">#REF!*#REF!*1000</definedName>
    <definedName name="__shared_3_0_269_1">#REF!*#REF!*1000</definedName>
    <definedName name="__shared_3_0_269_1_8" localSheetId="5">#REF!*#REF!*1000</definedName>
    <definedName name="__shared_3_0_269_1_8">#REF!*#REF!*1000</definedName>
    <definedName name="__shared_3_0_269_2" localSheetId="5">#REF!*#REF!*1000</definedName>
    <definedName name="__shared_3_0_269_2">#REF!*#REF!*1000</definedName>
    <definedName name="__shared_3_0_269_2_8" localSheetId="5">#REF!*#REF!*1000</definedName>
    <definedName name="__shared_3_0_269_2_8">#REF!*#REF!*1000</definedName>
    <definedName name="__shared_3_0_269_3" localSheetId="5">+#REF!*#REF!*1000</definedName>
    <definedName name="__shared_3_0_269_3">+#REF!*#REF!*1000</definedName>
    <definedName name="__shared_3_0_269_8" localSheetId="5">#REF!*#REF!*1000</definedName>
    <definedName name="__shared_3_0_269_8">#REF!*#REF!*1000</definedName>
    <definedName name="__shared_3_0_27" localSheetId="5">#REF!*#REF!*1000</definedName>
    <definedName name="__shared_3_0_27">#REF!*#REF!*1000</definedName>
    <definedName name="__shared_3_0_27_1" localSheetId="5">#REF!*#REF!*1000</definedName>
    <definedName name="__shared_3_0_27_1">#REF!*#REF!*1000</definedName>
    <definedName name="__shared_3_0_27_1_8" localSheetId="5">#REF!*#REF!*1000</definedName>
    <definedName name="__shared_3_0_27_1_8">#REF!*#REF!*1000</definedName>
    <definedName name="__shared_3_0_27_2" localSheetId="5">#REF!*#REF!*1000</definedName>
    <definedName name="__shared_3_0_27_2">#REF!*#REF!*1000</definedName>
    <definedName name="__shared_3_0_27_2_8" localSheetId="5">#REF!*#REF!*1000</definedName>
    <definedName name="__shared_3_0_27_2_8">#REF!*#REF!*1000</definedName>
    <definedName name="__shared_3_0_27_3" localSheetId="5">+#REF!*#REF!*1000</definedName>
    <definedName name="__shared_3_0_27_3">+#REF!*#REF!*1000</definedName>
    <definedName name="__shared_3_0_27_8" localSheetId="5">#REF!*#REF!*1000</definedName>
    <definedName name="__shared_3_0_27_8">#REF!*#REF!*1000</definedName>
    <definedName name="__shared_3_0_270" localSheetId="5">#REF!*12+#REF!</definedName>
    <definedName name="__shared_3_0_270">#REF!*12+#REF!</definedName>
    <definedName name="__shared_3_0_270_1" localSheetId="5">#REF!*12+#REF!</definedName>
    <definedName name="__shared_3_0_270_1">#REF!*12+#REF!</definedName>
    <definedName name="__shared_3_0_270_1_8" localSheetId="5">#REF!*12+#REF!</definedName>
    <definedName name="__shared_3_0_270_1_8">#REF!*12+#REF!</definedName>
    <definedName name="__shared_3_0_270_2" localSheetId="5">#REF!*12+#REF!</definedName>
    <definedName name="__shared_3_0_270_2">#REF!*12+#REF!</definedName>
    <definedName name="__shared_3_0_270_2_8" localSheetId="5">#REF!*12+#REF!</definedName>
    <definedName name="__shared_3_0_270_2_8">#REF!*12+#REF!</definedName>
    <definedName name="__shared_3_0_270_3" localSheetId="5">#REF!</definedName>
    <definedName name="__shared_3_0_270_3">#REF!</definedName>
    <definedName name="__shared_3_0_270_8" localSheetId="5">#REF!*12+#REF!</definedName>
    <definedName name="__shared_3_0_270_8">#REF!*12+#REF!</definedName>
    <definedName name="__shared_3_0_271" localSheetId="5">#REF!*#REF!*1000</definedName>
    <definedName name="__shared_3_0_271">#REF!*#REF!*1000</definedName>
    <definedName name="__shared_3_0_271_1" localSheetId="5">#REF!*#REF!*1000</definedName>
    <definedName name="__shared_3_0_271_1">#REF!*#REF!*1000</definedName>
    <definedName name="__shared_3_0_271_1_8" localSheetId="5">#REF!*#REF!*1000</definedName>
    <definedName name="__shared_3_0_271_1_8">#REF!*#REF!*1000</definedName>
    <definedName name="__shared_3_0_271_2" localSheetId="5">#REF!*#REF!*1000</definedName>
    <definedName name="__shared_3_0_271_2">#REF!*#REF!*1000</definedName>
    <definedName name="__shared_3_0_271_2_8" localSheetId="5">#REF!*#REF!*1000</definedName>
    <definedName name="__shared_3_0_271_2_8">#REF!*#REF!*1000</definedName>
    <definedName name="__shared_3_0_271_3" localSheetId="5">+#REF!*#REF!*1000</definedName>
    <definedName name="__shared_3_0_271_3">+#REF!*#REF!*1000</definedName>
    <definedName name="__shared_3_0_271_8" localSheetId="5">#REF!*#REF!*1000</definedName>
    <definedName name="__shared_3_0_271_8">#REF!*#REF!*1000</definedName>
    <definedName name="__shared_3_0_272" localSheetId="5">#REF!*12+#REF!</definedName>
    <definedName name="__shared_3_0_272">#REF!*12+#REF!</definedName>
    <definedName name="__shared_3_0_272_1" localSheetId="5">#REF!*12+#REF!</definedName>
    <definedName name="__shared_3_0_272_1">#REF!*12+#REF!</definedName>
    <definedName name="__shared_3_0_272_1_8" localSheetId="5">#REF!*12+#REF!</definedName>
    <definedName name="__shared_3_0_272_1_8">#REF!*12+#REF!</definedName>
    <definedName name="__shared_3_0_272_2" localSheetId="5">#REF!*12+#REF!</definedName>
    <definedName name="__shared_3_0_272_2">#REF!*12+#REF!</definedName>
    <definedName name="__shared_3_0_272_2_8" localSheetId="5">#REF!*12+#REF!</definedName>
    <definedName name="__shared_3_0_272_2_8">#REF!*12+#REF!</definedName>
    <definedName name="__shared_3_0_272_8" localSheetId="5">#REF!*12+#REF!</definedName>
    <definedName name="__shared_3_0_272_8">#REF!*12+#REF!</definedName>
    <definedName name="__shared_3_0_273" localSheetId="5">#REF!*#REF!*1000</definedName>
    <definedName name="__shared_3_0_273">#REF!*#REF!*1000</definedName>
    <definedName name="__shared_3_0_273_1" localSheetId="5">#REF!*#REF!*1000</definedName>
    <definedName name="__shared_3_0_273_1">#REF!*#REF!*1000</definedName>
    <definedName name="__shared_3_0_273_1_8" localSheetId="5">#REF!*#REF!*1000</definedName>
    <definedName name="__shared_3_0_273_1_8">#REF!*#REF!*1000</definedName>
    <definedName name="__shared_3_0_273_2" localSheetId="5">#REF!*#REF!*1000</definedName>
    <definedName name="__shared_3_0_273_2">#REF!*#REF!*1000</definedName>
    <definedName name="__shared_3_0_273_2_8" localSheetId="5">#REF!*#REF!*1000</definedName>
    <definedName name="__shared_3_0_273_2_8">#REF!*#REF!*1000</definedName>
    <definedName name="__shared_3_0_273_3" localSheetId="5">+#REF!*#REF!*1000</definedName>
    <definedName name="__shared_3_0_273_3">+#REF!*#REF!*1000</definedName>
    <definedName name="__shared_3_0_273_8" localSheetId="5">#REF!*#REF!*1000</definedName>
    <definedName name="__shared_3_0_273_8">#REF!*#REF!*1000</definedName>
    <definedName name="__shared_3_0_274" localSheetId="5">#REF!*12+#REF!</definedName>
    <definedName name="__shared_3_0_274">#REF!*12+#REF!</definedName>
    <definedName name="__shared_3_0_274_1" localSheetId="5">#REF!*12+#REF!</definedName>
    <definedName name="__shared_3_0_274_1">#REF!*12+#REF!</definedName>
    <definedName name="__shared_3_0_274_1_8" localSheetId="5">#REF!*12+#REF!</definedName>
    <definedName name="__shared_3_0_274_1_8">#REF!*12+#REF!</definedName>
    <definedName name="__shared_3_0_274_2" localSheetId="5">#REF!*12+#REF!</definedName>
    <definedName name="__shared_3_0_274_2">#REF!*12+#REF!</definedName>
    <definedName name="__shared_3_0_274_2_8" localSheetId="5">#REF!*12+#REF!</definedName>
    <definedName name="__shared_3_0_274_2_8">#REF!*12+#REF!</definedName>
    <definedName name="__shared_3_0_274_8" localSheetId="5">#REF!*12+#REF!</definedName>
    <definedName name="__shared_3_0_274_8">#REF!*12+#REF!</definedName>
    <definedName name="__shared_3_0_275" localSheetId="5">#REF!*#REF!*1000</definedName>
    <definedName name="__shared_3_0_275">#REF!*#REF!*1000</definedName>
    <definedName name="__shared_3_0_275_1" localSheetId="5">#REF!*#REF!*1000</definedName>
    <definedName name="__shared_3_0_275_1">#REF!*#REF!*1000</definedName>
    <definedName name="__shared_3_0_275_1_8" localSheetId="5">#REF!*#REF!*1000</definedName>
    <definedName name="__shared_3_0_275_1_8">#REF!*#REF!*1000</definedName>
    <definedName name="__shared_3_0_275_2" localSheetId="5">#REF!*#REF!*1000</definedName>
    <definedName name="__shared_3_0_275_2">#REF!*#REF!*1000</definedName>
    <definedName name="__shared_3_0_275_2_8" localSheetId="5">#REF!*#REF!*1000</definedName>
    <definedName name="__shared_3_0_275_2_8">#REF!*#REF!*1000</definedName>
    <definedName name="__shared_3_0_275_3" localSheetId="5">+#REF!*#REF!*1000</definedName>
    <definedName name="__shared_3_0_275_3">+#REF!*#REF!*1000</definedName>
    <definedName name="__shared_3_0_275_8" localSheetId="5">#REF!*#REF!*1000</definedName>
    <definedName name="__shared_3_0_275_8">#REF!*#REF!*1000</definedName>
    <definedName name="__shared_3_0_276" localSheetId="5">#REF!*12+#REF!</definedName>
    <definedName name="__shared_3_0_276">#REF!*12+#REF!</definedName>
    <definedName name="__shared_3_0_276_1" localSheetId="5">#REF!*12+#REF!</definedName>
    <definedName name="__shared_3_0_276_1">#REF!*12+#REF!</definedName>
    <definedName name="__shared_3_0_276_1_8" localSheetId="5">#REF!*12+#REF!</definedName>
    <definedName name="__shared_3_0_276_1_8">#REF!*12+#REF!</definedName>
    <definedName name="__shared_3_0_276_2" localSheetId="5">#REF!*12+#REF!</definedName>
    <definedName name="__shared_3_0_276_2">#REF!*12+#REF!</definedName>
    <definedName name="__shared_3_0_276_2_8" localSheetId="5">#REF!*12+#REF!</definedName>
    <definedName name="__shared_3_0_276_2_8">#REF!*12+#REF!</definedName>
    <definedName name="__shared_3_0_276_8" localSheetId="5">#REF!*12+#REF!</definedName>
    <definedName name="__shared_3_0_276_8">#REF!*12+#REF!</definedName>
    <definedName name="__shared_3_0_277" localSheetId="5">#REF!*#REF!*1000</definedName>
    <definedName name="__shared_3_0_277">#REF!*#REF!*1000</definedName>
    <definedName name="__shared_3_0_277_1" localSheetId="5">#REF!*#REF!*1000</definedName>
    <definedName name="__shared_3_0_277_1">#REF!*#REF!*1000</definedName>
    <definedName name="__shared_3_0_277_1_8" localSheetId="5">#REF!*#REF!*1000</definedName>
    <definedName name="__shared_3_0_277_1_8">#REF!*#REF!*1000</definedName>
    <definedName name="__shared_3_0_277_2" localSheetId="5">#REF!*#REF!*1000</definedName>
    <definedName name="__shared_3_0_277_2">#REF!*#REF!*1000</definedName>
    <definedName name="__shared_3_0_277_2_8" localSheetId="5">#REF!*#REF!*1000</definedName>
    <definedName name="__shared_3_0_277_2_8">#REF!*#REF!*1000</definedName>
    <definedName name="__shared_3_0_277_3" localSheetId="5">+#REF!*#REF!*1000</definedName>
    <definedName name="__shared_3_0_277_3">+#REF!*#REF!*1000</definedName>
    <definedName name="__shared_3_0_277_8" localSheetId="5">#REF!*#REF!*1000</definedName>
    <definedName name="__shared_3_0_277_8">#REF!*#REF!*1000</definedName>
    <definedName name="__shared_3_0_278" localSheetId="5">#REF!+#REF!-#REF!+#REF!+#REF!-#REF!+#REF!+#REF!-#REF!</definedName>
    <definedName name="__shared_3_0_278">#REF!+#REF!-#REF!+#REF!+#REF!-#REF!+#REF!+#REF!-#REF!</definedName>
    <definedName name="__shared_3_0_278_1" localSheetId="5">#REF!+#REF!-#REF!+#REF!+#REF!-#REF!+#REF!+#REF!-#REF!</definedName>
    <definedName name="__shared_3_0_278_1">#REF!+#REF!-#REF!+#REF!+#REF!-#REF!+#REF!+#REF!-#REF!</definedName>
    <definedName name="__shared_3_0_278_1_8" localSheetId="5">#REF!+#REF!-#REF!+#REF!+#REF!-#REF!+#REF!+#REF!-#REF!</definedName>
    <definedName name="__shared_3_0_278_1_8">#REF!+#REF!-#REF!+#REF!+#REF!-#REF!+#REF!+#REF!-#REF!</definedName>
    <definedName name="__shared_3_0_278_2" localSheetId="5">#REF!+#REF!-#REF!+#REF!+#REF!-#REF!+#REF!+#REF!-#REF!</definedName>
    <definedName name="__shared_3_0_278_2">#REF!+#REF!-#REF!+#REF!+#REF!-#REF!+#REF!+#REF!-#REF!</definedName>
    <definedName name="__shared_3_0_278_2_8" localSheetId="5">#REF!+#REF!-#REF!+#REF!+#REF!-#REF!+#REF!+#REF!-#REF!</definedName>
    <definedName name="__shared_3_0_278_2_8">#REF!+#REF!-#REF!+#REF!+#REF!-#REF!+#REF!+#REF!-#REF!</definedName>
    <definedName name="__shared_3_0_278_8" localSheetId="5">#REF!+#REF!-#REF!+#REF!+#REF!-#REF!+#REF!+#REF!-#REF!</definedName>
    <definedName name="__shared_3_0_278_8">#REF!+#REF!-#REF!+#REF!+#REF!-#REF!+#REF!+#REF!-#REF!</definedName>
    <definedName name="__shared_3_0_279" localSheetId="5">#REF!*#REF!*1000</definedName>
    <definedName name="__shared_3_0_279">#REF!*#REF!*1000</definedName>
    <definedName name="__shared_3_0_279_1" localSheetId="5">#REF!*#REF!*1000</definedName>
    <definedName name="__shared_3_0_279_1">#REF!*#REF!*1000</definedName>
    <definedName name="__shared_3_0_279_1_8" localSheetId="5">#REF!*#REF!*1000</definedName>
    <definedName name="__shared_3_0_279_1_8">#REF!*#REF!*1000</definedName>
    <definedName name="__shared_3_0_279_2" localSheetId="5">#REF!*#REF!*1000</definedName>
    <definedName name="__shared_3_0_279_2">#REF!*#REF!*1000</definedName>
    <definedName name="__shared_3_0_279_2_8" localSheetId="5">#REF!*#REF!*1000</definedName>
    <definedName name="__shared_3_0_279_2_8">#REF!*#REF!*1000</definedName>
    <definedName name="__shared_3_0_279_3" localSheetId="5">+#REF!*#REF!*1000</definedName>
    <definedName name="__shared_3_0_279_3">+#REF!*#REF!*1000</definedName>
    <definedName name="__shared_3_0_279_8" localSheetId="5">#REF!*#REF!*1000</definedName>
    <definedName name="__shared_3_0_279_8">#REF!*#REF!*1000</definedName>
    <definedName name="__shared_3_0_28" localSheetId="5">#REF!*12+#REF!</definedName>
    <definedName name="__shared_3_0_28">#REF!*12+#REF!</definedName>
    <definedName name="__shared_3_0_28_1" localSheetId="5">#REF!*12+#REF!</definedName>
    <definedName name="__shared_3_0_28_1">#REF!*12+#REF!</definedName>
    <definedName name="__shared_3_0_28_1_8" localSheetId="5">#REF!*12+#REF!</definedName>
    <definedName name="__shared_3_0_28_1_8">#REF!*12+#REF!</definedName>
    <definedName name="__shared_3_0_28_2" localSheetId="5">#REF!*12+#REF!</definedName>
    <definedName name="__shared_3_0_28_2">#REF!*12+#REF!</definedName>
    <definedName name="__shared_3_0_28_2_8" localSheetId="5">#REF!*12+#REF!</definedName>
    <definedName name="__shared_3_0_28_2_8">#REF!*12+#REF!</definedName>
    <definedName name="__shared_3_0_28_8" localSheetId="5">#REF!*12+#REF!</definedName>
    <definedName name="__shared_3_0_28_8">#REF!*12+#REF!</definedName>
    <definedName name="__shared_3_0_280" localSheetId="5">#REF!</definedName>
    <definedName name="__shared_3_0_280">#REF!</definedName>
    <definedName name="__shared_3_0_280_1" localSheetId="5">#REF!</definedName>
    <definedName name="__shared_3_0_280_1">#REF!</definedName>
    <definedName name="__shared_3_0_280_1_8" localSheetId="5">#REF!</definedName>
    <definedName name="__shared_3_0_280_1_8">#REF!</definedName>
    <definedName name="__shared_3_0_280_2" localSheetId="5">#REF!</definedName>
    <definedName name="__shared_3_0_280_2">#REF!</definedName>
    <definedName name="__shared_3_0_280_2_8" localSheetId="5">#REF!</definedName>
    <definedName name="__shared_3_0_280_2_8">#REF!</definedName>
    <definedName name="__shared_3_0_280_8" localSheetId="5">#REF!</definedName>
    <definedName name="__shared_3_0_280_8">#REF!</definedName>
    <definedName name="__shared_3_0_281" localSheetId="5">#REF!*#REF!*1000</definedName>
    <definedName name="__shared_3_0_281">#REF!*#REF!*1000</definedName>
    <definedName name="__shared_3_0_281_1" localSheetId="5">#REF!*#REF!*1000</definedName>
    <definedName name="__shared_3_0_281_1">#REF!*#REF!*1000</definedName>
    <definedName name="__shared_3_0_281_1_8" localSheetId="5">#REF!*#REF!*1000</definedName>
    <definedName name="__shared_3_0_281_1_8">#REF!*#REF!*1000</definedName>
    <definedName name="__shared_3_0_281_2" localSheetId="5">#REF!*#REF!*1000</definedName>
    <definedName name="__shared_3_0_281_2">#REF!*#REF!*1000</definedName>
    <definedName name="__shared_3_0_281_2_8" localSheetId="5">#REF!*#REF!*1000</definedName>
    <definedName name="__shared_3_0_281_2_8">#REF!*#REF!*1000</definedName>
    <definedName name="__shared_3_0_281_3" localSheetId="5">+#REF!*#REF!*1000</definedName>
    <definedName name="__shared_3_0_281_3">+#REF!*#REF!*1000</definedName>
    <definedName name="__shared_3_0_281_8" localSheetId="5">#REF!*#REF!*1000</definedName>
    <definedName name="__shared_3_0_281_8">#REF!*#REF!*1000</definedName>
    <definedName name="__shared_3_0_282" localSheetId="5">#REF!*12+#REF!</definedName>
    <definedName name="__shared_3_0_282">#REF!*12+#REF!</definedName>
    <definedName name="__shared_3_0_282_1" localSheetId="5">#REF!*12+#REF!</definedName>
    <definedName name="__shared_3_0_282_1">#REF!*12+#REF!</definedName>
    <definedName name="__shared_3_0_282_1_8" localSheetId="5">#REF!*12+#REF!</definedName>
    <definedName name="__shared_3_0_282_1_8">#REF!*12+#REF!</definedName>
    <definedName name="__shared_3_0_282_2" localSheetId="5">#REF!*12+#REF!</definedName>
    <definedName name="__shared_3_0_282_2">#REF!*12+#REF!</definedName>
    <definedName name="__shared_3_0_282_2_8" localSheetId="5">#REF!*12+#REF!</definedName>
    <definedName name="__shared_3_0_282_2_8">#REF!*12+#REF!</definedName>
    <definedName name="__shared_3_0_282_8" localSheetId="5">#REF!*12+#REF!</definedName>
    <definedName name="__shared_3_0_282_8">#REF!*12+#REF!</definedName>
    <definedName name="__shared_3_0_283" localSheetId="5">#REF!*#REF!*1000</definedName>
    <definedName name="__shared_3_0_283">#REF!*#REF!*1000</definedName>
    <definedName name="__shared_3_0_283_1" localSheetId="5">#REF!*#REF!*1000</definedName>
    <definedName name="__shared_3_0_283_1">#REF!*#REF!*1000</definedName>
    <definedName name="__shared_3_0_283_1_8" localSheetId="5">#REF!*#REF!*1000</definedName>
    <definedName name="__shared_3_0_283_1_8">#REF!*#REF!*1000</definedName>
    <definedName name="__shared_3_0_283_2" localSheetId="5">#REF!*#REF!*1000</definedName>
    <definedName name="__shared_3_0_283_2">#REF!*#REF!*1000</definedName>
    <definedName name="__shared_3_0_283_2_8" localSheetId="5">#REF!*#REF!*1000</definedName>
    <definedName name="__shared_3_0_283_2_8">#REF!*#REF!*1000</definedName>
    <definedName name="__shared_3_0_283_3" localSheetId="5">+#REF!*#REF!*1000</definedName>
    <definedName name="__shared_3_0_283_3">+#REF!*#REF!*1000</definedName>
    <definedName name="__shared_3_0_283_8" localSheetId="5">#REF!*#REF!*1000</definedName>
    <definedName name="__shared_3_0_283_8">#REF!*#REF!*1000</definedName>
    <definedName name="__shared_3_0_284" localSheetId="5">#REF!*12+#REF!</definedName>
    <definedName name="__shared_3_0_284">#REF!*12+#REF!</definedName>
    <definedName name="__shared_3_0_284_1" localSheetId="5">#REF!*12+#REF!</definedName>
    <definedName name="__shared_3_0_284_1">#REF!*12+#REF!</definedName>
    <definedName name="__shared_3_0_284_1_8" localSheetId="5">#REF!*12+#REF!</definedName>
    <definedName name="__shared_3_0_284_1_8">#REF!*12+#REF!</definedName>
    <definedName name="__shared_3_0_284_2" localSheetId="5">#REF!*12+#REF!</definedName>
    <definedName name="__shared_3_0_284_2">#REF!*12+#REF!</definedName>
    <definedName name="__shared_3_0_284_2_8" localSheetId="5">#REF!*12+#REF!</definedName>
    <definedName name="__shared_3_0_284_2_8">#REF!*12+#REF!</definedName>
    <definedName name="__shared_3_0_284_8" localSheetId="5">#REF!*12+#REF!</definedName>
    <definedName name="__shared_3_0_284_8">#REF!*12+#REF!</definedName>
    <definedName name="__shared_3_0_285" localSheetId="5">#REF!*#REF!*1000</definedName>
    <definedName name="__shared_3_0_285">#REF!*#REF!*1000</definedName>
    <definedName name="__shared_3_0_285_1" localSheetId="5">#REF!*#REF!*1000</definedName>
    <definedName name="__shared_3_0_285_1">#REF!*#REF!*1000</definedName>
    <definedName name="__shared_3_0_285_1_8" localSheetId="5">#REF!*#REF!*1000</definedName>
    <definedName name="__shared_3_0_285_1_8">#REF!*#REF!*1000</definedName>
    <definedName name="__shared_3_0_285_2" localSheetId="5">#REF!*#REF!*1000</definedName>
    <definedName name="__shared_3_0_285_2">#REF!*#REF!*1000</definedName>
    <definedName name="__shared_3_0_285_2_8" localSheetId="5">#REF!*#REF!*1000</definedName>
    <definedName name="__shared_3_0_285_2_8">#REF!*#REF!*1000</definedName>
    <definedName name="__shared_3_0_285_3" localSheetId="5">+#REF!*#REF!*1000</definedName>
    <definedName name="__shared_3_0_285_3">+#REF!*#REF!*1000</definedName>
    <definedName name="__shared_3_0_285_8" localSheetId="5">#REF!*#REF!*1000</definedName>
    <definedName name="__shared_3_0_285_8">#REF!*#REF!*1000</definedName>
    <definedName name="__shared_3_0_286" localSheetId="5">#REF!*12+#REF!</definedName>
    <definedName name="__shared_3_0_286">#REF!*12+#REF!</definedName>
    <definedName name="__shared_3_0_286_1" localSheetId="5">#REF!*12+#REF!</definedName>
    <definedName name="__shared_3_0_286_1">#REF!*12+#REF!</definedName>
    <definedName name="__shared_3_0_286_1_8" localSheetId="5">#REF!*12+#REF!</definedName>
    <definedName name="__shared_3_0_286_1_8">#REF!*12+#REF!</definedName>
    <definedName name="__shared_3_0_286_2" localSheetId="5">#REF!*12+#REF!</definedName>
    <definedName name="__shared_3_0_286_2">#REF!*12+#REF!</definedName>
    <definedName name="__shared_3_0_286_2_8" localSheetId="5">#REF!*12+#REF!</definedName>
    <definedName name="__shared_3_0_286_2_8">#REF!*12+#REF!</definedName>
    <definedName name="__shared_3_0_286_3" localSheetId="5">+#REF!+#REF!-#REF!+#REF!+#REF!-#REF!+#REF!-#REF!</definedName>
    <definedName name="__shared_3_0_286_3">+#REF!+#REF!-#REF!+#REF!+#REF!-#REF!+#REF!-#REF!</definedName>
    <definedName name="__shared_3_0_286_8" localSheetId="5">#REF!*12+#REF!</definedName>
    <definedName name="__shared_3_0_286_8">#REF!*12+#REF!</definedName>
    <definedName name="__shared_3_0_287" localSheetId="5">#REF!*#REF!*1000</definedName>
    <definedName name="__shared_3_0_287">#REF!*#REF!*1000</definedName>
    <definedName name="__shared_3_0_287_1" localSheetId="5">#REF!*#REF!*1000</definedName>
    <definedName name="__shared_3_0_287_1">#REF!*#REF!*1000</definedName>
    <definedName name="__shared_3_0_287_1_8" localSheetId="5">#REF!*#REF!*1000</definedName>
    <definedName name="__shared_3_0_287_1_8">#REF!*#REF!*1000</definedName>
    <definedName name="__shared_3_0_287_2" localSheetId="5">#REF!*#REF!*1000</definedName>
    <definedName name="__shared_3_0_287_2">#REF!*#REF!*1000</definedName>
    <definedName name="__shared_3_0_287_2_8" localSheetId="5">#REF!*#REF!*1000</definedName>
    <definedName name="__shared_3_0_287_2_8">#REF!*#REF!*1000</definedName>
    <definedName name="__shared_3_0_287_3" localSheetId="5">+#REF!*#REF!*1000</definedName>
    <definedName name="__shared_3_0_287_3">+#REF!*#REF!*1000</definedName>
    <definedName name="__shared_3_0_287_8" localSheetId="5">#REF!*#REF!*1000</definedName>
    <definedName name="__shared_3_0_287_8">#REF!*#REF!*1000</definedName>
    <definedName name="__shared_3_0_288" localSheetId="5">#REF!*12+#REF!</definedName>
    <definedName name="__shared_3_0_288">#REF!*12+#REF!</definedName>
    <definedName name="__shared_3_0_288_1" localSheetId="5">#REF!*12+#REF!</definedName>
    <definedName name="__shared_3_0_288_1">#REF!*12+#REF!</definedName>
    <definedName name="__shared_3_0_288_1_8" localSheetId="5">#REF!*12+#REF!</definedName>
    <definedName name="__shared_3_0_288_1_8">#REF!*12+#REF!</definedName>
    <definedName name="__shared_3_0_288_2" localSheetId="5">#REF!*12+#REF!</definedName>
    <definedName name="__shared_3_0_288_2">#REF!*12+#REF!</definedName>
    <definedName name="__shared_3_0_288_2_8" localSheetId="5">#REF!*12+#REF!</definedName>
    <definedName name="__shared_3_0_288_2_8">#REF!*12+#REF!</definedName>
    <definedName name="__shared_3_0_288_3" localSheetId="5">#REF!</definedName>
    <definedName name="__shared_3_0_288_3">#REF!</definedName>
    <definedName name="__shared_3_0_288_8" localSheetId="5">#REF!*12+#REF!</definedName>
    <definedName name="__shared_3_0_288_8">#REF!*12+#REF!</definedName>
    <definedName name="__shared_3_0_289" localSheetId="5">#REF!*#REF!*1000</definedName>
    <definedName name="__shared_3_0_289">#REF!*#REF!*1000</definedName>
    <definedName name="__shared_3_0_289_1" localSheetId="5">#REF!*#REF!*1000</definedName>
    <definedName name="__shared_3_0_289_1">#REF!*#REF!*1000</definedName>
    <definedName name="__shared_3_0_289_1_8" localSheetId="5">#REF!*#REF!*1000</definedName>
    <definedName name="__shared_3_0_289_1_8">#REF!*#REF!*1000</definedName>
    <definedName name="__shared_3_0_289_2" localSheetId="5">#REF!*#REF!*1000</definedName>
    <definedName name="__shared_3_0_289_2">#REF!*#REF!*1000</definedName>
    <definedName name="__shared_3_0_289_2_8" localSheetId="5">#REF!*#REF!*1000</definedName>
    <definedName name="__shared_3_0_289_2_8">#REF!*#REF!*1000</definedName>
    <definedName name="__shared_3_0_289_3" localSheetId="5">+#REF!*#REF!*1000</definedName>
    <definedName name="__shared_3_0_289_3">+#REF!*#REF!*1000</definedName>
    <definedName name="__shared_3_0_289_8" localSheetId="5">#REF!*#REF!*1000</definedName>
    <definedName name="__shared_3_0_289_8">#REF!*#REF!*1000</definedName>
    <definedName name="__shared_3_0_29" localSheetId="5">#REF!*#REF!*1000</definedName>
    <definedName name="__shared_3_0_29">#REF!*#REF!*1000</definedName>
    <definedName name="__shared_3_0_29_1" localSheetId="5">#REF!*#REF!*1000</definedName>
    <definedName name="__shared_3_0_29_1">#REF!*#REF!*1000</definedName>
    <definedName name="__shared_3_0_29_1_8" localSheetId="5">#REF!*#REF!*1000</definedName>
    <definedName name="__shared_3_0_29_1_8">#REF!*#REF!*1000</definedName>
    <definedName name="__shared_3_0_29_2" localSheetId="5">#REF!*#REF!*1000</definedName>
    <definedName name="__shared_3_0_29_2">#REF!*#REF!*1000</definedName>
    <definedName name="__shared_3_0_29_2_8" localSheetId="5">#REF!*#REF!*1000</definedName>
    <definedName name="__shared_3_0_29_2_8">#REF!*#REF!*1000</definedName>
    <definedName name="__shared_3_0_29_3" localSheetId="5">+#REF!*#REF!*1000</definedName>
    <definedName name="__shared_3_0_29_3">+#REF!*#REF!*1000</definedName>
    <definedName name="__shared_3_0_29_8" localSheetId="5">#REF!*#REF!*1000</definedName>
    <definedName name="__shared_3_0_29_8">#REF!*#REF!*1000</definedName>
    <definedName name="__shared_3_0_290" localSheetId="5">#REF!*12+#REF!</definedName>
    <definedName name="__shared_3_0_290">#REF!*12+#REF!</definedName>
    <definedName name="__shared_3_0_290_1" localSheetId="5">#REF!*12+#REF!</definedName>
    <definedName name="__shared_3_0_290_1">#REF!*12+#REF!</definedName>
    <definedName name="__shared_3_0_290_1_8" localSheetId="5">#REF!*12+#REF!</definedName>
    <definedName name="__shared_3_0_290_1_8">#REF!*12+#REF!</definedName>
    <definedName name="__shared_3_0_290_2" localSheetId="5">#REF!*12+#REF!</definedName>
    <definedName name="__shared_3_0_290_2">#REF!*12+#REF!</definedName>
    <definedName name="__shared_3_0_290_2_8" localSheetId="5">#REF!*12+#REF!</definedName>
    <definedName name="__shared_3_0_290_2_8">#REF!*12+#REF!</definedName>
    <definedName name="__shared_3_0_290_8" localSheetId="5">#REF!*12+#REF!</definedName>
    <definedName name="__shared_3_0_290_8">#REF!*12+#REF!</definedName>
    <definedName name="__shared_3_0_291" localSheetId="5">#REF!*#REF!*1000</definedName>
    <definedName name="__shared_3_0_291">#REF!*#REF!*1000</definedName>
    <definedName name="__shared_3_0_291_1" localSheetId="5">#REF!*#REF!*1000</definedName>
    <definedName name="__shared_3_0_291_1">#REF!*#REF!*1000</definedName>
    <definedName name="__shared_3_0_291_1_8" localSheetId="5">#REF!*#REF!*1000</definedName>
    <definedName name="__shared_3_0_291_1_8">#REF!*#REF!*1000</definedName>
    <definedName name="__shared_3_0_291_2" localSheetId="5">#REF!*#REF!*1000</definedName>
    <definedName name="__shared_3_0_291_2">#REF!*#REF!*1000</definedName>
    <definedName name="__shared_3_0_291_2_8" localSheetId="5">#REF!*#REF!*1000</definedName>
    <definedName name="__shared_3_0_291_2_8">#REF!*#REF!*1000</definedName>
    <definedName name="__shared_3_0_291_3" localSheetId="5">+#REF!*#REF!*1000</definedName>
    <definedName name="__shared_3_0_291_3">+#REF!*#REF!*1000</definedName>
    <definedName name="__shared_3_0_291_8" localSheetId="5">#REF!*#REF!*1000</definedName>
    <definedName name="__shared_3_0_291_8">#REF!*#REF!*1000</definedName>
    <definedName name="__shared_3_0_292" localSheetId="5">#REF!*12+#REF!</definedName>
    <definedName name="__shared_3_0_292">#REF!*12+#REF!</definedName>
    <definedName name="__shared_3_0_292_1" localSheetId="5">#REF!*12+#REF!</definedName>
    <definedName name="__shared_3_0_292_1">#REF!*12+#REF!</definedName>
    <definedName name="__shared_3_0_292_1_8" localSheetId="5">#REF!*12+#REF!</definedName>
    <definedName name="__shared_3_0_292_1_8">#REF!*12+#REF!</definedName>
    <definedName name="__shared_3_0_292_2" localSheetId="5">#REF!*12+#REF!</definedName>
    <definedName name="__shared_3_0_292_2">#REF!*12+#REF!</definedName>
    <definedName name="__shared_3_0_292_2_8" localSheetId="5">#REF!*12+#REF!</definedName>
    <definedName name="__shared_3_0_292_2_8">#REF!*12+#REF!</definedName>
    <definedName name="__shared_3_0_292_8" localSheetId="5">#REF!*12+#REF!</definedName>
    <definedName name="__shared_3_0_292_8">#REF!*12+#REF!</definedName>
    <definedName name="__shared_3_0_293" localSheetId="5">#REF!*#REF!*1000</definedName>
    <definedName name="__shared_3_0_293">#REF!*#REF!*1000</definedName>
    <definedName name="__shared_3_0_293_1" localSheetId="5">#REF!*#REF!*1000</definedName>
    <definedName name="__shared_3_0_293_1">#REF!*#REF!*1000</definedName>
    <definedName name="__shared_3_0_293_1_8" localSheetId="5">#REF!*#REF!*1000</definedName>
    <definedName name="__shared_3_0_293_1_8">#REF!*#REF!*1000</definedName>
    <definedName name="__shared_3_0_293_2" localSheetId="5">#REF!*#REF!*1000</definedName>
    <definedName name="__shared_3_0_293_2">#REF!*#REF!*1000</definedName>
    <definedName name="__shared_3_0_293_2_8" localSheetId="5">#REF!*#REF!*1000</definedName>
    <definedName name="__shared_3_0_293_2_8">#REF!*#REF!*1000</definedName>
    <definedName name="__shared_3_0_293_3" localSheetId="5">+#REF!*#REF!*1000</definedName>
    <definedName name="__shared_3_0_293_3">+#REF!*#REF!*1000</definedName>
    <definedName name="__shared_3_0_293_8" localSheetId="5">#REF!*#REF!*1000</definedName>
    <definedName name="__shared_3_0_293_8">#REF!*#REF!*1000</definedName>
    <definedName name="__shared_3_0_294" localSheetId="5">#REF!*12+#REF!</definedName>
    <definedName name="__shared_3_0_294">#REF!*12+#REF!</definedName>
    <definedName name="__shared_3_0_294_1" localSheetId="5">#REF!*12+#REF!</definedName>
    <definedName name="__shared_3_0_294_1">#REF!*12+#REF!</definedName>
    <definedName name="__shared_3_0_294_1_8" localSheetId="5">#REF!*12+#REF!</definedName>
    <definedName name="__shared_3_0_294_1_8">#REF!*12+#REF!</definedName>
    <definedName name="__shared_3_0_294_2" localSheetId="5">#REF!*12+#REF!</definedName>
    <definedName name="__shared_3_0_294_2">#REF!*12+#REF!</definedName>
    <definedName name="__shared_3_0_294_2_8" localSheetId="5">#REF!*12+#REF!</definedName>
    <definedName name="__shared_3_0_294_2_8">#REF!*12+#REF!</definedName>
    <definedName name="__shared_3_0_294_8" localSheetId="5">#REF!*12+#REF!</definedName>
    <definedName name="__shared_3_0_294_8">#REF!*12+#REF!</definedName>
    <definedName name="__shared_3_0_295" localSheetId="5">#REF!*#REF!*1000</definedName>
    <definedName name="__shared_3_0_295">#REF!*#REF!*1000</definedName>
    <definedName name="__shared_3_0_295_1" localSheetId="5">#REF!*#REF!*1000</definedName>
    <definedName name="__shared_3_0_295_1">#REF!*#REF!*1000</definedName>
    <definedName name="__shared_3_0_295_1_8" localSheetId="5">#REF!*#REF!*1000</definedName>
    <definedName name="__shared_3_0_295_1_8">#REF!*#REF!*1000</definedName>
    <definedName name="__shared_3_0_295_2" localSheetId="5">#REF!*#REF!*1000</definedName>
    <definedName name="__shared_3_0_295_2">#REF!*#REF!*1000</definedName>
    <definedName name="__shared_3_0_295_2_8" localSheetId="5">#REF!*#REF!*1000</definedName>
    <definedName name="__shared_3_0_295_2_8">#REF!*#REF!*1000</definedName>
    <definedName name="__shared_3_0_295_3" localSheetId="5">+#REF!*#REF!*1000</definedName>
    <definedName name="__shared_3_0_295_3">+#REF!*#REF!*1000</definedName>
    <definedName name="__shared_3_0_295_8" localSheetId="5">#REF!*#REF!*1000</definedName>
    <definedName name="__shared_3_0_295_8">#REF!*#REF!*1000</definedName>
    <definedName name="__shared_3_0_296" localSheetId="5">#REF!*12+#REF!</definedName>
    <definedName name="__shared_3_0_296">#REF!*12+#REF!</definedName>
    <definedName name="__shared_3_0_296_1" localSheetId="5">#REF!*12+#REF!</definedName>
    <definedName name="__shared_3_0_296_1">#REF!*12+#REF!</definedName>
    <definedName name="__shared_3_0_296_1_8" localSheetId="5">#REF!*12+#REF!</definedName>
    <definedName name="__shared_3_0_296_1_8">#REF!*12+#REF!</definedName>
    <definedName name="__shared_3_0_296_2" localSheetId="5">#REF!*12+#REF!</definedName>
    <definedName name="__shared_3_0_296_2">#REF!*12+#REF!</definedName>
    <definedName name="__shared_3_0_296_2_8" localSheetId="5">#REF!*12+#REF!</definedName>
    <definedName name="__shared_3_0_296_2_8">#REF!*12+#REF!</definedName>
    <definedName name="__shared_3_0_296_8" localSheetId="5">#REF!*12+#REF!</definedName>
    <definedName name="__shared_3_0_296_8">#REF!*12+#REF!</definedName>
    <definedName name="__shared_3_0_297" localSheetId="5">#REF!*#REF!*1000</definedName>
    <definedName name="__shared_3_0_297">#REF!*#REF!*1000</definedName>
    <definedName name="__shared_3_0_297_1" localSheetId="5">#REF!*#REF!*1000</definedName>
    <definedName name="__shared_3_0_297_1">#REF!*#REF!*1000</definedName>
    <definedName name="__shared_3_0_297_1_8" localSheetId="5">#REF!*#REF!*1000</definedName>
    <definedName name="__shared_3_0_297_1_8">#REF!*#REF!*1000</definedName>
    <definedName name="__shared_3_0_297_2" localSheetId="5">#REF!*#REF!*1000</definedName>
    <definedName name="__shared_3_0_297_2">#REF!*#REF!*1000</definedName>
    <definedName name="__shared_3_0_297_2_8" localSheetId="5">#REF!*#REF!*1000</definedName>
    <definedName name="__shared_3_0_297_2_8">#REF!*#REF!*1000</definedName>
    <definedName name="__shared_3_0_297_3" localSheetId="5">+#REF!*#REF!*1000</definedName>
    <definedName name="__shared_3_0_297_3">+#REF!*#REF!*1000</definedName>
    <definedName name="__shared_3_0_297_8" localSheetId="5">#REF!*#REF!*1000</definedName>
    <definedName name="__shared_3_0_297_8">#REF!*#REF!*1000</definedName>
    <definedName name="__shared_3_0_298" localSheetId="5">#REF!+#REF!-#REF!+#REF!+#REF!-#REF!+#REF!+#REF!-#REF!</definedName>
    <definedName name="__shared_3_0_298">#REF!+#REF!-#REF!+#REF!+#REF!-#REF!+#REF!+#REF!-#REF!</definedName>
    <definedName name="__shared_3_0_298_1" localSheetId="5">#REF!+#REF!-#REF!+#REF!+#REF!-#REF!+#REF!+#REF!-#REF!</definedName>
    <definedName name="__shared_3_0_298_1">#REF!+#REF!-#REF!+#REF!+#REF!-#REF!+#REF!+#REF!-#REF!</definedName>
    <definedName name="__shared_3_0_298_1_8" localSheetId="5">#REF!+#REF!-#REF!+#REF!+#REF!-#REF!+#REF!+#REF!-#REF!</definedName>
    <definedName name="__shared_3_0_298_1_8">#REF!+#REF!-#REF!+#REF!+#REF!-#REF!+#REF!+#REF!-#REF!</definedName>
    <definedName name="__shared_3_0_298_2" localSheetId="5">#REF!+#REF!-#REF!+#REF!+#REF!-#REF!+#REF!+#REF!-#REF!</definedName>
    <definedName name="__shared_3_0_298_2">#REF!+#REF!-#REF!+#REF!+#REF!-#REF!+#REF!+#REF!-#REF!</definedName>
    <definedName name="__shared_3_0_298_2_8" localSheetId="5">#REF!+#REF!-#REF!+#REF!+#REF!-#REF!+#REF!+#REF!-#REF!</definedName>
    <definedName name="__shared_3_0_298_2_8">#REF!+#REF!-#REF!+#REF!+#REF!-#REF!+#REF!+#REF!-#REF!</definedName>
    <definedName name="__shared_3_0_298_8" localSheetId="5">#REF!+#REF!-#REF!+#REF!+#REF!-#REF!+#REF!+#REF!-#REF!</definedName>
    <definedName name="__shared_3_0_298_8">#REF!+#REF!-#REF!+#REF!+#REF!-#REF!+#REF!+#REF!-#REF!</definedName>
    <definedName name="__shared_3_0_299" localSheetId="5">#REF!*#REF!*1000</definedName>
    <definedName name="__shared_3_0_299">#REF!*#REF!*1000</definedName>
    <definedName name="__shared_3_0_299_1" localSheetId="5">#REF!*#REF!*1000</definedName>
    <definedName name="__shared_3_0_299_1">#REF!*#REF!*1000</definedName>
    <definedName name="__shared_3_0_299_1_8" localSheetId="5">#REF!*#REF!*1000</definedName>
    <definedName name="__shared_3_0_299_1_8">#REF!*#REF!*1000</definedName>
    <definedName name="__shared_3_0_299_2" localSheetId="5">#REF!*#REF!*1000</definedName>
    <definedName name="__shared_3_0_299_2">#REF!*#REF!*1000</definedName>
    <definedName name="__shared_3_0_299_2_8" localSheetId="5">#REF!*#REF!*1000</definedName>
    <definedName name="__shared_3_0_299_2_8">#REF!*#REF!*1000</definedName>
    <definedName name="__shared_3_0_299_3" localSheetId="5">+#REF!*#REF!*1000</definedName>
    <definedName name="__shared_3_0_299_3">+#REF!*#REF!*1000</definedName>
    <definedName name="__shared_3_0_299_8" localSheetId="5">#REF!*#REF!*1000</definedName>
    <definedName name="__shared_3_0_299_8">#REF!*#REF!*1000</definedName>
    <definedName name="__shared_3_0_3" localSheetId="5">#REF!*#REF!*1000</definedName>
    <definedName name="__shared_3_0_3">#REF!*#REF!*1000</definedName>
    <definedName name="__shared_3_0_3_1" localSheetId="5">#REF!*#REF!*1000</definedName>
    <definedName name="__shared_3_0_3_1">#REF!*#REF!*1000</definedName>
    <definedName name="__shared_3_0_3_1_8" localSheetId="5">#REF!*#REF!*1000</definedName>
    <definedName name="__shared_3_0_3_1_8">#REF!*#REF!*1000</definedName>
    <definedName name="__shared_3_0_3_2" localSheetId="5">#REF!*#REF!*1000</definedName>
    <definedName name="__shared_3_0_3_2">#REF!*#REF!*1000</definedName>
    <definedName name="__shared_3_0_3_2_8" localSheetId="5">#REF!*#REF!*1000</definedName>
    <definedName name="__shared_3_0_3_2_8">#REF!*#REF!*1000</definedName>
    <definedName name="__shared_3_0_3_3" localSheetId="5">+#REF!*#REF!*1000</definedName>
    <definedName name="__shared_3_0_3_3">+#REF!*#REF!*1000</definedName>
    <definedName name="__shared_3_0_3_8" localSheetId="5">#REF!*#REF!*1000</definedName>
    <definedName name="__shared_3_0_3_8">#REF!*#REF!*1000</definedName>
    <definedName name="__shared_3_0_30" localSheetId="5">#REF!*12+#REF!</definedName>
    <definedName name="__shared_3_0_30">#REF!*12+#REF!</definedName>
    <definedName name="__shared_3_0_30_1" localSheetId="5">#REF!*12+#REF!</definedName>
    <definedName name="__shared_3_0_30_1">#REF!*12+#REF!</definedName>
    <definedName name="__shared_3_0_30_1_8" localSheetId="5">#REF!*12+#REF!</definedName>
    <definedName name="__shared_3_0_30_1_8">#REF!*12+#REF!</definedName>
    <definedName name="__shared_3_0_30_2" localSheetId="5">#REF!*12+#REF!</definedName>
    <definedName name="__shared_3_0_30_2">#REF!*12+#REF!</definedName>
    <definedName name="__shared_3_0_30_2_8" localSheetId="5">#REF!*12+#REF!</definedName>
    <definedName name="__shared_3_0_30_2_8">#REF!*12+#REF!</definedName>
    <definedName name="__shared_3_0_30_8" localSheetId="5">#REF!*12+#REF!</definedName>
    <definedName name="__shared_3_0_30_8">#REF!*12+#REF!</definedName>
    <definedName name="__shared_3_0_300" localSheetId="5">#REF!</definedName>
    <definedName name="__shared_3_0_300">#REF!</definedName>
    <definedName name="__shared_3_0_300_1" localSheetId="5">#REF!</definedName>
    <definedName name="__shared_3_0_300_1">#REF!</definedName>
    <definedName name="__shared_3_0_300_1_8" localSheetId="5">#REF!</definedName>
    <definedName name="__shared_3_0_300_1_8">#REF!</definedName>
    <definedName name="__shared_3_0_300_2" localSheetId="5">#REF!</definedName>
    <definedName name="__shared_3_0_300_2">#REF!</definedName>
    <definedName name="__shared_3_0_300_2_8" localSheetId="5">#REF!</definedName>
    <definedName name="__shared_3_0_300_2_8">#REF!</definedName>
    <definedName name="__shared_3_0_300_8" localSheetId="5">#REF!</definedName>
    <definedName name="__shared_3_0_300_8">#REF!</definedName>
    <definedName name="__shared_3_0_301" localSheetId="5">#REF!*#REF!*1000</definedName>
    <definedName name="__shared_3_0_301">#REF!*#REF!*1000</definedName>
    <definedName name="__shared_3_0_301_1" localSheetId="5">#REF!*#REF!*1000</definedName>
    <definedName name="__shared_3_0_301_1">#REF!*#REF!*1000</definedName>
    <definedName name="__shared_3_0_301_1_8" localSheetId="5">#REF!*#REF!*1000</definedName>
    <definedName name="__shared_3_0_301_1_8">#REF!*#REF!*1000</definedName>
    <definedName name="__shared_3_0_301_2" localSheetId="5">#REF!*#REF!*1000</definedName>
    <definedName name="__shared_3_0_301_2">#REF!*#REF!*1000</definedName>
    <definedName name="__shared_3_0_301_2_8" localSheetId="5">#REF!*#REF!*1000</definedName>
    <definedName name="__shared_3_0_301_2_8">#REF!*#REF!*1000</definedName>
    <definedName name="__shared_3_0_301_3" localSheetId="5">+#REF!*#REF!*1000</definedName>
    <definedName name="__shared_3_0_301_3">+#REF!*#REF!*1000</definedName>
    <definedName name="__shared_3_0_301_8" localSheetId="5">#REF!*#REF!*1000</definedName>
    <definedName name="__shared_3_0_301_8">#REF!*#REF!*1000</definedName>
    <definedName name="__shared_3_0_302" localSheetId="5">#REF!*12+#REF!</definedName>
    <definedName name="__shared_3_0_302">#REF!*12+#REF!</definedName>
    <definedName name="__shared_3_0_302_1" localSheetId="5">#REF!*12+#REF!</definedName>
    <definedName name="__shared_3_0_302_1">#REF!*12+#REF!</definedName>
    <definedName name="__shared_3_0_302_1_8" localSheetId="5">#REF!*12+#REF!</definedName>
    <definedName name="__shared_3_0_302_1_8">#REF!*12+#REF!</definedName>
    <definedName name="__shared_3_0_302_2" localSheetId="5">#REF!*12+#REF!</definedName>
    <definedName name="__shared_3_0_302_2">#REF!*12+#REF!</definedName>
    <definedName name="__shared_3_0_302_2_8" localSheetId="5">#REF!*12+#REF!</definedName>
    <definedName name="__shared_3_0_302_2_8">#REF!*12+#REF!</definedName>
    <definedName name="__shared_3_0_302_8" localSheetId="5">#REF!*12+#REF!</definedName>
    <definedName name="__shared_3_0_302_8">#REF!*12+#REF!</definedName>
    <definedName name="__shared_3_0_303" localSheetId="5">#REF!*#REF!*1000</definedName>
    <definedName name="__shared_3_0_303">#REF!*#REF!*1000</definedName>
    <definedName name="__shared_3_0_303_1" localSheetId="5">#REF!*#REF!*1000</definedName>
    <definedName name="__shared_3_0_303_1">#REF!*#REF!*1000</definedName>
    <definedName name="__shared_3_0_303_1_8" localSheetId="5">#REF!*#REF!*1000</definedName>
    <definedName name="__shared_3_0_303_1_8">#REF!*#REF!*1000</definedName>
    <definedName name="__shared_3_0_303_2" localSheetId="5">#REF!*#REF!*1000</definedName>
    <definedName name="__shared_3_0_303_2">#REF!*#REF!*1000</definedName>
    <definedName name="__shared_3_0_303_2_8" localSheetId="5">#REF!*#REF!*1000</definedName>
    <definedName name="__shared_3_0_303_2_8">#REF!*#REF!*1000</definedName>
    <definedName name="__shared_3_0_303_3" localSheetId="5">+#REF!*#REF!*1000</definedName>
    <definedName name="__shared_3_0_303_3">+#REF!*#REF!*1000</definedName>
    <definedName name="__shared_3_0_303_8" localSheetId="5">#REF!*#REF!*1000</definedName>
    <definedName name="__shared_3_0_303_8">#REF!*#REF!*1000</definedName>
    <definedName name="__shared_3_0_304" localSheetId="5">#REF!*12+#REF!</definedName>
    <definedName name="__shared_3_0_304">#REF!*12+#REF!</definedName>
    <definedName name="__shared_3_0_304_1" localSheetId="5">#REF!*12+#REF!</definedName>
    <definedName name="__shared_3_0_304_1">#REF!*12+#REF!</definedName>
    <definedName name="__shared_3_0_304_1_8" localSheetId="5">#REF!*12+#REF!</definedName>
    <definedName name="__shared_3_0_304_1_8">#REF!*12+#REF!</definedName>
    <definedName name="__shared_3_0_304_2" localSheetId="5">#REF!*12+#REF!</definedName>
    <definedName name="__shared_3_0_304_2">#REF!*12+#REF!</definedName>
    <definedName name="__shared_3_0_304_2_8" localSheetId="5">#REF!*12+#REF!</definedName>
    <definedName name="__shared_3_0_304_2_8">#REF!*12+#REF!</definedName>
    <definedName name="__shared_3_0_304_3" localSheetId="5">+#REF!+#REF!-#REF!+#REF!+#REF!-#REF!+#REF!-#REF!</definedName>
    <definedName name="__shared_3_0_304_3">+#REF!+#REF!-#REF!+#REF!+#REF!-#REF!+#REF!-#REF!</definedName>
    <definedName name="__shared_3_0_304_8" localSheetId="5">#REF!*12+#REF!</definedName>
    <definedName name="__shared_3_0_304_8">#REF!*12+#REF!</definedName>
    <definedName name="__shared_3_0_305" localSheetId="5">#REF!*#REF!*1000</definedName>
    <definedName name="__shared_3_0_305">#REF!*#REF!*1000</definedName>
    <definedName name="__shared_3_0_305_1" localSheetId="5">#REF!*#REF!*1000</definedName>
    <definedName name="__shared_3_0_305_1">#REF!*#REF!*1000</definedName>
    <definedName name="__shared_3_0_305_1_8" localSheetId="5">#REF!*#REF!*1000</definedName>
    <definedName name="__shared_3_0_305_1_8">#REF!*#REF!*1000</definedName>
    <definedName name="__shared_3_0_305_2" localSheetId="5">#REF!*#REF!*1000</definedName>
    <definedName name="__shared_3_0_305_2">#REF!*#REF!*1000</definedName>
    <definedName name="__shared_3_0_305_2_8" localSheetId="5">#REF!*#REF!*1000</definedName>
    <definedName name="__shared_3_0_305_2_8">#REF!*#REF!*1000</definedName>
    <definedName name="__shared_3_0_305_3" localSheetId="5">+#REF!*#REF!*1000</definedName>
    <definedName name="__shared_3_0_305_3">+#REF!*#REF!*1000</definedName>
    <definedName name="__shared_3_0_305_8" localSheetId="5">#REF!*#REF!*1000</definedName>
    <definedName name="__shared_3_0_305_8">#REF!*#REF!*1000</definedName>
    <definedName name="__shared_3_0_306" localSheetId="5">#REF!*12+#REF!</definedName>
    <definedName name="__shared_3_0_306">#REF!*12+#REF!</definedName>
    <definedName name="__shared_3_0_306_1" localSheetId="5">#REF!*12+#REF!</definedName>
    <definedName name="__shared_3_0_306_1">#REF!*12+#REF!</definedName>
    <definedName name="__shared_3_0_306_1_8" localSheetId="5">#REF!*12+#REF!</definedName>
    <definedName name="__shared_3_0_306_1_8">#REF!*12+#REF!</definedName>
    <definedName name="__shared_3_0_306_2" localSheetId="5">#REF!*12+#REF!</definedName>
    <definedName name="__shared_3_0_306_2">#REF!*12+#REF!</definedName>
    <definedName name="__shared_3_0_306_2_8" localSheetId="5">#REF!*12+#REF!</definedName>
    <definedName name="__shared_3_0_306_2_8">#REF!*12+#REF!</definedName>
    <definedName name="__shared_3_0_306_3" localSheetId="5">#REF!</definedName>
    <definedName name="__shared_3_0_306_3">#REF!</definedName>
    <definedName name="__shared_3_0_306_8" localSheetId="5">#REF!*12+#REF!</definedName>
    <definedName name="__shared_3_0_306_8">#REF!*12+#REF!</definedName>
    <definedName name="__shared_3_0_307" localSheetId="5">#REF!*#REF!*1000</definedName>
    <definedName name="__shared_3_0_307">#REF!*#REF!*1000</definedName>
    <definedName name="__shared_3_0_307_1" localSheetId="5">#REF!*#REF!*1000</definedName>
    <definedName name="__shared_3_0_307_1">#REF!*#REF!*1000</definedName>
    <definedName name="__shared_3_0_307_1_8" localSheetId="5">#REF!*#REF!*1000</definedName>
    <definedName name="__shared_3_0_307_1_8">#REF!*#REF!*1000</definedName>
    <definedName name="__shared_3_0_307_2" localSheetId="5">#REF!*#REF!*1000</definedName>
    <definedName name="__shared_3_0_307_2">#REF!*#REF!*1000</definedName>
    <definedName name="__shared_3_0_307_2_8" localSheetId="5">#REF!*#REF!*1000</definedName>
    <definedName name="__shared_3_0_307_2_8">#REF!*#REF!*1000</definedName>
    <definedName name="__shared_3_0_307_3" localSheetId="5">+#REF!*#REF!*1000</definedName>
    <definedName name="__shared_3_0_307_3">+#REF!*#REF!*1000</definedName>
    <definedName name="__shared_3_0_307_8" localSheetId="5">#REF!*#REF!*1000</definedName>
    <definedName name="__shared_3_0_307_8">#REF!*#REF!*1000</definedName>
    <definedName name="__shared_3_0_308" localSheetId="5">#REF!*12+#REF!</definedName>
    <definedName name="__shared_3_0_308">#REF!*12+#REF!</definedName>
    <definedName name="__shared_3_0_308_1" localSheetId="5">#REF!*12+#REF!</definedName>
    <definedName name="__shared_3_0_308_1">#REF!*12+#REF!</definedName>
    <definedName name="__shared_3_0_308_1_8" localSheetId="5">#REF!*12+#REF!</definedName>
    <definedName name="__shared_3_0_308_1_8">#REF!*12+#REF!</definedName>
    <definedName name="__shared_3_0_308_2" localSheetId="5">#REF!*12+#REF!</definedName>
    <definedName name="__shared_3_0_308_2">#REF!*12+#REF!</definedName>
    <definedName name="__shared_3_0_308_2_8" localSheetId="5">#REF!*12+#REF!</definedName>
    <definedName name="__shared_3_0_308_2_8">#REF!*12+#REF!</definedName>
    <definedName name="__shared_3_0_308_8" localSheetId="5">#REF!*12+#REF!</definedName>
    <definedName name="__shared_3_0_308_8">#REF!*12+#REF!</definedName>
    <definedName name="__shared_3_0_309" localSheetId="5">#REF!*#REF!*1000</definedName>
    <definedName name="__shared_3_0_309">#REF!*#REF!*1000</definedName>
    <definedName name="__shared_3_0_309_1" localSheetId="5">#REF!*#REF!*1000</definedName>
    <definedName name="__shared_3_0_309_1">#REF!*#REF!*1000</definedName>
    <definedName name="__shared_3_0_309_1_8" localSheetId="5">#REF!*#REF!*1000</definedName>
    <definedName name="__shared_3_0_309_1_8">#REF!*#REF!*1000</definedName>
    <definedName name="__shared_3_0_309_2" localSheetId="5">#REF!*#REF!*1000</definedName>
    <definedName name="__shared_3_0_309_2">#REF!*#REF!*1000</definedName>
    <definedName name="__shared_3_0_309_2_8" localSheetId="5">#REF!*#REF!*1000</definedName>
    <definedName name="__shared_3_0_309_2_8">#REF!*#REF!*1000</definedName>
    <definedName name="__shared_3_0_309_3" localSheetId="5">+#REF!*#REF!*1000</definedName>
    <definedName name="__shared_3_0_309_3">+#REF!*#REF!*1000</definedName>
    <definedName name="__shared_3_0_309_8" localSheetId="5">#REF!*#REF!*1000</definedName>
    <definedName name="__shared_3_0_309_8">#REF!*#REF!*1000</definedName>
    <definedName name="__shared_3_0_31" localSheetId="5">#REF!*#REF!*1000</definedName>
    <definedName name="__shared_3_0_31">#REF!*#REF!*1000</definedName>
    <definedName name="__shared_3_0_31_1" localSheetId="5">#REF!*#REF!*1000</definedName>
    <definedName name="__shared_3_0_31_1">#REF!*#REF!*1000</definedName>
    <definedName name="__shared_3_0_31_1_8" localSheetId="5">#REF!*#REF!*1000</definedName>
    <definedName name="__shared_3_0_31_1_8">#REF!*#REF!*1000</definedName>
    <definedName name="__shared_3_0_31_2" localSheetId="5">#REF!*#REF!*1000</definedName>
    <definedName name="__shared_3_0_31_2">#REF!*#REF!*1000</definedName>
    <definedName name="__shared_3_0_31_2_8" localSheetId="5">#REF!*#REF!*1000</definedName>
    <definedName name="__shared_3_0_31_2_8">#REF!*#REF!*1000</definedName>
    <definedName name="__shared_3_0_31_3" localSheetId="5">+#REF!*#REF!*1000</definedName>
    <definedName name="__shared_3_0_31_3">+#REF!*#REF!*1000</definedName>
    <definedName name="__shared_3_0_31_8" localSheetId="5">#REF!*#REF!*1000</definedName>
    <definedName name="__shared_3_0_31_8">#REF!*#REF!*1000</definedName>
    <definedName name="__shared_3_0_310" localSheetId="5">#REF!*12+#REF!</definedName>
    <definedName name="__shared_3_0_310">#REF!*12+#REF!</definedName>
    <definedName name="__shared_3_0_310_1" localSheetId="5">#REF!*12+#REF!</definedName>
    <definedName name="__shared_3_0_310_1">#REF!*12+#REF!</definedName>
    <definedName name="__shared_3_0_310_1_8" localSheetId="5">#REF!*12+#REF!</definedName>
    <definedName name="__shared_3_0_310_1_8">#REF!*12+#REF!</definedName>
    <definedName name="__shared_3_0_310_2" localSheetId="5">#REF!*12+#REF!</definedName>
    <definedName name="__shared_3_0_310_2">#REF!*12+#REF!</definedName>
    <definedName name="__shared_3_0_310_2_8" localSheetId="5">#REF!*12+#REF!</definedName>
    <definedName name="__shared_3_0_310_2_8">#REF!*12+#REF!</definedName>
    <definedName name="__shared_3_0_310_8" localSheetId="5">#REF!*12+#REF!</definedName>
    <definedName name="__shared_3_0_310_8">#REF!*12+#REF!</definedName>
    <definedName name="__shared_3_0_311" localSheetId="5">#REF!*#REF!*1000</definedName>
    <definedName name="__shared_3_0_311">#REF!*#REF!*1000</definedName>
    <definedName name="__shared_3_0_311_1" localSheetId="5">#REF!*#REF!*1000</definedName>
    <definedName name="__shared_3_0_311_1">#REF!*#REF!*1000</definedName>
    <definedName name="__shared_3_0_311_1_8" localSheetId="5">#REF!*#REF!*1000</definedName>
    <definedName name="__shared_3_0_311_1_8">#REF!*#REF!*1000</definedName>
    <definedName name="__shared_3_0_311_2" localSheetId="5">#REF!*#REF!*1000</definedName>
    <definedName name="__shared_3_0_311_2">#REF!*#REF!*1000</definedName>
    <definedName name="__shared_3_0_311_2_8" localSheetId="5">#REF!*#REF!*1000</definedName>
    <definedName name="__shared_3_0_311_2_8">#REF!*#REF!*1000</definedName>
    <definedName name="__shared_3_0_311_3" localSheetId="5">+#REF!*#REF!*1000</definedName>
    <definedName name="__shared_3_0_311_3">+#REF!*#REF!*1000</definedName>
    <definedName name="__shared_3_0_311_8" localSheetId="5">#REF!*#REF!*1000</definedName>
    <definedName name="__shared_3_0_311_8">#REF!*#REF!*1000</definedName>
    <definedName name="__shared_3_0_312" localSheetId="5">#REF!*12+#REF!</definedName>
    <definedName name="__shared_3_0_312">#REF!*12+#REF!</definedName>
    <definedName name="__shared_3_0_312_1" localSheetId="5">#REF!*12+#REF!</definedName>
    <definedName name="__shared_3_0_312_1">#REF!*12+#REF!</definedName>
    <definedName name="__shared_3_0_312_1_8" localSheetId="5">#REF!*12+#REF!</definedName>
    <definedName name="__shared_3_0_312_1_8">#REF!*12+#REF!</definedName>
    <definedName name="__shared_3_0_312_2" localSheetId="5">#REF!*12+#REF!</definedName>
    <definedName name="__shared_3_0_312_2">#REF!*12+#REF!</definedName>
    <definedName name="__shared_3_0_312_2_8" localSheetId="5">#REF!*12+#REF!</definedName>
    <definedName name="__shared_3_0_312_2_8">#REF!*12+#REF!</definedName>
    <definedName name="__shared_3_0_312_8" localSheetId="5">#REF!*12+#REF!</definedName>
    <definedName name="__shared_3_0_312_8">#REF!*12+#REF!</definedName>
    <definedName name="__shared_3_0_313" localSheetId="5">#REF!*#REF!*1000</definedName>
    <definedName name="__shared_3_0_313">#REF!*#REF!*1000</definedName>
    <definedName name="__shared_3_0_313_1" localSheetId="5">#REF!*#REF!*1000</definedName>
    <definedName name="__shared_3_0_313_1">#REF!*#REF!*1000</definedName>
    <definedName name="__shared_3_0_313_1_8" localSheetId="5">#REF!*#REF!*1000</definedName>
    <definedName name="__shared_3_0_313_1_8">#REF!*#REF!*1000</definedName>
    <definedName name="__shared_3_0_313_2" localSheetId="5">#REF!*#REF!*1000</definedName>
    <definedName name="__shared_3_0_313_2">#REF!*#REF!*1000</definedName>
    <definedName name="__shared_3_0_313_2_8" localSheetId="5">#REF!*#REF!*1000</definedName>
    <definedName name="__shared_3_0_313_2_8">#REF!*#REF!*1000</definedName>
    <definedName name="__shared_3_0_313_3" localSheetId="5">+#REF!*#REF!*1000</definedName>
    <definedName name="__shared_3_0_313_3">+#REF!*#REF!*1000</definedName>
    <definedName name="__shared_3_0_313_8" localSheetId="5">#REF!*#REF!*1000</definedName>
    <definedName name="__shared_3_0_313_8">#REF!*#REF!*1000</definedName>
    <definedName name="__shared_3_0_314" localSheetId="5">#REF!*12+#REF!</definedName>
    <definedName name="__shared_3_0_314">#REF!*12+#REF!</definedName>
    <definedName name="__shared_3_0_314_1" localSheetId="5">#REF!*12+#REF!</definedName>
    <definedName name="__shared_3_0_314_1">#REF!*12+#REF!</definedName>
    <definedName name="__shared_3_0_314_1_8" localSheetId="5">#REF!*12+#REF!</definedName>
    <definedName name="__shared_3_0_314_1_8">#REF!*12+#REF!</definedName>
    <definedName name="__shared_3_0_314_2" localSheetId="5">#REF!*12+#REF!</definedName>
    <definedName name="__shared_3_0_314_2">#REF!*12+#REF!</definedName>
    <definedName name="__shared_3_0_314_2_8" localSheetId="5">#REF!*12+#REF!</definedName>
    <definedName name="__shared_3_0_314_2_8">#REF!*12+#REF!</definedName>
    <definedName name="__shared_3_0_314_8" localSheetId="5">#REF!*12+#REF!</definedName>
    <definedName name="__shared_3_0_314_8">#REF!*12+#REF!</definedName>
    <definedName name="__shared_3_0_315" localSheetId="5">#REF!*#REF!*1000</definedName>
    <definedName name="__shared_3_0_315">#REF!*#REF!*1000</definedName>
    <definedName name="__shared_3_0_315_1" localSheetId="5">#REF!*#REF!*1000</definedName>
    <definedName name="__shared_3_0_315_1">#REF!*#REF!*1000</definedName>
    <definedName name="__shared_3_0_315_1_8" localSheetId="5">#REF!*#REF!*1000</definedName>
    <definedName name="__shared_3_0_315_1_8">#REF!*#REF!*1000</definedName>
    <definedName name="__shared_3_0_315_2" localSheetId="5">#REF!*#REF!*1000</definedName>
    <definedName name="__shared_3_0_315_2">#REF!*#REF!*1000</definedName>
    <definedName name="__shared_3_0_315_2_8" localSheetId="5">#REF!*#REF!*1000</definedName>
    <definedName name="__shared_3_0_315_2_8">#REF!*#REF!*1000</definedName>
    <definedName name="__shared_3_0_315_3" localSheetId="5">+#REF!*#REF!*1000</definedName>
    <definedName name="__shared_3_0_315_3">+#REF!*#REF!*1000</definedName>
    <definedName name="__shared_3_0_315_8" localSheetId="5">#REF!*#REF!*1000</definedName>
    <definedName name="__shared_3_0_315_8">#REF!*#REF!*1000</definedName>
    <definedName name="__shared_3_0_316" localSheetId="5">#REF!*12+#REF!</definedName>
    <definedName name="__shared_3_0_316">#REF!*12+#REF!</definedName>
    <definedName name="__shared_3_0_316_1" localSheetId="5">#REF!*12+#REF!</definedName>
    <definedName name="__shared_3_0_316_1">#REF!*12+#REF!</definedName>
    <definedName name="__shared_3_0_316_1_8" localSheetId="5">#REF!*12+#REF!</definedName>
    <definedName name="__shared_3_0_316_1_8">#REF!*12+#REF!</definedName>
    <definedName name="__shared_3_0_316_2" localSheetId="5">#REF!*12+#REF!</definedName>
    <definedName name="__shared_3_0_316_2">#REF!*12+#REF!</definedName>
    <definedName name="__shared_3_0_316_2_8" localSheetId="5">#REF!*12+#REF!</definedName>
    <definedName name="__shared_3_0_316_2_8">#REF!*12+#REF!</definedName>
    <definedName name="__shared_3_0_316_8" localSheetId="5">#REF!*12+#REF!</definedName>
    <definedName name="__shared_3_0_316_8">#REF!*12+#REF!</definedName>
    <definedName name="__shared_3_0_317" localSheetId="5">#REF!*#REF!*1000</definedName>
    <definedName name="__shared_3_0_317">#REF!*#REF!*1000</definedName>
    <definedName name="__shared_3_0_317_1" localSheetId="5">#REF!*#REF!*1000</definedName>
    <definedName name="__shared_3_0_317_1">#REF!*#REF!*1000</definedName>
    <definedName name="__shared_3_0_317_1_8" localSheetId="5">#REF!*#REF!*1000</definedName>
    <definedName name="__shared_3_0_317_1_8">#REF!*#REF!*1000</definedName>
    <definedName name="__shared_3_0_317_2" localSheetId="5">#REF!*#REF!*1000</definedName>
    <definedName name="__shared_3_0_317_2">#REF!*#REF!*1000</definedName>
    <definedName name="__shared_3_0_317_2_8" localSheetId="5">#REF!*#REF!*1000</definedName>
    <definedName name="__shared_3_0_317_2_8">#REF!*#REF!*1000</definedName>
    <definedName name="__shared_3_0_317_3" localSheetId="5">+#REF!*#REF!*1000</definedName>
    <definedName name="__shared_3_0_317_3">+#REF!*#REF!*1000</definedName>
    <definedName name="__shared_3_0_317_8" localSheetId="5">#REF!*#REF!*1000</definedName>
    <definedName name="__shared_3_0_317_8">#REF!*#REF!*1000</definedName>
    <definedName name="__shared_3_0_318" localSheetId="5">#REF!+#REF!-#REF!+#REF!+#REF!-#REF!+#REF!+#REF!-#REF!</definedName>
    <definedName name="__shared_3_0_318">#REF!+#REF!-#REF!+#REF!+#REF!-#REF!+#REF!+#REF!-#REF!</definedName>
    <definedName name="__shared_3_0_318_1" localSheetId="5">#REF!+#REF!-#REF!+#REF!+#REF!-#REF!+#REF!+#REF!-#REF!</definedName>
    <definedName name="__shared_3_0_318_1">#REF!+#REF!-#REF!+#REF!+#REF!-#REF!+#REF!+#REF!-#REF!</definedName>
    <definedName name="__shared_3_0_318_1_8" localSheetId="5">#REF!+#REF!-#REF!+#REF!+#REF!-#REF!+#REF!+#REF!-#REF!</definedName>
    <definedName name="__shared_3_0_318_1_8">#REF!+#REF!-#REF!+#REF!+#REF!-#REF!+#REF!+#REF!-#REF!</definedName>
    <definedName name="__shared_3_0_318_2" localSheetId="5">#REF!+#REF!-#REF!+#REF!+#REF!-#REF!+#REF!+#REF!-#REF!</definedName>
    <definedName name="__shared_3_0_318_2">#REF!+#REF!-#REF!+#REF!+#REF!-#REF!+#REF!+#REF!-#REF!</definedName>
    <definedName name="__shared_3_0_318_2_8" localSheetId="5">#REF!+#REF!-#REF!+#REF!+#REF!-#REF!+#REF!+#REF!-#REF!</definedName>
    <definedName name="__shared_3_0_318_2_8">#REF!+#REF!-#REF!+#REF!+#REF!-#REF!+#REF!+#REF!-#REF!</definedName>
    <definedName name="__shared_3_0_318_8" localSheetId="5">#REF!+#REF!-#REF!+#REF!+#REF!-#REF!+#REF!+#REF!-#REF!</definedName>
    <definedName name="__shared_3_0_318_8">#REF!+#REF!-#REF!+#REF!+#REF!-#REF!+#REF!+#REF!-#REF!</definedName>
    <definedName name="__shared_3_0_319" localSheetId="5">#REF!*#REF!*1000</definedName>
    <definedName name="__shared_3_0_319">#REF!*#REF!*1000</definedName>
    <definedName name="__shared_3_0_319_1" localSheetId="5">#REF!*#REF!*1000</definedName>
    <definedName name="__shared_3_0_319_1">#REF!*#REF!*1000</definedName>
    <definedName name="__shared_3_0_319_1_8" localSheetId="5">#REF!*#REF!*1000</definedName>
    <definedName name="__shared_3_0_319_1_8">#REF!*#REF!*1000</definedName>
    <definedName name="__shared_3_0_319_2" localSheetId="5">#REF!*#REF!*1000</definedName>
    <definedName name="__shared_3_0_319_2">#REF!*#REF!*1000</definedName>
    <definedName name="__shared_3_0_319_2_8" localSheetId="5">#REF!*#REF!*1000</definedName>
    <definedName name="__shared_3_0_319_2_8">#REF!*#REF!*1000</definedName>
    <definedName name="__shared_3_0_319_3" localSheetId="5">+#REF!*#REF!*1000</definedName>
    <definedName name="__shared_3_0_319_3">+#REF!*#REF!*1000</definedName>
    <definedName name="__shared_3_0_319_8" localSheetId="5">#REF!*#REF!*1000</definedName>
    <definedName name="__shared_3_0_319_8">#REF!*#REF!*1000</definedName>
    <definedName name="__shared_3_0_32" localSheetId="5">#REF!*12+#REF!</definedName>
    <definedName name="__shared_3_0_32">#REF!*12+#REF!</definedName>
    <definedName name="__shared_3_0_32_1" localSheetId="5">#REF!*12+#REF!</definedName>
    <definedName name="__shared_3_0_32_1">#REF!*12+#REF!</definedName>
    <definedName name="__shared_3_0_32_1_8" localSheetId="5">#REF!*12+#REF!</definedName>
    <definedName name="__shared_3_0_32_1_8">#REF!*12+#REF!</definedName>
    <definedName name="__shared_3_0_32_2" localSheetId="5">#REF!*12+#REF!</definedName>
    <definedName name="__shared_3_0_32_2">#REF!*12+#REF!</definedName>
    <definedName name="__shared_3_0_32_2_8" localSheetId="5">#REF!*12+#REF!</definedName>
    <definedName name="__shared_3_0_32_2_8">#REF!*12+#REF!</definedName>
    <definedName name="__shared_3_0_32_8" localSheetId="5">#REF!*12+#REF!</definedName>
    <definedName name="__shared_3_0_32_8">#REF!*12+#REF!</definedName>
    <definedName name="__shared_3_0_320" localSheetId="5">#REF!</definedName>
    <definedName name="__shared_3_0_320">#REF!</definedName>
    <definedName name="__shared_3_0_320_1" localSheetId="5">#REF!</definedName>
    <definedName name="__shared_3_0_320_1">#REF!</definedName>
    <definedName name="__shared_3_0_320_1_8" localSheetId="5">#REF!</definedName>
    <definedName name="__shared_3_0_320_1_8">#REF!</definedName>
    <definedName name="__shared_3_0_320_2" localSheetId="5">#REF!</definedName>
    <definedName name="__shared_3_0_320_2">#REF!</definedName>
    <definedName name="__shared_3_0_320_2_8" localSheetId="5">#REF!</definedName>
    <definedName name="__shared_3_0_320_2_8">#REF!</definedName>
    <definedName name="__shared_3_0_320_8" localSheetId="5">#REF!</definedName>
    <definedName name="__shared_3_0_320_8">#REF!</definedName>
    <definedName name="__shared_3_0_321" localSheetId="5">#REF!*#REF!*1000</definedName>
    <definedName name="__shared_3_0_321">#REF!*#REF!*1000</definedName>
    <definedName name="__shared_3_0_321_1" localSheetId="5">#REF!*#REF!*1000</definedName>
    <definedName name="__shared_3_0_321_1">#REF!*#REF!*1000</definedName>
    <definedName name="__shared_3_0_321_1_8" localSheetId="5">#REF!*#REF!*1000</definedName>
    <definedName name="__shared_3_0_321_1_8">#REF!*#REF!*1000</definedName>
    <definedName name="__shared_3_0_321_2" localSheetId="5">#REF!*#REF!*1000</definedName>
    <definedName name="__shared_3_0_321_2">#REF!*#REF!*1000</definedName>
    <definedName name="__shared_3_0_321_2_8" localSheetId="5">#REF!*#REF!*1000</definedName>
    <definedName name="__shared_3_0_321_2_8">#REF!*#REF!*1000</definedName>
    <definedName name="__shared_3_0_321_3" localSheetId="5">+#REF!*#REF!*1000</definedName>
    <definedName name="__shared_3_0_321_3">+#REF!*#REF!*1000</definedName>
    <definedName name="__shared_3_0_321_8" localSheetId="5">#REF!*#REF!*1000</definedName>
    <definedName name="__shared_3_0_321_8">#REF!*#REF!*1000</definedName>
    <definedName name="__shared_3_0_322" localSheetId="5">#REF!*12+#REF!</definedName>
    <definedName name="__shared_3_0_322">#REF!*12+#REF!</definedName>
    <definedName name="__shared_3_0_322_1" localSheetId="5">#REF!*12+#REF!</definedName>
    <definedName name="__shared_3_0_322_1">#REF!*12+#REF!</definedName>
    <definedName name="__shared_3_0_322_1_8" localSheetId="5">#REF!*12+#REF!</definedName>
    <definedName name="__shared_3_0_322_1_8">#REF!*12+#REF!</definedName>
    <definedName name="__shared_3_0_322_2" localSheetId="5">#REF!*12+#REF!</definedName>
    <definedName name="__shared_3_0_322_2">#REF!*12+#REF!</definedName>
    <definedName name="__shared_3_0_322_2_8" localSheetId="5">#REF!*12+#REF!</definedName>
    <definedName name="__shared_3_0_322_2_8">#REF!*12+#REF!</definedName>
    <definedName name="__shared_3_0_322_3" localSheetId="5">+#REF!+#REF!-#REF!+#REF!+#REF!-#REF!+#REF!-#REF!</definedName>
    <definedName name="__shared_3_0_322_3">+#REF!+#REF!-#REF!+#REF!+#REF!-#REF!+#REF!-#REF!</definedName>
    <definedName name="__shared_3_0_322_8" localSheetId="5">#REF!*12+#REF!</definedName>
    <definedName name="__shared_3_0_322_8">#REF!*12+#REF!</definedName>
    <definedName name="__shared_3_0_323" localSheetId="5">#REF!*#REF!*1000</definedName>
    <definedName name="__shared_3_0_323">#REF!*#REF!*1000</definedName>
    <definedName name="__shared_3_0_323_1" localSheetId="5">#REF!*#REF!*1000</definedName>
    <definedName name="__shared_3_0_323_1">#REF!*#REF!*1000</definedName>
    <definedName name="__shared_3_0_323_1_8" localSheetId="5">#REF!*#REF!*1000</definedName>
    <definedName name="__shared_3_0_323_1_8">#REF!*#REF!*1000</definedName>
    <definedName name="__shared_3_0_323_2" localSheetId="5">#REF!*#REF!*1000</definedName>
    <definedName name="__shared_3_0_323_2">#REF!*#REF!*1000</definedName>
    <definedName name="__shared_3_0_323_2_8" localSheetId="5">#REF!*#REF!*1000</definedName>
    <definedName name="__shared_3_0_323_2_8">#REF!*#REF!*1000</definedName>
    <definedName name="__shared_3_0_323_3" localSheetId="5">+#REF!*#REF!*1000</definedName>
    <definedName name="__shared_3_0_323_3">+#REF!*#REF!*1000</definedName>
    <definedName name="__shared_3_0_323_8" localSheetId="5">#REF!*#REF!*1000</definedName>
    <definedName name="__shared_3_0_323_8">#REF!*#REF!*1000</definedName>
    <definedName name="__shared_3_0_324" localSheetId="5">#REF!*12+#REF!</definedName>
    <definedName name="__shared_3_0_324">#REF!*12+#REF!</definedName>
    <definedName name="__shared_3_0_324_1" localSheetId="5">#REF!*12+#REF!</definedName>
    <definedName name="__shared_3_0_324_1">#REF!*12+#REF!</definedName>
    <definedName name="__shared_3_0_324_1_8" localSheetId="5">#REF!*12+#REF!</definedName>
    <definedName name="__shared_3_0_324_1_8">#REF!*12+#REF!</definedName>
    <definedName name="__shared_3_0_324_2" localSheetId="5">#REF!*12+#REF!</definedName>
    <definedName name="__shared_3_0_324_2">#REF!*12+#REF!</definedName>
    <definedName name="__shared_3_0_324_2_8" localSheetId="5">#REF!*12+#REF!</definedName>
    <definedName name="__shared_3_0_324_2_8">#REF!*12+#REF!</definedName>
    <definedName name="__shared_3_0_324_3" localSheetId="5">#REF!</definedName>
    <definedName name="__shared_3_0_324_3">#REF!</definedName>
    <definedName name="__shared_3_0_324_8" localSheetId="5">#REF!*12+#REF!</definedName>
    <definedName name="__shared_3_0_324_8">#REF!*12+#REF!</definedName>
    <definedName name="__shared_3_0_325" localSheetId="5">#REF!*#REF!*1000</definedName>
    <definedName name="__shared_3_0_325">#REF!*#REF!*1000</definedName>
    <definedName name="__shared_3_0_325_1" localSheetId="5">#REF!*#REF!*1000</definedName>
    <definedName name="__shared_3_0_325_1">#REF!*#REF!*1000</definedName>
    <definedName name="__shared_3_0_325_1_8" localSheetId="5">#REF!*#REF!*1000</definedName>
    <definedName name="__shared_3_0_325_1_8">#REF!*#REF!*1000</definedName>
    <definedName name="__shared_3_0_325_2" localSheetId="5">#REF!*#REF!*1000</definedName>
    <definedName name="__shared_3_0_325_2">#REF!*#REF!*1000</definedName>
    <definedName name="__shared_3_0_325_2_8" localSheetId="5">#REF!*#REF!*1000</definedName>
    <definedName name="__shared_3_0_325_2_8">#REF!*#REF!*1000</definedName>
    <definedName name="__shared_3_0_325_3" localSheetId="5">+#REF!*#REF!*1000</definedName>
    <definedName name="__shared_3_0_325_3">+#REF!*#REF!*1000</definedName>
    <definedName name="__shared_3_0_325_8" localSheetId="5">#REF!*#REF!*1000</definedName>
    <definedName name="__shared_3_0_325_8">#REF!*#REF!*1000</definedName>
    <definedName name="__shared_3_0_326" localSheetId="5">#REF!*12+#REF!</definedName>
    <definedName name="__shared_3_0_326">#REF!*12+#REF!</definedName>
    <definedName name="__shared_3_0_326_1" localSheetId="5">#REF!*12+#REF!</definedName>
    <definedName name="__shared_3_0_326_1">#REF!*12+#REF!</definedName>
    <definedName name="__shared_3_0_326_1_8" localSheetId="5">#REF!*12+#REF!</definedName>
    <definedName name="__shared_3_0_326_1_8">#REF!*12+#REF!</definedName>
    <definedName name="__shared_3_0_326_2" localSheetId="5">#REF!*12+#REF!</definedName>
    <definedName name="__shared_3_0_326_2">#REF!*12+#REF!</definedName>
    <definedName name="__shared_3_0_326_2_8" localSheetId="5">#REF!*12+#REF!</definedName>
    <definedName name="__shared_3_0_326_2_8">#REF!*12+#REF!</definedName>
    <definedName name="__shared_3_0_326_8" localSheetId="5">#REF!*12+#REF!</definedName>
    <definedName name="__shared_3_0_326_8">#REF!*12+#REF!</definedName>
    <definedName name="__shared_3_0_327" localSheetId="5">#REF!*#REF!*1000</definedName>
    <definedName name="__shared_3_0_327">#REF!*#REF!*1000</definedName>
    <definedName name="__shared_3_0_327_1" localSheetId="5">#REF!*#REF!*1000</definedName>
    <definedName name="__shared_3_0_327_1">#REF!*#REF!*1000</definedName>
    <definedName name="__shared_3_0_327_1_8" localSheetId="5">#REF!*#REF!*1000</definedName>
    <definedName name="__shared_3_0_327_1_8">#REF!*#REF!*1000</definedName>
    <definedName name="__shared_3_0_327_2" localSheetId="5">#REF!*#REF!*1000</definedName>
    <definedName name="__shared_3_0_327_2">#REF!*#REF!*1000</definedName>
    <definedName name="__shared_3_0_327_2_8" localSheetId="5">#REF!*#REF!*1000</definedName>
    <definedName name="__shared_3_0_327_2_8">#REF!*#REF!*1000</definedName>
    <definedName name="__shared_3_0_327_3" localSheetId="5">+#REF!*#REF!*1000</definedName>
    <definedName name="__shared_3_0_327_3">+#REF!*#REF!*1000</definedName>
    <definedName name="__shared_3_0_327_8" localSheetId="5">#REF!*#REF!*1000</definedName>
    <definedName name="__shared_3_0_327_8">#REF!*#REF!*1000</definedName>
    <definedName name="__shared_3_0_328" localSheetId="5">#REF!*12+#REF!</definedName>
    <definedName name="__shared_3_0_328">#REF!*12+#REF!</definedName>
    <definedName name="__shared_3_0_328_1" localSheetId="5">#REF!*12+#REF!</definedName>
    <definedName name="__shared_3_0_328_1">#REF!*12+#REF!</definedName>
    <definedName name="__shared_3_0_328_1_8" localSheetId="5">#REF!*12+#REF!</definedName>
    <definedName name="__shared_3_0_328_1_8">#REF!*12+#REF!</definedName>
    <definedName name="__shared_3_0_328_2" localSheetId="5">#REF!*12+#REF!</definedName>
    <definedName name="__shared_3_0_328_2">#REF!*12+#REF!</definedName>
    <definedName name="__shared_3_0_328_2_8" localSheetId="5">#REF!*12+#REF!</definedName>
    <definedName name="__shared_3_0_328_2_8">#REF!*12+#REF!</definedName>
    <definedName name="__shared_3_0_328_8" localSheetId="5">#REF!*12+#REF!</definedName>
    <definedName name="__shared_3_0_328_8">#REF!*12+#REF!</definedName>
    <definedName name="__shared_3_0_329" localSheetId="5">#REF!*#REF!*1000</definedName>
    <definedName name="__shared_3_0_329">#REF!*#REF!*1000</definedName>
    <definedName name="__shared_3_0_329_1" localSheetId="5">#REF!*#REF!*1000</definedName>
    <definedName name="__shared_3_0_329_1">#REF!*#REF!*1000</definedName>
    <definedName name="__shared_3_0_329_1_8" localSheetId="5">#REF!*#REF!*1000</definedName>
    <definedName name="__shared_3_0_329_1_8">#REF!*#REF!*1000</definedName>
    <definedName name="__shared_3_0_329_2" localSheetId="5">#REF!*#REF!*1000</definedName>
    <definedName name="__shared_3_0_329_2">#REF!*#REF!*1000</definedName>
    <definedName name="__shared_3_0_329_2_8" localSheetId="5">#REF!*#REF!*1000</definedName>
    <definedName name="__shared_3_0_329_2_8">#REF!*#REF!*1000</definedName>
    <definedName name="__shared_3_0_329_3" localSheetId="5">+#REF!*#REF!*1000</definedName>
    <definedName name="__shared_3_0_329_3">+#REF!*#REF!*1000</definedName>
    <definedName name="__shared_3_0_329_8" localSheetId="5">#REF!*#REF!*1000</definedName>
    <definedName name="__shared_3_0_329_8">#REF!*#REF!*1000</definedName>
    <definedName name="__shared_3_0_33" localSheetId="5">#REF!*#REF!*1000</definedName>
    <definedName name="__shared_3_0_33">#REF!*#REF!*1000</definedName>
    <definedName name="__shared_3_0_33_1" localSheetId="5">#REF!*#REF!*1000</definedName>
    <definedName name="__shared_3_0_33_1">#REF!*#REF!*1000</definedName>
    <definedName name="__shared_3_0_33_1_8" localSheetId="5">#REF!*#REF!*1000</definedName>
    <definedName name="__shared_3_0_33_1_8">#REF!*#REF!*1000</definedName>
    <definedName name="__shared_3_0_33_2" localSheetId="5">#REF!*#REF!*1000</definedName>
    <definedName name="__shared_3_0_33_2">#REF!*#REF!*1000</definedName>
    <definedName name="__shared_3_0_33_2_8" localSheetId="5">#REF!*#REF!*1000</definedName>
    <definedName name="__shared_3_0_33_2_8">#REF!*#REF!*1000</definedName>
    <definedName name="__shared_3_0_33_3" localSheetId="5">+#REF!*#REF!*1000</definedName>
    <definedName name="__shared_3_0_33_3">+#REF!*#REF!*1000</definedName>
    <definedName name="__shared_3_0_33_8" localSheetId="5">#REF!*#REF!*1000</definedName>
    <definedName name="__shared_3_0_33_8">#REF!*#REF!*1000</definedName>
    <definedName name="__shared_3_0_330" localSheetId="5">#REF!*12+#REF!</definedName>
    <definedName name="__shared_3_0_330">#REF!*12+#REF!</definedName>
    <definedName name="__shared_3_0_330_1" localSheetId="5">#REF!*12+#REF!</definedName>
    <definedName name="__shared_3_0_330_1">#REF!*12+#REF!</definedName>
    <definedName name="__shared_3_0_330_1_8" localSheetId="5">#REF!*12+#REF!</definedName>
    <definedName name="__shared_3_0_330_1_8">#REF!*12+#REF!</definedName>
    <definedName name="__shared_3_0_330_2" localSheetId="5">#REF!*12+#REF!</definedName>
    <definedName name="__shared_3_0_330_2">#REF!*12+#REF!</definedName>
    <definedName name="__shared_3_0_330_2_8" localSheetId="5">#REF!*12+#REF!</definedName>
    <definedName name="__shared_3_0_330_2_8">#REF!*12+#REF!</definedName>
    <definedName name="__shared_3_0_330_8" localSheetId="5">#REF!*12+#REF!</definedName>
    <definedName name="__shared_3_0_330_8">#REF!*12+#REF!</definedName>
    <definedName name="__shared_3_0_331" localSheetId="5">#REF!*#REF!*1000</definedName>
    <definedName name="__shared_3_0_331">#REF!*#REF!*1000</definedName>
    <definedName name="__shared_3_0_331_1" localSheetId="5">#REF!*#REF!*1000</definedName>
    <definedName name="__shared_3_0_331_1">#REF!*#REF!*1000</definedName>
    <definedName name="__shared_3_0_331_1_8" localSheetId="5">#REF!*#REF!*1000</definedName>
    <definedName name="__shared_3_0_331_1_8">#REF!*#REF!*1000</definedName>
    <definedName name="__shared_3_0_331_2" localSheetId="5">#REF!*#REF!*1000</definedName>
    <definedName name="__shared_3_0_331_2">#REF!*#REF!*1000</definedName>
    <definedName name="__shared_3_0_331_2_8" localSheetId="5">#REF!*#REF!*1000</definedName>
    <definedName name="__shared_3_0_331_2_8">#REF!*#REF!*1000</definedName>
    <definedName name="__shared_3_0_331_3" localSheetId="5">+#REF!*#REF!*1000</definedName>
    <definedName name="__shared_3_0_331_3">+#REF!*#REF!*1000</definedName>
    <definedName name="__shared_3_0_331_8" localSheetId="5">#REF!*#REF!*1000</definedName>
    <definedName name="__shared_3_0_331_8">#REF!*#REF!*1000</definedName>
    <definedName name="__shared_3_0_332" localSheetId="5">#REF!*12+#REF!</definedName>
    <definedName name="__shared_3_0_332">#REF!*12+#REF!</definedName>
    <definedName name="__shared_3_0_332_1" localSheetId="5">#REF!*12+#REF!</definedName>
    <definedName name="__shared_3_0_332_1">#REF!*12+#REF!</definedName>
    <definedName name="__shared_3_0_332_1_8" localSheetId="5">#REF!*12+#REF!</definedName>
    <definedName name="__shared_3_0_332_1_8">#REF!*12+#REF!</definedName>
    <definedName name="__shared_3_0_332_2" localSheetId="5">#REF!*12+#REF!</definedName>
    <definedName name="__shared_3_0_332_2">#REF!*12+#REF!</definedName>
    <definedName name="__shared_3_0_332_2_8" localSheetId="5">#REF!*12+#REF!</definedName>
    <definedName name="__shared_3_0_332_2_8">#REF!*12+#REF!</definedName>
    <definedName name="__shared_3_0_332_8" localSheetId="5">#REF!*12+#REF!</definedName>
    <definedName name="__shared_3_0_332_8">#REF!*12+#REF!</definedName>
    <definedName name="__shared_3_0_333" localSheetId="5">#REF!*#REF!*1000</definedName>
    <definedName name="__shared_3_0_333">#REF!*#REF!*1000</definedName>
    <definedName name="__shared_3_0_333_1" localSheetId="5">#REF!*#REF!*1000</definedName>
    <definedName name="__shared_3_0_333_1">#REF!*#REF!*1000</definedName>
    <definedName name="__shared_3_0_333_1_8" localSheetId="5">#REF!*#REF!*1000</definedName>
    <definedName name="__shared_3_0_333_1_8">#REF!*#REF!*1000</definedName>
    <definedName name="__shared_3_0_333_2" localSheetId="5">#REF!*#REF!*1000</definedName>
    <definedName name="__shared_3_0_333_2">#REF!*#REF!*1000</definedName>
    <definedName name="__shared_3_0_333_2_8" localSheetId="5">#REF!*#REF!*1000</definedName>
    <definedName name="__shared_3_0_333_2_8">#REF!*#REF!*1000</definedName>
    <definedName name="__shared_3_0_333_3" localSheetId="5">+#REF!*#REF!*1000</definedName>
    <definedName name="__shared_3_0_333_3">+#REF!*#REF!*1000</definedName>
    <definedName name="__shared_3_0_333_8" localSheetId="5">#REF!*#REF!*1000</definedName>
    <definedName name="__shared_3_0_333_8">#REF!*#REF!*1000</definedName>
    <definedName name="__shared_3_0_334" localSheetId="5">#REF!*12+#REF!</definedName>
    <definedName name="__shared_3_0_334">#REF!*12+#REF!</definedName>
    <definedName name="__shared_3_0_334_1" localSheetId="5">#REF!*12+#REF!</definedName>
    <definedName name="__shared_3_0_334_1">#REF!*12+#REF!</definedName>
    <definedName name="__shared_3_0_334_1_8" localSheetId="5">#REF!*12+#REF!</definedName>
    <definedName name="__shared_3_0_334_1_8">#REF!*12+#REF!</definedName>
    <definedName name="__shared_3_0_334_2" localSheetId="5">#REF!*12+#REF!</definedName>
    <definedName name="__shared_3_0_334_2">#REF!*12+#REF!</definedName>
    <definedName name="__shared_3_0_334_2_8" localSheetId="5">#REF!*12+#REF!</definedName>
    <definedName name="__shared_3_0_334_2_8">#REF!*12+#REF!</definedName>
    <definedName name="__shared_3_0_334_8" localSheetId="5">#REF!*12+#REF!</definedName>
    <definedName name="__shared_3_0_334_8">#REF!*12+#REF!</definedName>
    <definedName name="__shared_3_0_335" localSheetId="5">#REF!*#REF!*1000</definedName>
    <definedName name="__shared_3_0_335">#REF!*#REF!*1000</definedName>
    <definedName name="__shared_3_0_335_1" localSheetId="5">#REF!*#REF!*1000</definedName>
    <definedName name="__shared_3_0_335_1">#REF!*#REF!*1000</definedName>
    <definedName name="__shared_3_0_335_1_8" localSheetId="5">#REF!*#REF!*1000</definedName>
    <definedName name="__shared_3_0_335_1_8">#REF!*#REF!*1000</definedName>
    <definedName name="__shared_3_0_335_2" localSheetId="5">#REF!*#REF!*1000</definedName>
    <definedName name="__shared_3_0_335_2">#REF!*#REF!*1000</definedName>
    <definedName name="__shared_3_0_335_2_8" localSheetId="5">#REF!*#REF!*1000</definedName>
    <definedName name="__shared_3_0_335_2_8">#REF!*#REF!*1000</definedName>
    <definedName name="__shared_3_0_335_3" localSheetId="5">+#REF!*#REF!*1000</definedName>
    <definedName name="__shared_3_0_335_3">+#REF!*#REF!*1000</definedName>
    <definedName name="__shared_3_0_335_8" localSheetId="5">#REF!*#REF!*1000</definedName>
    <definedName name="__shared_3_0_335_8">#REF!*#REF!*1000</definedName>
    <definedName name="__shared_3_0_336" localSheetId="5">#REF!*12+#REF!</definedName>
    <definedName name="__shared_3_0_336">#REF!*12+#REF!</definedName>
    <definedName name="__shared_3_0_336_1" localSheetId="5">#REF!*12+#REF!</definedName>
    <definedName name="__shared_3_0_336_1">#REF!*12+#REF!</definedName>
    <definedName name="__shared_3_0_336_1_8" localSheetId="5">#REF!*12+#REF!</definedName>
    <definedName name="__shared_3_0_336_1_8">#REF!*12+#REF!</definedName>
    <definedName name="__shared_3_0_336_2" localSheetId="5">#REF!*12+#REF!</definedName>
    <definedName name="__shared_3_0_336_2">#REF!*12+#REF!</definedName>
    <definedName name="__shared_3_0_336_2_8" localSheetId="5">#REF!*12+#REF!</definedName>
    <definedName name="__shared_3_0_336_2_8">#REF!*12+#REF!</definedName>
    <definedName name="__shared_3_0_336_8" localSheetId="5">#REF!*12+#REF!</definedName>
    <definedName name="__shared_3_0_336_8">#REF!*12+#REF!</definedName>
    <definedName name="__shared_3_0_337" localSheetId="5">#REF!*#REF!*1000</definedName>
    <definedName name="__shared_3_0_337">#REF!*#REF!*1000</definedName>
    <definedName name="__shared_3_0_337_1" localSheetId="5">#REF!*#REF!*1000</definedName>
    <definedName name="__shared_3_0_337_1">#REF!*#REF!*1000</definedName>
    <definedName name="__shared_3_0_337_1_8" localSheetId="5">#REF!*#REF!*1000</definedName>
    <definedName name="__shared_3_0_337_1_8">#REF!*#REF!*1000</definedName>
    <definedName name="__shared_3_0_337_2" localSheetId="5">#REF!*#REF!*1000</definedName>
    <definedName name="__shared_3_0_337_2">#REF!*#REF!*1000</definedName>
    <definedName name="__shared_3_0_337_2_8" localSheetId="5">#REF!*#REF!*1000</definedName>
    <definedName name="__shared_3_0_337_2_8">#REF!*#REF!*1000</definedName>
    <definedName name="__shared_3_0_337_3" localSheetId="5">+#REF!*#REF!*1000</definedName>
    <definedName name="__shared_3_0_337_3">+#REF!*#REF!*1000</definedName>
    <definedName name="__shared_3_0_337_8" localSheetId="5">#REF!*#REF!*1000</definedName>
    <definedName name="__shared_3_0_337_8">#REF!*#REF!*1000</definedName>
    <definedName name="__shared_3_0_338" localSheetId="5">#REF!+#REF!-#REF!+#REF!+#REF!-#REF!+#REF!+#REF!-#REF!</definedName>
    <definedName name="__shared_3_0_338">#REF!+#REF!-#REF!+#REF!+#REF!-#REF!+#REF!+#REF!-#REF!</definedName>
    <definedName name="__shared_3_0_338_1" localSheetId="5">#REF!+#REF!-#REF!+#REF!+#REF!-#REF!+#REF!+#REF!-#REF!</definedName>
    <definedName name="__shared_3_0_338_1">#REF!+#REF!-#REF!+#REF!+#REF!-#REF!+#REF!+#REF!-#REF!</definedName>
    <definedName name="__shared_3_0_338_1_8" localSheetId="5">#REF!+#REF!-#REF!+#REF!+#REF!-#REF!+#REF!+#REF!-#REF!</definedName>
    <definedName name="__shared_3_0_338_1_8">#REF!+#REF!-#REF!+#REF!+#REF!-#REF!+#REF!+#REF!-#REF!</definedName>
    <definedName name="__shared_3_0_338_2" localSheetId="5">#REF!+#REF!-#REF!+#REF!+#REF!-#REF!+#REF!+#REF!-#REF!</definedName>
    <definedName name="__shared_3_0_338_2">#REF!+#REF!-#REF!+#REF!+#REF!-#REF!+#REF!+#REF!-#REF!</definedName>
    <definedName name="__shared_3_0_338_2_8" localSheetId="5">#REF!+#REF!-#REF!+#REF!+#REF!-#REF!+#REF!+#REF!-#REF!</definedName>
    <definedName name="__shared_3_0_338_2_8">#REF!+#REF!-#REF!+#REF!+#REF!-#REF!+#REF!+#REF!-#REF!</definedName>
    <definedName name="__shared_3_0_338_8" localSheetId="5">#REF!+#REF!-#REF!+#REF!+#REF!-#REF!+#REF!+#REF!-#REF!</definedName>
    <definedName name="__shared_3_0_338_8">#REF!+#REF!-#REF!+#REF!+#REF!-#REF!+#REF!+#REF!-#REF!</definedName>
    <definedName name="__shared_3_0_339" localSheetId="5">#REF!*#REF!*1000</definedName>
    <definedName name="__shared_3_0_339">#REF!*#REF!*1000</definedName>
    <definedName name="__shared_3_0_339_1" localSheetId="5">#REF!*#REF!*1000</definedName>
    <definedName name="__shared_3_0_339_1">#REF!*#REF!*1000</definedName>
    <definedName name="__shared_3_0_339_1_8" localSheetId="5">#REF!*#REF!*1000</definedName>
    <definedName name="__shared_3_0_339_1_8">#REF!*#REF!*1000</definedName>
    <definedName name="__shared_3_0_339_2" localSheetId="5">#REF!*#REF!*1000</definedName>
    <definedName name="__shared_3_0_339_2">#REF!*#REF!*1000</definedName>
    <definedName name="__shared_3_0_339_2_8" localSheetId="5">#REF!*#REF!*1000</definedName>
    <definedName name="__shared_3_0_339_2_8">#REF!*#REF!*1000</definedName>
    <definedName name="__shared_3_0_339_3" localSheetId="5">+#REF!*#REF!*1000</definedName>
    <definedName name="__shared_3_0_339_3">+#REF!*#REF!*1000</definedName>
    <definedName name="__shared_3_0_339_8" localSheetId="5">#REF!*#REF!*1000</definedName>
    <definedName name="__shared_3_0_339_8">#REF!*#REF!*1000</definedName>
    <definedName name="__shared_3_0_34" localSheetId="5">#REF!*12+#REF!</definedName>
    <definedName name="__shared_3_0_34">#REF!*12+#REF!</definedName>
    <definedName name="__shared_3_0_34_1" localSheetId="5">#REF!*12+#REF!</definedName>
    <definedName name="__shared_3_0_34_1">#REF!*12+#REF!</definedName>
    <definedName name="__shared_3_0_34_1_8" localSheetId="5">#REF!*12+#REF!</definedName>
    <definedName name="__shared_3_0_34_1_8">#REF!*12+#REF!</definedName>
    <definedName name="__shared_3_0_34_2" localSheetId="5">#REF!*12+#REF!</definedName>
    <definedName name="__shared_3_0_34_2">#REF!*12+#REF!</definedName>
    <definedName name="__shared_3_0_34_2_8" localSheetId="5">#REF!*12+#REF!</definedName>
    <definedName name="__shared_3_0_34_2_8">#REF!*12+#REF!</definedName>
    <definedName name="__shared_3_0_34_3" localSheetId="5">+#REF!+#REF!-#REF!+#REF!+#REF!-#REF!+#REF!-#REF!</definedName>
    <definedName name="__shared_3_0_34_3">+#REF!+#REF!-#REF!+#REF!+#REF!-#REF!+#REF!-#REF!</definedName>
    <definedName name="__shared_3_0_34_8" localSheetId="5">#REF!*12+#REF!</definedName>
    <definedName name="__shared_3_0_34_8">#REF!*12+#REF!</definedName>
    <definedName name="__shared_3_0_340" localSheetId="5">#REF!</definedName>
    <definedName name="__shared_3_0_340">#REF!</definedName>
    <definedName name="__shared_3_0_340_1" localSheetId="5">#REF!</definedName>
    <definedName name="__shared_3_0_340_1">#REF!</definedName>
    <definedName name="__shared_3_0_340_1_8" localSheetId="5">#REF!</definedName>
    <definedName name="__shared_3_0_340_1_8">#REF!</definedName>
    <definedName name="__shared_3_0_340_2" localSheetId="5">#REF!</definedName>
    <definedName name="__shared_3_0_340_2">#REF!</definedName>
    <definedName name="__shared_3_0_340_2_8" localSheetId="5">#REF!</definedName>
    <definedName name="__shared_3_0_340_2_8">#REF!</definedName>
    <definedName name="__shared_3_0_340_3" localSheetId="5">+#REF!+#REF!-#REF!+#REF!+#REF!-#REF!+#REF!-#REF!</definedName>
    <definedName name="__shared_3_0_340_3">+#REF!+#REF!-#REF!+#REF!+#REF!-#REF!+#REF!-#REF!</definedName>
    <definedName name="__shared_3_0_340_8" localSheetId="5">#REF!</definedName>
    <definedName name="__shared_3_0_340_8">#REF!</definedName>
    <definedName name="__shared_3_0_341" localSheetId="5">#REF!*#REF!*1000</definedName>
    <definedName name="__shared_3_0_341">#REF!*#REF!*1000</definedName>
    <definedName name="__shared_3_0_341_1" localSheetId="5">#REF!*#REF!*1000</definedName>
    <definedName name="__shared_3_0_341_1">#REF!*#REF!*1000</definedName>
    <definedName name="__shared_3_0_341_1_8" localSheetId="5">#REF!*#REF!*1000</definedName>
    <definedName name="__shared_3_0_341_1_8">#REF!*#REF!*1000</definedName>
    <definedName name="__shared_3_0_341_2" localSheetId="5">#REF!*#REF!*1000</definedName>
    <definedName name="__shared_3_0_341_2">#REF!*#REF!*1000</definedName>
    <definedName name="__shared_3_0_341_2_8" localSheetId="5">#REF!*#REF!*1000</definedName>
    <definedName name="__shared_3_0_341_2_8">#REF!*#REF!*1000</definedName>
    <definedName name="__shared_3_0_341_3" localSheetId="5">+#REF!*#REF!*1000</definedName>
    <definedName name="__shared_3_0_341_3">+#REF!*#REF!*1000</definedName>
    <definedName name="__shared_3_0_341_8" localSheetId="5">#REF!*#REF!*1000</definedName>
    <definedName name="__shared_3_0_341_8">#REF!*#REF!*1000</definedName>
    <definedName name="__shared_3_0_342" localSheetId="5">#REF!*12+#REF!</definedName>
    <definedName name="__shared_3_0_342">#REF!*12+#REF!</definedName>
    <definedName name="__shared_3_0_342_1" localSheetId="5">#REF!*12+#REF!</definedName>
    <definedName name="__shared_3_0_342_1">#REF!*12+#REF!</definedName>
    <definedName name="__shared_3_0_342_1_8" localSheetId="5">#REF!*12+#REF!</definedName>
    <definedName name="__shared_3_0_342_1_8">#REF!*12+#REF!</definedName>
    <definedName name="__shared_3_0_342_2" localSheetId="5">#REF!*12+#REF!</definedName>
    <definedName name="__shared_3_0_342_2">#REF!*12+#REF!</definedName>
    <definedName name="__shared_3_0_342_2_8" localSheetId="5">#REF!*12+#REF!</definedName>
    <definedName name="__shared_3_0_342_2_8">#REF!*12+#REF!</definedName>
    <definedName name="__shared_3_0_342_3" localSheetId="5">#REF!</definedName>
    <definedName name="__shared_3_0_342_3">#REF!</definedName>
    <definedName name="__shared_3_0_342_8" localSheetId="5">#REF!*12+#REF!</definedName>
    <definedName name="__shared_3_0_342_8">#REF!*12+#REF!</definedName>
    <definedName name="__shared_3_0_343" localSheetId="5">#REF!*#REF!*1000</definedName>
    <definedName name="__shared_3_0_343">#REF!*#REF!*1000</definedName>
    <definedName name="__shared_3_0_343_1" localSheetId="5">#REF!*#REF!*1000</definedName>
    <definedName name="__shared_3_0_343_1">#REF!*#REF!*1000</definedName>
    <definedName name="__shared_3_0_343_1_8" localSheetId="5">#REF!*#REF!*1000</definedName>
    <definedName name="__shared_3_0_343_1_8">#REF!*#REF!*1000</definedName>
    <definedName name="__shared_3_0_343_2" localSheetId="5">#REF!*#REF!*1000</definedName>
    <definedName name="__shared_3_0_343_2">#REF!*#REF!*1000</definedName>
    <definedName name="__shared_3_0_343_2_8" localSheetId="5">#REF!*#REF!*1000</definedName>
    <definedName name="__shared_3_0_343_2_8">#REF!*#REF!*1000</definedName>
    <definedName name="__shared_3_0_343_3" localSheetId="5">+#REF!*#REF!*1000</definedName>
    <definedName name="__shared_3_0_343_3">+#REF!*#REF!*1000</definedName>
    <definedName name="__shared_3_0_343_8" localSheetId="5">#REF!*#REF!*1000</definedName>
    <definedName name="__shared_3_0_343_8">#REF!*#REF!*1000</definedName>
    <definedName name="__shared_3_0_344" localSheetId="5">#REF!*12+#REF!</definedName>
    <definedName name="__shared_3_0_344">#REF!*12+#REF!</definedName>
    <definedName name="__shared_3_0_344_1" localSheetId="5">#REF!*12+#REF!</definedName>
    <definedName name="__shared_3_0_344_1">#REF!*12+#REF!</definedName>
    <definedName name="__shared_3_0_344_1_8" localSheetId="5">#REF!*12+#REF!</definedName>
    <definedName name="__shared_3_0_344_1_8">#REF!*12+#REF!</definedName>
    <definedName name="__shared_3_0_344_2" localSheetId="5">#REF!*12+#REF!</definedName>
    <definedName name="__shared_3_0_344_2">#REF!*12+#REF!</definedName>
    <definedName name="__shared_3_0_344_2_8" localSheetId="5">#REF!*12+#REF!</definedName>
    <definedName name="__shared_3_0_344_2_8">#REF!*12+#REF!</definedName>
    <definedName name="__shared_3_0_344_8" localSheetId="5">#REF!*12+#REF!</definedName>
    <definedName name="__shared_3_0_344_8">#REF!*12+#REF!</definedName>
    <definedName name="__shared_3_0_345" localSheetId="5">#REF!*#REF!*1000</definedName>
    <definedName name="__shared_3_0_345">#REF!*#REF!*1000</definedName>
    <definedName name="__shared_3_0_345_1" localSheetId="5">#REF!*#REF!*1000</definedName>
    <definedName name="__shared_3_0_345_1">#REF!*#REF!*1000</definedName>
    <definedName name="__shared_3_0_345_1_8" localSheetId="5">#REF!*#REF!*1000</definedName>
    <definedName name="__shared_3_0_345_1_8">#REF!*#REF!*1000</definedName>
    <definedName name="__shared_3_0_345_2" localSheetId="5">#REF!*#REF!*1000</definedName>
    <definedName name="__shared_3_0_345_2">#REF!*#REF!*1000</definedName>
    <definedName name="__shared_3_0_345_2_8" localSheetId="5">#REF!*#REF!*1000</definedName>
    <definedName name="__shared_3_0_345_2_8">#REF!*#REF!*1000</definedName>
    <definedName name="__shared_3_0_345_3" localSheetId="5">+#REF!*#REF!*1000</definedName>
    <definedName name="__shared_3_0_345_3">+#REF!*#REF!*1000</definedName>
    <definedName name="__shared_3_0_345_8" localSheetId="5">#REF!*#REF!*1000</definedName>
    <definedName name="__shared_3_0_345_8">#REF!*#REF!*1000</definedName>
    <definedName name="__shared_3_0_346" localSheetId="5">#REF!*12+#REF!</definedName>
    <definedName name="__shared_3_0_346">#REF!*12+#REF!</definedName>
    <definedName name="__shared_3_0_346_1" localSheetId="5">#REF!*12+#REF!</definedName>
    <definedName name="__shared_3_0_346_1">#REF!*12+#REF!</definedName>
    <definedName name="__shared_3_0_346_1_8" localSheetId="5">#REF!*12+#REF!</definedName>
    <definedName name="__shared_3_0_346_1_8">#REF!*12+#REF!</definedName>
    <definedName name="__shared_3_0_346_2" localSheetId="5">#REF!*12+#REF!</definedName>
    <definedName name="__shared_3_0_346_2">#REF!*12+#REF!</definedName>
    <definedName name="__shared_3_0_346_2_8" localSheetId="5">#REF!*12+#REF!</definedName>
    <definedName name="__shared_3_0_346_2_8">#REF!*12+#REF!</definedName>
    <definedName name="__shared_3_0_346_8" localSheetId="5">#REF!*12+#REF!</definedName>
    <definedName name="__shared_3_0_346_8">#REF!*12+#REF!</definedName>
    <definedName name="__shared_3_0_347" localSheetId="5">#REF!*#REF!*1000</definedName>
    <definedName name="__shared_3_0_347">#REF!*#REF!*1000</definedName>
    <definedName name="__shared_3_0_347_1" localSheetId="5">#REF!*#REF!*1000</definedName>
    <definedName name="__shared_3_0_347_1">#REF!*#REF!*1000</definedName>
    <definedName name="__shared_3_0_347_1_8" localSheetId="5">#REF!*#REF!*1000</definedName>
    <definedName name="__shared_3_0_347_1_8">#REF!*#REF!*1000</definedName>
    <definedName name="__shared_3_0_347_2" localSheetId="5">#REF!*#REF!*1000</definedName>
    <definedName name="__shared_3_0_347_2">#REF!*#REF!*1000</definedName>
    <definedName name="__shared_3_0_347_2_8" localSheetId="5">#REF!*#REF!*1000</definedName>
    <definedName name="__shared_3_0_347_2_8">#REF!*#REF!*1000</definedName>
    <definedName name="__shared_3_0_347_3" localSheetId="5">+#REF!*#REF!*1000</definedName>
    <definedName name="__shared_3_0_347_3">+#REF!*#REF!*1000</definedName>
    <definedName name="__shared_3_0_347_8" localSheetId="5">#REF!*#REF!*1000</definedName>
    <definedName name="__shared_3_0_347_8">#REF!*#REF!*1000</definedName>
    <definedName name="__shared_3_0_348" localSheetId="5">#REF!*12+#REF!</definedName>
    <definedName name="__shared_3_0_348">#REF!*12+#REF!</definedName>
    <definedName name="__shared_3_0_348_1" localSheetId="5">#REF!*12+#REF!</definedName>
    <definedName name="__shared_3_0_348_1">#REF!*12+#REF!</definedName>
    <definedName name="__shared_3_0_348_1_8" localSheetId="5">#REF!*12+#REF!</definedName>
    <definedName name="__shared_3_0_348_1_8">#REF!*12+#REF!</definedName>
    <definedName name="__shared_3_0_348_2" localSheetId="5">#REF!*12+#REF!</definedName>
    <definedName name="__shared_3_0_348_2">#REF!*12+#REF!</definedName>
    <definedName name="__shared_3_0_348_2_8" localSheetId="5">#REF!*12+#REF!</definedName>
    <definedName name="__shared_3_0_348_2_8">#REF!*12+#REF!</definedName>
    <definedName name="__shared_3_0_348_8" localSheetId="5">#REF!*12+#REF!</definedName>
    <definedName name="__shared_3_0_348_8">#REF!*12+#REF!</definedName>
    <definedName name="__shared_3_0_349" localSheetId="5">#REF!*#REF!*1000</definedName>
    <definedName name="__shared_3_0_349">#REF!*#REF!*1000</definedName>
    <definedName name="__shared_3_0_349_1" localSheetId="5">#REF!*#REF!*1000</definedName>
    <definedName name="__shared_3_0_349_1">#REF!*#REF!*1000</definedName>
    <definedName name="__shared_3_0_349_1_8" localSheetId="5">#REF!*#REF!*1000</definedName>
    <definedName name="__shared_3_0_349_1_8">#REF!*#REF!*1000</definedName>
    <definedName name="__shared_3_0_349_2" localSheetId="5">#REF!*#REF!*1000</definedName>
    <definedName name="__shared_3_0_349_2">#REF!*#REF!*1000</definedName>
    <definedName name="__shared_3_0_349_2_8" localSheetId="5">#REF!*#REF!*1000</definedName>
    <definedName name="__shared_3_0_349_2_8">#REF!*#REF!*1000</definedName>
    <definedName name="__shared_3_0_349_3" localSheetId="5">+#REF!*#REF!*1000</definedName>
    <definedName name="__shared_3_0_349_3">+#REF!*#REF!*1000</definedName>
    <definedName name="__shared_3_0_349_8" localSheetId="5">#REF!*#REF!*1000</definedName>
    <definedName name="__shared_3_0_349_8">#REF!*#REF!*1000</definedName>
    <definedName name="__shared_3_0_35" localSheetId="5">#REF!*#REF!*1000</definedName>
    <definedName name="__shared_3_0_35">#REF!*#REF!*1000</definedName>
    <definedName name="__shared_3_0_35_1" localSheetId="5">#REF!*#REF!*1000</definedName>
    <definedName name="__shared_3_0_35_1">#REF!*#REF!*1000</definedName>
    <definedName name="__shared_3_0_35_1_8" localSheetId="5">#REF!*#REF!*1000</definedName>
    <definedName name="__shared_3_0_35_1_8">#REF!*#REF!*1000</definedName>
    <definedName name="__shared_3_0_35_2" localSheetId="5">#REF!*#REF!*1000</definedName>
    <definedName name="__shared_3_0_35_2">#REF!*#REF!*1000</definedName>
    <definedName name="__shared_3_0_35_2_8" localSheetId="5">#REF!*#REF!*1000</definedName>
    <definedName name="__shared_3_0_35_2_8">#REF!*#REF!*1000</definedName>
    <definedName name="__shared_3_0_35_3" localSheetId="5">+#REF!*#REF!*1000</definedName>
    <definedName name="__shared_3_0_35_3">+#REF!*#REF!*1000</definedName>
    <definedName name="__shared_3_0_35_8" localSheetId="5">#REF!*#REF!*1000</definedName>
    <definedName name="__shared_3_0_35_8">#REF!*#REF!*1000</definedName>
    <definedName name="__shared_3_0_350" localSheetId="5">#REF!*12+#REF!</definedName>
    <definedName name="__shared_3_0_350">#REF!*12+#REF!</definedName>
    <definedName name="__shared_3_0_350_1" localSheetId="5">#REF!*12+#REF!</definedName>
    <definedName name="__shared_3_0_350_1">#REF!*12+#REF!</definedName>
    <definedName name="__shared_3_0_350_1_8" localSheetId="5">#REF!*12+#REF!</definedName>
    <definedName name="__shared_3_0_350_1_8">#REF!*12+#REF!</definedName>
    <definedName name="__shared_3_0_350_2" localSheetId="5">#REF!*12+#REF!</definedName>
    <definedName name="__shared_3_0_350_2">#REF!*12+#REF!</definedName>
    <definedName name="__shared_3_0_350_2_8" localSheetId="5">#REF!*12+#REF!</definedName>
    <definedName name="__shared_3_0_350_2_8">#REF!*12+#REF!</definedName>
    <definedName name="__shared_3_0_350_8" localSheetId="5">#REF!*12+#REF!</definedName>
    <definedName name="__shared_3_0_350_8">#REF!*12+#REF!</definedName>
    <definedName name="__shared_3_0_351" localSheetId="5">#REF!*#REF!*1000</definedName>
    <definedName name="__shared_3_0_351">#REF!*#REF!*1000</definedName>
    <definedName name="__shared_3_0_351_1" localSheetId="5">#REF!*#REF!*1000</definedName>
    <definedName name="__shared_3_0_351_1">#REF!*#REF!*1000</definedName>
    <definedName name="__shared_3_0_351_1_8" localSheetId="5">#REF!*#REF!*1000</definedName>
    <definedName name="__shared_3_0_351_1_8">#REF!*#REF!*1000</definedName>
    <definedName name="__shared_3_0_351_2" localSheetId="5">#REF!*#REF!*1000</definedName>
    <definedName name="__shared_3_0_351_2">#REF!*#REF!*1000</definedName>
    <definedName name="__shared_3_0_351_2_8" localSheetId="5">#REF!*#REF!*1000</definedName>
    <definedName name="__shared_3_0_351_2_8">#REF!*#REF!*1000</definedName>
    <definedName name="__shared_3_0_351_3" localSheetId="5">+#REF!*#REF!*1000</definedName>
    <definedName name="__shared_3_0_351_3">+#REF!*#REF!*1000</definedName>
    <definedName name="__shared_3_0_351_8" localSheetId="5">#REF!*#REF!*1000</definedName>
    <definedName name="__shared_3_0_351_8">#REF!*#REF!*1000</definedName>
    <definedName name="__shared_3_0_352" localSheetId="5">#REF!*12+#REF!</definedName>
    <definedName name="__shared_3_0_352">#REF!*12+#REF!</definedName>
    <definedName name="__shared_3_0_352_1" localSheetId="5">#REF!*12+#REF!</definedName>
    <definedName name="__shared_3_0_352_1">#REF!*12+#REF!</definedName>
    <definedName name="__shared_3_0_352_1_8" localSheetId="5">#REF!*12+#REF!</definedName>
    <definedName name="__shared_3_0_352_1_8">#REF!*12+#REF!</definedName>
    <definedName name="__shared_3_0_352_2" localSheetId="5">#REF!*12+#REF!</definedName>
    <definedName name="__shared_3_0_352_2">#REF!*12+#REF!</definedName>
    <definedName name="__shared_3_0_352_2_8" localSheetId="5">#REF!*12+#REF!</definedName>
    <definedName name="__shared_3_0_352_2_8">#REF!*12+#REF!</definedName>
    <definedName name="__shared_3_0_352_8" localSheetId="5">#REF!*12+#REF!</definedName>
    <definedName name="__shared_3_0_352_8">#REF!*12+#REF!</definedName>
    <definedName name="__shared_3_0_353" localSheetId="5">#REF!*#REF!*1000</definedName>
    <definedName name="__shared_3_0_353">#REF!*#REF!*1000</definedName>
    <definedName name="__shared_3_0_353_1" localSheetId="5">#REF!*#REF!*1000</definedName>
    <definedName name="__shared_3_0_353_1">#REF!*#REF!*1000</definedName>
    <definedName name="__shared_3_0_353_1_8" localSheetId="5">#REF!*#REF!*1000</definedName>
    <definedName name="__shared_3_0_353_1_8">#REF!*#REF!*1000</definedName>
    <definedName name="__shared_3_0_353_2" localSheetId="5">#REF!*#REF!*1000</definedName>
    <definedName name="__shared_3_0_353_2">#REF!*#REF!*1000</definedName>
    <definedName name="__shared_3_0_353_2_8" localSheetId="5">#REF!*#REF!*1000</definedName>
    <definedName name="__shared_3_0_353_2_8">#REF!*#REF!*1000</definedName>
    <definedName name="__shared_3_0_353_3" localSheetId="5">+#REF!*#REF!*1000</definedName>
    <definedName name="__shared_3_0_353_3">+#REF!*#REF!*1000</definedName>
    <definedName name="__shared_3_0_353_8" localSheetId="5">#REF!*#REF!*1000</definedName>
    <definedName name="__shared_3_0_353_8">#REF!*#REF!*1000</definedName>
    <definedName name="__shared_3_0_354" localSheetId="5">#REF!*12+#REF!</definedName>
    <definedName name="__shared_3_0_354">#REF!*12+#REF!</definedName>
    <definedName name="__shared_3_0_354_1" localSheetId="5">#REF!*12+#REF!</definedName>
    <definedName name="__shared_3_0_354_1">#REF!*12+#REF!</definedName>
    <definedName name="__shared_3_0_354_1_8" localSheetId="5">#REF!*12+#REF!</definedName>
    <definedName name="__shared_3_0_354_1_8">#REF!*12+#REF!</definedName>
    <definedName name="__shared_3_0_354_2" localSheetId="5">#REF!*12+#REF!</definedName>
    <definedName name="__shared_3_0_354_2">#REF!*12+#REF!</definedName>
    <definedName name="__shared_3_0_354_2_8" localSheetId="5">#REF!*12+#REF!</definedName>
    <definedName name="__shared_3_0_354_2_8">#REF!*12+#REF!</definedName>
    <definedName name="__shared_3_0_354_8" localSheetId="5">#REF!*12+#REF!</definedName>
    <definedName name="__shared_3_0_354_8">#REF!*12+#REF!</definedName>
    <definedName name="__shared_3_0_355" localSheetId="5">#REF!*#REF!*1000</definedName>
    <definedName name="__shared_3_0_355">#REF!*#REF!*1000</definedName>
    <definedName name="__shared_3_0_355_1" localSheetId="5">#REF!*#REF!*1000</definedName>
    <definedName name="__shared_3_0_355_1">#REF!*#REF!*1000</definedName>
    <definedName name="__shared_3_0_355_1_8" localSheetId="5">#REF!*#REF!*1000</definedName>
    <definedName name="__shared_3_0_355_1_8">#REF!*#REF!*1000</definedName>
    <definedName name="__shared_3_0_355_2" localSheetId="5">#REF!*#REF!*1000</definedName>
    <definedName name="__shared_3_0_355_2">#REF!*#REF!*1000</definedName>
    <definedName name="__shared_3_0_355_2_8" localSheetId="5">#REF!*#REF!*1000</definedName>
    <definedName name="__shared_3_0_355_2_8">#REF!*#REF!*1000</definedName>
    <definedName name="__shared_3_0_355_3" localSheetId="5">+#REF!*#REF!*1000</definedName>
    <definedName name="__shared_3_0_355_3">+#REF!*#REF!*1000</definedName>
    <definedName name="__shared_3_0_355_8" localSheetId="5">#REF!*#REF!*1000</definedName>
    <definedName name="__shared_3_0_355_8">#REF!*#REF!*1000</definedName>
    <definedName name="__shared_3_0_356" localSheetId="5">#REF!*12+#REF!</definedName>
    <definedName name="__shared_3_0_356">#REF!*12+#REF!</definedName>
    <definedName name="__shared_3_0_356_1" localSheetId="5">#REF!*12+#REF!</definedName>
    <definedName name="__shared_3_0_356_1">#REF!*12+#REF!</definedName>
    <definedName name="__shared_3_0_356_1_8" localSheetId="5">#REF!*12+#REF!</definedName>
    <definedName name="__shared_3_0_356_1_8">#REF!*12+#REF!</definedName>
    <definedName name="__shared_3_0_356_2" localSheetId="5">#REF!*12+#REF!</definedName>
    <definedName name="__shared_3_0_356_2">#REF!*12+#REF!</definedName>
    <definedName name="__shared_3_0_356_2_8" localSheetId="5">#REF!*12+#REF!</definedName>
    <definedName name="__shared_3_0_356_2_8">#REF!*12+#REF!</definedName>
    <definedName name="__shared_3_0_356_8" localSheetId="5">#REF!*12+#REF!</definedName>
    <definedName name="__shared_3_0_356_8">#REF!*12+#REF!</definedName>
    <definedName name="__shared_3_0_357" localSheetId="5">#REF!*#REF!*1000</definedName>
    <definedName name="__shared_3_0_357">#REF!*#REF!*1000</definedName>
    <definedName name="__shared_3_0_357_1" localSheetId="5">#REF!*#REF!*1000</definedName>
    <definedName name="__shared_3_0_357_1">#REF!*#REF!*1000</definedName>
    <definedName name="__shared_3_0_357_1_8" localSheetId="5">#REF!*#REF!*1000</definedName>
    <definedName name="__shared_3_0_357_1_8">#REF!*#REF!*1000</definedName>
    <definedName name="__shared_3_0_357_2" localSheetId="5">#REF!*#REF!*1000</definedName>
    <definedName name="__shared_3_0_357_2">#REF!*#REF!*1000</definedName>
    <definedName name="__shared_3_0_357_2_8" localSheetId="5">#REF!*#REF!*1000</definedName>
    <definedName name="__shared_3_0_357_2_8">#REF!*#REF!*1000</definedName>
    <definedName name="__shared_3_0_357_3" localSheetId="5">+#REF!*#REF!*1000</definedName>
    <definedName name="__shared_3_0_357_3">+#REF!*#REF!*1000</definedName>
    <definedName name="__shared_3_0_357_8" localSheetId="5">#REF!*#REF!*1000</definedName>
    <definedName name="__shared_3_0_357_8">#REF!*#REF!*1000</definedName>
    <definedName name="__shared_3_0_358" localSheetId="5">#REF!+#REF!-#REF!+#REF!+#REF!-#REF!+#REF!+#REF!-#REF!</definedName>
    <definedName name="__shared_3_0_358">#REF!+#REF!-#REF!+#REF!+#REF!-#REF!+#REF!+#REF!-#REF!</definedName>
    <definedName name="__shared_3_0_358_1" localSheetId="5">#REF!+#REF!-#REF!+#REF!+#REF!-#REF!+#REF!+#REF!-#REF!</definedName>
    <definedName name="__shared_3_0_358_1">#REF!+#REF!-#REF!+#REF!+#REF!-#REF!+#REF!+#REF!-#REF!</definedName>
    <definedName name="__shared_3_0_358_1_8" localSheetId="5">#REF!+#REF!-#REF!+#REF!+#REF!-#REF!+#REF!+#REF!-#REF!</definedName>
    <definedName name="__shared_3_0_358_1_8">#REF!+#REF!-#REF!+#REF!+#REF!-#REF!+#REF!+#REF!-#REF!</definedName>
    <definedName name="__shared_3_0_358_2" localSheetId="5">#REF!+#REF!-#REF!+#REF!+#REF!-#REF!+#REF!+#REF!-#REF!</definedName>
    <definedName name="__shared_3_0_358_2">#REF!+#REF!-#REF!+#REF!+#REF!-#REF!+#REF!+#REF!-#REF!</definedName>
    <definedName name="__shared_3_0_358_2_8" localSheetId="5">#REF!+#REF!-#REF!+#REF!+#REF!-#REF!+#REF!+#REF!-#REF!</definedName>
    <definedName name="__shared_3_0_358_2_8">#REF!+#REF!-#REF!+#REF!+#REF!-#REF!+#REF!+#REF!-#REF!</definedName>
    <definedName name="__shared_3_0_358_3" localSheetId="5">+#REF!+#REF!-#REF!+#REF!+#REF!-#REF!+#REF!-#REF!</definedName>
    <definedName name="__shared_3_0_358_3">+#REF!+#REF!-#REF!+#REF!+#REF!-#REF!+#REF!-#REF!</definedName>
    <definedName name="__shared_3_0_358_8" localSheetId="5">#REF!+#REF!-#REF!+#REF!+#REF!-#REF!+#REF!+#REF!-#REF!</definedName>
    <definedName name="__shared_3_0_358_8">#REF!+#REF!-#REF!+#REF!+#REF!-#REF!+#REF!+#REF!-#REF!</definedName>
    <definedName name="__shared_3_0_359" localSheetId="5">#REF!*#REF!*1000</definedName>
    <definedName name="__shared_3_0_359">#REF!*#REF!*1000</definedName>
    <definedName name="__shared_3_0_359_1" localSheetId="5">#REF!*#REF!*1000</definedName>
    <definedName name="__shared_3_0_359_1">#REF!*#REF!*1000</definedName>
    <definedName name="__shared_3_0_359_1_8" localSheetId="5">#REF!*#REF!*1000</definedName>
    <definedName name="__shared_3_0_359_1_8">#REF!*#REF!*1000</definedName>
    <definedName name="__shared_3_0_359_2" localSheetId="5">#REF!*#REF!*1000</definedName>
    <definedName name="__shared_3_0_359_2">#REF!*#REF!*1000</definedName>
    <definedName name="__shared_3_0_359_2_8" localSheetId="5">#REF!*#REF!*1000</definedName>
    <definedName name="__shared_3_0_359_2_8">#REF!*#REF!*1000</definedName>
    <definedName name="__shared_3_0_359_3" localSheetId="5">+#REF!*#REF!*1000</definedName>
    <definedName name="__shared_3_0_359_3">+#REF!*#REF!*1000</definedName>
    <definedName name="__shared_3_0_359_8" localSheetId="5">#REF!*#REF!*1000</definedName>
    <definedName name="__shared_3_0_359_8">#REF!*#REF!*1000</definedName>
    <definedName name="__shared_3_0_36" localSheetId="5">#REF!*12+#REF!</definedName>
    <definedName name="__shared_3_0_36">#REF!*12+#REF!</definedName>
    <definedName name="__shared_3_0_36_1" localSheetId="5">#REF!*12+#REF!</definedName>
    <definedName name="__shared_3_0_36_1">#REF!*12+#REF!</definedName>
    <definedName name="__shared_3_0_36_1_8" localSheetId="5">#REF!*12+#REF!</definedName>
    <definedName name="__shared_3_0_36_1_8">#REF!*12+#REF!</definedName>
    <definedName name="__shared_3_0_36_2" localSheetId="5">#REF!*12+#REF!</definedName>
    <definedName name="__shared_3_0_36_2">#REF!*12+#REF!</definedName>
    <definedName name="__shared_3_0_36_2_8" localSheetId="5">#REF!*12+#REF!</definedName>
    <definedName name="__shared_3_0_36_2_8">#REF!*12+#REF!</definedName>
    <definedName name="__shared_3_0_36_3" localSheetId="5">#REF!</definedName>
    <definedName name="__shared_3_0_36_3">#REF!</definedName>
    <definedName name="__shared_3_0_36_8" localSheetId="5">#REF!*12+#REF!</definedName>
    <definedName name="__shared_3_0_36_8">#REF!*12+#REF!</definedName>
    <definedName name="__shared_3_0_360" localSheetId="5">#REF!</definedName>
    <definedName name="__shared_3_0_360">#REF!</definedName>
    <definedName name="__shared_3_0_360_1" localSheetId="5">#REF!</definedName>
    <definedName name="__shared_3_0_360_1">#REF!</definedName>
    <definedName name="__shared_3_0_360_1_8" localSheetId="5">#REF!</definedName>
    <definedName name="__shared_3_0_360_1_8">#REF!</definedName>
    <definedName name="__shared_3_0_360_2" localSheetId="5">#REF!</definedName>
    <definedName name="__shared_3_0_360_2">#REF!</definedName>
    <definedName name="__shared_3_0_360_2_8" localSheetId="5">#REF!</definedName>
    <definedName name="__shared_3_0_360_2_8">#REF!</definedName>
    <definedName name="__shared_3_0_360_3" localSheetId="5">#REF!</definedName>
    <definedName name="__shared_3_0_360_3">#REF!</definedName>
    <definedName name="__shared_3_0_360_8" localSheetId="5">#REF!</definedName>
    <definedName name="__shared_3_0_360_8">#REF!</definedName>
    <definedName name="__shared_3_0_361" localSheetId="5">#REF!*#REF!*1000</definedName>
    <definedName name="__shared_3_0_361">#REF!*#REF!*1000</definedName>
    <definedName name="__shared_3_0_361_1" localSheetId="5">#REF!*#REF!*1000</definedName>
    <definedName name="__shared_3_0_361_1">#REF!*#REF!*1000</definedName>
    <definedName name="__shared_3_0_361_1_8" localSheetId="5">#REF!*#REF!*1000</definedName>
    <definedName name="__shared_3_0_361_1_8">#REF!*#REF!*1000</definedName>
    <definedName name="__shared_3_0_361_2" localSheetId="5">#REF!*#REF!*1000</definedName>
    <definedName name="__shared_3_0_361_2">#REF!*#REF!*1000</definedName>
    <definedName name="__shared_3_0_361_2_8" localSheetId="5">#REF!*#REF!*1000</definedName>
    <definedName name="__shared_3_0_361_2_8">#REF!*#REF!*1000</definedName>
    <definedName name="__shared_3_0_361_3" localSheetId="5">+#REF!*#REF!*1000</definedName>
    <definedName name="__shared_3_0_361_3">+#REF!*#REF!*1000</definedName>
    <definedName name="__shared_3_0_361_8" localSheetId="5">#REF!*#REF!*1000</definedName>
    <definedName name="__shared_3_0_361_8">#REF!*#REF!*1000</definedName>
    <definedName name="__shared_3_0_362" localSheetId="5">#REF!*12+#REF!</definedName>
    <definedName name="__shared_3_0_362">#REF!*12+#REF!</definedName>
    <definedName name="__shared_3_0_362_1" localSheetId="5">#REF!*12+#REF!</definedName>
    <definedName name="__shared_3_0_362_1">#REF!*12+#REF!</definedName>
    <definedName name="__shared_3_0_362_1_8" localSheetId="5">#REF!*12+#REF!</definedName>
    <definedName name="__shared_3_0_362_1_8">#REF!*12+#REF!</definedName>
    <definedName name="__shared_3_0_362_2" localSheetId="5">#REF!*12+#REF!</definedName>
    <definedName name="__shared_3_0_362_2">#REF!*12+#REF!</definedName>
    <definedName name="__shared_3_0_362_2_8" localSheetId="5">#REF!*12+#REF!</definedName>
    <definedName name="__shared_3_0_362_2_8">#REF!*12+#REF!</definedName>
    <definedName name="__shared_3_0_362_8" localSheetId="5">#REF!*12+#REF!</definedName>
    <definedName name="__shared_3_0_362_8">#REF!*12+#REF!</definedName>
    <definedName name="__shared_3_0_363" localSheetId="5">#REF!*#REF!*1000</definedName>
    <definedName name="__shared_3_0_363">#REF!*#REF!*1000</definedName>
    <definedName name="__shared_3_0_363_1" localSheetId="5">#REF!*#REF!*1000</definedName>
    <definedName name="__shared_3_0_363_1">#REF!*#REF!*1000</definedName>
    <definedName name="__shared_3_0_363_1_8" localSheetId="5">#REF!*#REF!*1000</definedName>
    <definedName name="__shared_3_0_363_1_8">#REF!*#REF!*1000</definedName>
    <definedName name="__shared_3_0_363_2" localSheetId="5">#REF!*#REF!*1000</definedName>
    <definedName name="__shared_3_0_363_2">#REF!*#REF!*1000</definedName>
    <definedName name="__shared_3_0_363_2_8" localSheetId="5">#REF!*#REF!*1000</definedName>
    <definedName name="__shared_3_0_363_2_8">#REF!*#REF!*1000</definedName>
    <definedName name="__shared_3_0_363_3" localSheetId="5">+#REF!*#REF!*1000</definedName>
    <definedName name="__shared_3_0_363_3">+#REF!*#REF!*1000</definedName>
    <definedName name="__shared_3_0_363_8" localSheetId="5">#REF!*#REF!*1000</definedName>
    <definedName name="__shared_3_0_363_8">#REF!*#REF!*1000</definedName>
    <definedName name="__shared_3_0_364" localSheetId="5">#REF!*12+#REF!</definedName>
    <definedName name="__shared_3_0_364">#REF!*12+#REF!</definedName>
    <definedName name="__shared_3_0_364_1" localSheetId="5">#REF!*12+#REF!</definedName>
    <definedName name="__shared_3_0_364_1">#REF!*12+#REF!</definedName>
    <definedName name="__shared_3_0_364_1_8" localSheetId="5">#REF!*12+#REF!</definedName>
    <definedName name="__shared_3_0_364_1_8">#REF!*12+#REF!</definedName>
    <definedName name="__shared_3_0_364_2" localSheetId="5">#REF!*12+#REF!</definedName>
    <definedName name="__shared_3_0_364_2">#REF!*12+#REF!</definedName>
    <definedName name="__shared_3_0_364_2_8" localSheetId="5">#REF!*12+#REF!</definedName>
    <definedName name="__shared_3_0_364_2_8">#REF!*12+#REF!</definedName>
    <definedName name="__shared_3_0_364_8" localSheetId="5">#REF!*12+#REF!</definedName>
    <definedName name="__shared_3_0_364_8">#REF!*12+#REF!</definedName>
    <definedName name="__shared_3_0_365" localSheetId="5">#REF!*#REF!*1000</definedName>
    <definedName name="__shared_3_0_365">#REF!*#REF!*1000</definedName>
    <definedName name="__shared_3_0_365_1" localSheetId="5">#REF!*#REF!*1000</definedName>
    <definedName name="__shared_3_0_365_1">#REF!*#REF!*1000</definedName>
    <definedName name="__shared_3_0_365_1_8" localSheetId="5">#REF!*#REF!*1000</definedName>
    <definedName name="__shared_3_0_365_1_8">#REF!*#REF!*1000</definedName>
    <definedName name="__shared_3_0_365_2" localSheetId="5">#REF!*#REF!*1000</definedName>
    <definedName name="__shared_3_0_365_2">#REF!*#REF!*1000</definedName>
    <definedName name="__shared_3_0_365_2_8" localSheetId="5">#REF!*#REF!*1000</definedName>
    <definedName name="__shared_3_0_365_2_8">#REF!*#REF!*1000</definedName>
    <definedName name="__shared_3_0_365_3" localSheetId="5">+#REF!*#REF!*1000</definedName>
    <definedName name="__shared_3_0_365_3">+#REF!*#REF!*1000</definedName>
    <definedName name="__shared_3_0_365_8" localSheetId="5">#REF!*#REF!*1000</definedName>
    <definedName name="__shared_3_0_365_8">#REF!*#REF!*1000</definedName>
    <definedName name="__shared_3_0_366" localSheetId="5">#REF!*12+#REF!</definedName>
    <definedName name="__shared_3_0_366">#REF!*12+#REF!</definedName>
    <definedName name="__shared_3_0_366_1" localSheetId="5">#REF!*12+#REF!</definedName>
    <definedName name="__shared_3_0_366_1">#REF!*12+#REF!</definedName>
    <definedName name="__shared_3_0_366_1_8" localSheetId="5">#REF!*12+#REF!</definedName>
    <definedName name="__shared_3_0_366_1_8">#REF!*12+#REF!</definedName>
    <definedName name="__shared_3_0_366_2" localSheetId="5">#REF!*12+#REF!</definedName>
    <definedName name="__shared_3_0_366_2">#REF!*12+#REF!</definedName>
    <definedName name="__shared_3_0_366_2_8" localSheetId="5">#REF!*12+#REF!</definedName>
    <definedName name="__shared_3_0_366_2_8">#REF!*12+#REF!</definedName>
    <definedName name="__shared_3_0_366_8" localSheetId="5">#REF!*12+#REF!</definedName>
    <definedName name="__shared_3_0_366_8">#REF!*12+#REF!</definedName>
    <definedName name="__shared_3_0_367" localSheetId="5">#REF!*#REF!*1000</definedName>
    <definedName name="__shared_3_0_367">#REF!*#REF!*1000</definedName>
    <definedName name="__shared_3_0_367_1" localSheetId="5">#REF!*#REF!*1000</definedName>
    <definedName name="__shared_3_0_367_1">#REF!*#REF!*1000</definedName>
    <definedName name="__shared_3_0_367_1_8" localSheetId="5">#REF!*#REF!*1000</definedName>
    <definedName name="__shared_3_0_367_1_8">#REF!*#REF!*1000</definedName>
    <definedName name="__shared_3_0_367_2" localSheetId="5">#REF!*#REF!*1000</definedName>
    <definedName name="__shared_3_0_367_2">#REF!*#REF!*1000</definedName>
    <definedName name="__shared_3_0_367_2_8" localSheetId="5">#REF!*#REF!*1000</definedName>
    <definedName name="__shared_3_0_367_2_8">#REF!*#REF!*1000</definedName>
    <definedName name="__shared_3_0_367_3" localSheetId="5">+#REF!*#REF!*1000</definedName>
    <definedName name="__shared_3_0_367_3">+#REF!*#REF!*1000</definedName>
    <definedName name="__shared_3_0_367_8" localSheetId="5">#REF!*#REF!*1000</definedName>
    <definedName name="__shared_3_0_367_8">#REF!*#REF!*1000</definedName>
    <definedName name="__shared_3_0_368" localSheetId="5">#REF!*12+#REF!</definedName>
    <definedName name="__shared_3_0_368">#REF!*12+#REF!</definedName>
    <definedName name="__shared_3_0_368_1" localSheetId="5">#REF!*12+#REF!</definedName>
    <definedName name="__shared_3_0_368_1">#REF!*12+#REF!</definedName>
    <definedName name="__shared_3_0_368_1_8" localSheetId="5">#REF!*12+#REF!</definedName>
    <definedName name="__shared_3_0_368_1_8">#REF!*12+#REF!</definedName>
    <definedName name="__shared_3_0_368_2" localSheetId="5">#REF!*12+#REF!</definedName>
    <definedName name="__shared_3_0_368_2">#REF!*12+#REF!</definedName>
    <definedName name="__shared_3_0_368_2_8" localSheetId="5">#REF!*12+#REF!</definedName>
    <definedName name="__shared_3_0_368_2_8">#REF!*12+#REF!</definedName>
    <definedName name="__shared_3_0_368_8" localSheetId="5">#REF!*12+#REF!</definedName>
    <definedName name="__shared_3_0_368_8">#REF!*12+#REF!</definedName>
    <definedName name="__shared_3_0_369" localSheetId="5">#REF!*#REF!*1000</definedName>
    <definedName name="__shared_3_0_369">#REF!*#REF!*1000</definedName>
    <definedName name="__shared_3_0_369_1" localSheetId="5">#REF!*#REF!*1000</definedName>
    <definedName name="__shared_3_0_369_1">#REF!*#REF!*1000</definedName>
    <definedName name="__shared_3_0_369_1_8" localSheetId="5">#REF!*#REF!*1000</definedName>
    <definedName name="__shared_3_0_369_1_8">#REF!*#REF!*1000</definedName>
    <definedName name="__shared_3_0_369_2" localSheetId="5">#REF!*#REF!*1000</definedName>
    <definedName name="__shared_3_0_369_2">#REF!*#REF!*1000</definedName>
    <definedName name="__shared_3_0_369_2_8" localSheetId="5">#REF!*#REF!*1000</definedName>
    <definedName name="__shared_3_0_369_2_8">#REF!*#REF!*1000</definedName>
    <definedName name="__shared_3_0_369_3" localSheetId="5">+#REF!*#REF!*1000</definedName>
    <definedName name="__shared_3_0_369_3">+#REF!*#REF!*1000</definedName>
    <definedName name="__shared_3_0_369_8" localSheetId="5">#REF!*#REF!*1000</definedName>
    <definedName name="__shared_3_0_369_8">#REF!*#REF!*1000</definedName>
    <definedName name="__shared_3_0_37" localSheetId="5">#REF!*#REF!*1000</definedName>
    <definedName name="__shared_3_0_37">#REF!*#REF!*1000</definedName>
    <definedName name="__shared_3_0_37_1" localSheetId="5">#REF!*#REF!*1000</definedName>
    <definedName name="__shared_3_0_37_1">#REF!*#REF!*1000</definedName>
    <definedName name="__shared_3_0_37_1_8" localSheetId="5">#REF!*#REF!*1000</definedName>
    <definedName name="__shared_3_0_37_1_8">#REF!*#REF!*1000</definedName>
    <definedName name="__shared_3_0_37_2" localSheetId="5">#REF!*#REF!*1000</definedName>
    <definedName name="__shared_3_0_37_2">#REF!*#REF!*1000</definedName>
    <definedName name="__shared_3_0_37_2_8" localSheetId="5">#REF!*#REF!*1000</definedName>
    <definedName name="__shared_3_0_37_2_8">#REF!*#REF!*1000</definedName>
    <definedName name="__shared_3_0_37_3" localSheetId="5">+#REF!*#REF!*1000</definedName>
    <definedName name="__shared_3_0_37_3">+#REF!*#REF!*1000</definedName>
    <definedName name="__shared_3_0_37_8" localSheetId="5">#REF!*#REF!*1000</definedName>
    <definedName name="__shared_3_0_37_8">#REF!*#REF!*1000</definedName>
    <definedName name="__shared_3_0_370" localSheetId="5">#REF!*12+#REF!</definedName>
    <definedName name="__shared_3_0_370">#REF!*12+#REF!</definedName>
    <definedName name="__shared_3_0_370_1" localSheetId="5">#REF!*12+#REF!</definedName>
    <definedName name="__shared_3_0_370_1">#REF!*12+#REF!</definedName>
    <definedName name="__shared_3_0_370_1_8" localSheetId="5">#REF!*12+#REF!</definedName>
    <definedName name="__shared_3_0_370_1_8">#REF!*12+#REF!</definedName>
    <definedName name="__shared_3_0_370_2" localSheetId="5">#REF!*12+#REF!</definedName>
    <definedName name="__shared_3_0_370_2">#REF!*12+#REF!</definedName>
    <definedName name="__shared_3_0_370_2_8" localSheetId="5">#REF!*12+#REF!</definedName>
    <definedName name="__shared_3_0_370_2_8">#REF!*12+#REF!</definedName>
    <definedName name="__shared_3_0_370_8" localSheetId="5">#REF!*12+#REF!</definedName>
    <definedName name="__shared_3_0_370_8">#REF!*12+#REF!</definedName>
    <definedName name="__shared_3_0_371" localSheetId="5">#REF!*#REF!*1000</definedName>
    <definedName name="__shared_3_0_371">#REF!*#REF!*1000</definedName>
    <definedName name="__shared_3_0_371_1" localSheetId="5">#REF!*#REF!*1000</definedName>
    <definedName name="__shared_3_0_371_1">#REF!*#REF!*1000</definedName>
    <definedName name="__shared_3_0_371_1_8" localSheetId="5">#REF!*#REF!*1000</definedName>
    <definedName name="__shared_3_0_371_1_8">#REF!*#REF!*1000</definedName>
    <definedName name="__shared_3_0_371_2" localSheetId="5">#REF!*#REF!*1000</definedName>
    <definedName name="__shared_3_0_371_2">#REF!*#REF!*1000</definedName>
    <definedName name="__shared_3_0_371_2_8" localSheetId="5">#REF!*#REF!*1000</definedName>
    <definedName name="__shared_3_0_371_2_8">#REF!*#REF!*1000</definedName>
    <definedName name="__shared_3_0_371_3" localSheetId="5">+#REF!*#REF!*1000</definedName>
    <definedName name="__shared_3_0_371_3">+#REF!*#REF!*1000</definedName>
    <definedName name="__shared_3_0_371_8" localSheetId="5">#REF!*#REF!*1000</definedName>
    <definedName name="__shared_3_0_371_8">#REF!*#REF!*1000</definedName>
    <definedName name="__shared_3_0_372" localSheetId="5">#REF!*12+#REF!</definedName>
    <definedName name="__shared_3_0_372">#REF!*12+#REF!</definedName>
    <definedName name="__shared_3_0_372_1" localSheetId="5">#REF!*12+#REF!</definedName>
    <definedName name="__shared_3_0_372_1">#REF!*12+#REF!</definedName>
    <definedName name="__shared_3_0_372_1_8" localSheetId="5">#REF!*12+#REF!</definedName>
    <definedName name="__shared_3_0_372_1_8">#REF!*12+#REF!</definedName>
    <definedName name="__shared_3_0_372_2" localSheetId="5">#REF!*12+#REF!</definedName>
    <definedName name="__shared_3_0_372_2">#REF!*12+#REF!</definedName>
    <definedName name="__shared_3_0_372_2_8" localSheetId="5">#REF!*12+#REF!</definedName>
    <definedName name="__shared_3_0_372_2_8">#REF!*12+#REF!</definedName>
    <definedName name="__shared_3_0_372_8" localSheetId="5">#REF!*12+#REF!</definedName>
    <definedName name="__shared_3_0_372_8">#REF!*12+#REF!</definedName>
    <definedName name="__shared_3_0_373" localSheetId="5">#REF!*#REF!*1000</definedName>
    <definedName name="__shared_3_0_373">#REF!*#REF!*1000</definedName>
    <definedName name="__shared_3_0_373_1" localSheetId="5">#REF!*#REF!*1000</definedName>
    <definedName name="__shared_3_0_373_1">#REF!*#REF!*1000</definedName>
    <definedName name="__shared_3_0_373_1_8" localSheetId="5">#REF!*#REF!*1000</definedName>
    <definedName name="__shared_3_0_373_1_8">#REF!*#REF!*1000</definedName>
    <definedName name="__shared_3_0_373_2" localSheetId="5">#REF!*#REF!*1000</definedName>
    <definedName name="__shared_3_0_373_2">#REF!*#REF!*1000</definedName>
    <definedName name="__shared_3_0_373_2_8" localSheetId="5">#REF!*#REF!*1000</definedName>
    <definedName name="__shared_3_0_373_2_8">#REF!*#REF!*1000</definedName>
    <definedName name="__shared_3_0_373_3" localSheetId="5">+#REF!*#REF!*1000</definedName>
    <definedName name="__shared_3_0_373_3">+#REF!*#REF!*1000</definedName>
    <definedName name="__shared_3_0_373_8" localSheetId="5">#REF!*#REF!*1000</definedName>
    <definedName name="__shared_3_0_373_8">#REF!*#REF!*1000</definedName>
    <definedName name="__shared_3_0_374" localSheetId="5">#REF!*12+#REF!</definedName>
    <definedName name="__shared_3_0_374">#REF!*12+#REF!</definedName>
    <definedName name="__shared_3_0_374_1" localSheetId="5">#REF!*12+#REF!</definedName>
    <definedName name="__shared_3_0_374_1">#REF!*12+#REF!</definedName>
    <definedName name="__shared_3_0_374_1_8" localSheetId="5">#REF!*12+#REF!</definedName>
    <definedName name="__shared_3_0_374_1_8">#REF!*12+#REF!</definedName>
    <definedName name="__shared_3_0_374_2" localSheetId="5">#REF!*12+#REF!</definedName>
    <definedName name="__shared_3_0_374_2">#REF!*12+#REF!</definedName>
    <definedName name="__shared_3_0_374_2_8" localSheetId="5">#REF!*12+#REF!</definedName>
    <definedName name="__shared_3_0_374_2_8">#REF!*12+#REF!</definedName>
    <definedName name="__shared_3_0_374_8" localSheetId="5">#REF!*12+#REF!</definedName>
    <definedName name="__shared_3_0_374_8">#REF!*12+#REF!</definedName>
    <definedName name="__shared_3_0_375" localSheetId="5">#REF!*#REF!*1000</definedName>
    <definedName name="__shared_3_0_375">#REF!*#REF!*1000</definedName>
    <definedName name="__shared_3_0_375_1" localSheetId="5">#REF!*#REF!*1000</definedName>
    <definedName name="__shared_3_0_375_1">#REF!*#REF!*1000</definedName>
    <definedName name="__shared_3_0_375_1_8" localSheetId="5">#REF!*#REF!*1000</definedName>
    <definedName name="__shared_3_0_375_1_8">#REF!*#REF!*1000</definedName>
    <definedName name="__shared_3_0_375_2" localSheetId="5">#REF!*#REF!*1000</definedName>
    <definedName name="__shared_3_0_375_2">#REF!*#REF!*1000</definedName>
    <definedName name="__shared_3_0_375_2_8" localSheetId="5">#REF!*#REF!*1000</definedName>
    <definedName name="__shared_3_0_375_2_8">#REF!*#REF!*1000</definedName>
    <definedName name="__shared_3_0_375_3" localSheetId="5">+#REF!*#REF!*1000</definedName>
    <definedName name="__shared_3_0_375_3">+#REF!*#REF!*1000</definedName>
    <definedName name="__shared_3_0_375_8" localSheetId="5">#REF!*#REF!*1000</definedName>
    <definedName name="__shared_3_0_375_8">#REF!*#REF!*1000</definedName>
    <definedName name="__shared_3_0_376" localSheetId="5">#REF!*12+#REF!</definedName>
    <definedName name="__shared_3_0_376">#REF!*12+#REF!</definedName>
    <definedName name="__shared_3_0_376_1" localSheetId="5">#REF!*12+#REF!</definedName>
    <definedName name="__shared_3_0_376_1">#REF!*12+#REF!</definedName>
    <definedName name="__shared_3_0_376_1_8" localSheetId="5">#REF!*12+#REF!</definedName>
    <definedName name="__shared_3_0_376_1_8">#REF!*12+#REF!</definedName>
    <definedName name="__shared_3_0_376_2" localSheetId="5">#REF!*12+#REF!</definedName>
    <definedName name="__shared_3_0_376_2">#REF!*12+#REF!</definedName>
    <definedName name="__shared_3_0_376_2_8" localSheetId="5">#REF!*12+#REF!</definedName>
    <definedName name="__shared_3_0_376_2_8">#REF!*12+#REF!</definedName>
    <definedName name="__shared_3_0_376_3" localSheetId="5">+#REF!+#REF!-#REF!+#REF!+#REF!-#REF!+#REF!-#REF!</definedName>
    <definedName name="__shared_3_0_376_3">+#REF!+#REF!-#REF!+#REF!+#REF!-#REF!+#REF!-#REF!</definedName>
    <definedName name="__shared_3_0_376_8" localSheetId="5">#REF!*12+#REF!</definedName>
    <definedName name="__shared_3_0_376_8">#REF!*12+#REF!</definedName>
    <definedName name="__shared_3_0_377" localSheetId="5">#REF!*#REF!*1000</definedName>
    <definedName name="__shared_3_0_377">#REF!*#REF!*1000</definedName>
    <definedName name="__shared_3_0_377_1" localSheetId="5">#REF!*#REF!*1000</definedName>
    <definedName name="__shared_3_0_377_1">#REF!*#REF!*1000</definedName>
    <definedName name="__shared_3_0_377_1_8" localSheetId="5">#REF!*#REF!*1000</definedName>
    <definedName name="__shared_3_0_377_1_8">#REF!*#REF!*1000</definedName>
    <definedName name="__shared_3_0_377_2" localSheetId="5">#REF!*#REF!*1000</definedName>
    <definedName name="__shared_3_0_377_2">#REF!*#REF!*1000</definedName>
    <definedName name="__shared_3_0_377_2_8" localSheetId="5">#REF!*#REF!*1000</definedName>
    <definedName name="__shared_3_0_377_2_8">#REF!*#REF!*1000</definedName>
    <definedName name="__shared_3_0_377_3" localSheetId="5">+#REF!*#REF!*1000</definedName>
    <definedName name="__shared_3_0_377_3">+#REF!*#REF!*1000</definedName>
    <definedName name="__shared_3_0_377_8" localSheetId="5">#REF!*#REF!*1000</definedName>
    <definedName name="__shared_3_0_377_8">#REF!*#REF!*1000</definedName>
    <definedName name="__shared_3_0_378" localSheetId="5">#REF!+#REF!-#REF!+#REF!+#REF!-#REF!+#REF!+#REF!-#REF!</definedName>
    <definedName name="__shared_3_0_378">#REF!+#REF!-#REF!+#REF!+#REF!-#REF!+#REF!+#REF!-#REF!</definedName>
    <definedName name="__shared_3_0_378_1" localSheetId="5">#REF!+#REF!-#REF!+#REF!+#REF!-#REF!+#REF!+#REF!-#REF!</definedName>
    <definedName name="__shared_3_0_378_1">#REF!+#REF!-#REF!+#REF!+#REF!-#REF!+#REF!+#REF!-#REF!</definedName>
    <definedName name="__shared_3_0_378_1_8" localSheetId="5">#REF!+#REF!-#REF!+#REF!+#REF!-#REF!+#REF!+#REF!-#REF!</definedName>
    <definedName name="__shared_3_0_378_1_8">#REF!+#REF!-#REF!+#REF!+#REF!-#REF!+#REF!+#REF!-#REF!</definedName>
    <definedName name="__shared_3_0_378_2" localSheetId="5">#REF!+#REF!-#REF!+#REF!+#REF!-#REF!+#REF!+#REF!-#REF!</definedName>
    <definedName name="__shared_3_0_378_2">#REF!+#REF!-#REF!+#REF!+#REF!-#REF!+#REF!+#REF!-#REF!</definedName>
    <definedName name="__shared_3_0_378_2_8" localSheetId="5">#REF!+#REF!-#REF!+#REF!+#REF!-#REF!+#REF!+#REF!-#REF!</definedName>
    <definedName name="__shared_3_0_378_2_8">#REF!+#REF!-#REF!+#REF!+#REF!-#REF!+#REF!+#REF!-#REF!</definedName>
    <definedName name="__shared_3_0_378_3" localSheetId="5">#REF!</definedName>
    <definedName name="__shared_3_0_378_3">#REF!</definedName>
    <definedName name="__shared_3_0_378_8" localSheetId="5">#REF!+#REF!-#REF!+#REF!+#REF!-#REF!+#REF!+#REF!-#REF!</definedName>
    <definedName name="__shared_3_0_378_8">#REF!+#REF!-#REF!+#REF!+#REF!-#REF!+#REF!+#REF!-#REF!</definedName>
    <definedName name="__shared_3_0_379" localSheetId="5">#REF!*#REF!*1000</definedName>
    <definedName name="__shared_3_0_379">#REF!*#REF!*1000</definedName>
    <definedName name="__shared_3_0_379_1" localSheetId="5">#REF!*#REF!*1000</definedName>
    <definedName name="__shared_3_0_379_1">#REF!*#REF!*1000</definedName>
    <definedName name="__shared_3_0_379_1_8" localSheetId="5">#REF!*#REF!*1000</definedName>
    <definedName name="__shared_3_0_379_1_8">#REF!*#REF!*1000</definedName>
    <definedName name="__shared_3_0_379_2" localSheetId="5">#REF!*#REF!*1000</definedName>
    <definedName name="__shared_3_0_379_2">#REF!*#REF!*1000</definedName>
    <definedName name="__shared_3_0_379_2_8" localSheetId="5">#REF!*#REF!*1000</definedName>
    <definedName name="__shared_3_0_379_2_8">#REF!*#REF!*1000</definedName>
    <definedName name="__shared_3_0_379_3" localSheetId="5">+#REF!*#REF!*1000</definedName>
    <definedName name="__shared_3_0_379_3">+#REF!*#REF!*1000</definedName>
    <definedName name="__shared_3_0_379_8" localSheetId="5">#REF!*#REF!*1000</definedName>
    <definedName name="__shared_3_0_379_8">#REF!*#REF!*1000</definedName>
    <definedName name="__shared_3_0_38" localSheetId="5">#REF!+#REF!-#REF!+#REF!+#REF!-#REF!+#REF!+#REF!-#REF!</definedName>
    <definedName name="__shared_3_0_38">#REF!+#REF!-#REF!+#REF!+#REF!-#REF!+#REF!+#REF!-#REF!</definedName>
    <definedName name="__shared_3_0_38_1" localSheetId="5">#REF!+#REF!-#REF!+#REF!+#REF!-#REF!+#REF!+#REF!-#REF!</definedName>
    <definedName name="__shared_3_0_38_1">#REF!+#REF!-#REF!+#REF!+#REF!-#REF!+#REF!+#REF!-#REF!</definedName>
    <definedName name="__shared_3_0_38_1_8" localSheetId="5">#REF!+#REF!-#REF!+#REF!+#REF!-#REF!+#REF!+#REF!-#REF!</definedName>
    <definedName name="__shared_3_0_38_1_8">#REF!+#REF!-#REF!+#REF!+#REF!-#REF!+#REF!+#REF!-#REF!</definedName>
    <definedName name="__shared_3_0_38_2" localSheetId="5">#REF!+#REF!-#REF!+#REF!+#REF!-#REF!+#REF!+#REF!-#REF!</definedName>
    <definedName name="__shared_3_0_38_2">#REF!+#REF!-#REF!+#REF!+#REF!-#REF!+#REF!+#REF!-#REF!</definedName>
    <definedName name="__shared_3_0_38_2_8" localSheetId="5">#REF!+#REF!-#REF!+#REF!+#REF!-#REF!+#REF!+#REF!-#REF!</definedName>
    <definedName name="__shared_3_0_38_2_8">#REF!+#REF!-#REF!+#REF!+#REF!-#REF!+#REF!+#REF!-#REF!</definedName>
    <definedName name="__shared_3_0_38_8" localSheetId="5">#REF!+#REF!-#REF!+#REF!+#REF!-#REF!+#REF!+#REF!-#REF!</definedName>
    <definedName name="__shared_3_0_38_8">#REF!+#REF!-#REF!+#REF!+#REF!-#REF!+#REF!+#REF!-#REF!</definedName>
    <definedName name="__shared_3_0_380" localSheetId="5">#REF!</definedName>
    <definedName name="__shared_3_0_380">#REF!</definedName>
    <definedName name="__shared_3_0_380_1" localSheetId="5">#REF!</definedName>
    <definedName name="__shared_3_0_380_1">#REF!</definedName>
    <definedName name="__shared_3_0_380_1_8" localSheetId="5">#REF!</definedName>
    <definedName name="__shared_3_0_380_1_8">#REF!</definedName>
    <definedName name="__shared_3_0_380_2" localSheetId="5">#REF!</definedName>
    <definedName name="__shared_3_0_380_2">#REF!</definedName>
    <definedName name="__shared_3_0_380_2_8" localSheetId="5">#REF!</definedName>
    <definedName name="__shared_3_0_380_2_8">#REF!</definedName>
    <definedName name="__shared_3_0_380_8" localSheetId="5">#REF!</definedName>
    <definedName name="__shared_3_0_380_8">#REF!</definedName>
    <definedName name="__shared_3_0_381" localSheetId="5">#REF!*#REF!*1000</definedName>
    <definedName name="__shared_3_0_381">#REF!*#REF!*1000</definedName>
    <definedName name="__shared_3_0_381_1" localSheetId="5">#REF!*#REF!*1000</definedName>
    <definedName name="__shared_3_0_381_1">#REF!*#REF!*1000</definedName>
    <definedName name="__shared_3_0_381_1_8" localSheetId="5">#REF!*#REF!*1000</definedName>
    <definedName name="__shared_3_0_381_1_8">#REF!*#REF!*1000</definedName>
    <definedName name="__shared_3_0_381_2" localSheetId="5">#REF!*#REF!*1000</definedName>
    <definedName name="__shared_3_0_381_2">#REF!*#REF!*1000</definedName>
    <definedName name="__shared_3_0_381_2_8" localSheetId="5">#REF!*#REF!*1000</definedName>
    <definedName name="__shared_3_0_381_2_8">#REF!*#REF!*1000</definedName>
    <definedName name="__shared_3_0_381_3" localSheetId="5">+#REF!*#REF!*1000</definedName>
    <definedName name="__shared_3_0_381_3">+#REF!*#REF!*1000</definedName>
    <definedName name="__shared_3_0_381_8" localSheetId="5">#REF!*#REF!*1000</definedName>
    <definedName name="__shared_3_0_381_8">#REF!*#REF!*1000</definedName>
    <definedName name="__shared_3_0_382" localSheetId="5">#REF!*12+#REF!</definedName>
    <definedName name="__shared_3_0_382">#REF!*12+#REF!</definedName>
    <definedName name="__shared_3_0_382_1" localSheetId="5">#REF!*12+#REF!</definedName>
    <definedName name="__shared_3_0_382_1">#REF!*12+#REF!</definedName>
    <definedName name="__shared_3_0_382_1_8" localSheetId="5">#REF!*12+#REF!</definedName>
    <definedName name="__shared_3_0_382_1_8">#REF!*12+#REF!</definedName>
    <definedName name="__shared_3_0_382_2" localSheetId="5">#REF!*12+#REF!</definedName>
    <definedName name="__shared_3_0_382_2">#REF!*12+#REF!</definedName>
    <definedName name="__shared_3_0_382_2_8" localSheetId="5">#REF!*12+#REF!</definedName>
    <definedName name="__shared_3_0_382_2_8">#REF!*12+#REF!</definedName>
    <definedName name="__shared_3_0_382_8" localSheetId="5">#REF!*12+#REF!</definedName>
    <definedName name="__shared_3_0_382_8">#REF!*12+#REF!</definedName>
    <definedName name="__shared_3_0_383" localSheetId="5">#REF!*#REF!*1000</definedName>
    <definedName name="__shared_3_0_383">#REF!*#REF!*1000</definedName>
    <definedName name="__shared_3_0_383_1" localSheetId="5">#REF!*#REF!*1000</definedName>
    <definedName name="__shared_3_0_383_1">#REF!*#REF!*1000</definedName>
    <definedName name="__shared_3_0_383_1_8" localSheetId="5">#REF!*#REF!*1000</definedName>
    <definedName name="__shared_3_0_383_1_8">#REF!*#REF!*1000</definedName>
    <definedName name="__shared_3_0_383_2" localSheetId="5">#REF!*#REF!*1000</definedName>
    <definedName name="__shared_3_0_383_2">#REF!*#REF!*1000</definedName>
    <definedName name="__shared_3_0_383_2_8" localSheetId="5">#REF!*#REF!*1000</definedName>
    <definedName name="__shared_3_0_383_2_8">#REF!*#REF!*1000</definedName>
    <definedName name="__shared_3_0_383_3" localSheetId="5">+#REF!*#REF!*1000</definedName>
    <definedName name="__shared_3_0_383_3">+#REF!*#REF!*1000</definedName>
    <definedName name="__shared_3_0_383_8" localSheetId="5">#REF!*#REF!*1000</definedName>
    <definedName name="__shared_3_0_383_8">#REF!*#REF!*1000</definedName>
    <definedName name="__shared_3_0_384" localSheetId="5">#REF!*12+#REF!</definedName>
    <definedName name="__shared_3_0_384">#REF!*12+#REF!</definedName>
    <definedName name="__shared_3_0_384_1" localSheetId="5">#REF!*12+#REF!</definedName>
    <definedName name="__shared_3_0_384_1">#REF!*12+#REF!</definedName>
    <definedName name="__shared_3_0_384_1_8" localSheetId="5">#REF!*12+#REF!</definedName>
    <definedName name="__shared_3_0_384_1_8">#REF!*12+#REF!</definedName>
    <definedName name="__shared_3_0_384_2" localSheetId="5">#REF!*12+#REF!</definedName>
    <definedName name="__shared_3_0_384_2">#REF!*12+#REF!</definedName>
    <definedName name="__shared_3_0_384_2_8" localSheetId="5">#REF!*12+#REF!</definedName>
    <definedName name="__shared_3_0_384_2_8">#REF!*12+#REF!</definedName>
    <definedName name="__shared_3_0_384_8" localSheetId="5">#REF!*12+#REF!</definedName>
    <definedName name="__shared_3_0_384_8">#REF!*12+#REF!</definedName>
    <definedName name="__shared_3_0_385" localSheetId="5">#REF!*#REF!*1000</definedName>
    <definedName name="__shared_3_0_385">#REF!*#REF!*1000</definedName>
    <definedName name="__shared_3_0_385_1" localSheetId="5">#REF!*#REF!*1000</definedName>
    <definedName name="__shared_3_0_385_1">#REF!*#REF!*1000</definedName>
    <definedName name="__shared_3_0_385_1_8" localSheetId="5">#REF!*#REF!*1000</definedName>
    <definedName name="__shared_3_0_385_1_8">#REF!*#REF!*1000</definedName>
    <definedName name="__shared_3_0_385_2" localSheetId="5">#REF!*#REF!*1000</definedName>
    <definedName name="__shared_3_0_385_2">#REF!*#REF!*1000</definedName>
    <definedName name="__shared_3_0_385_2_8" localSheetId="5">#REF!*#REF!*1000</definedName>
    <definedName name="__shared_3_0_385_2_8">#REF!*#REF!*1000</definedName>
    <definedName name="__shared_3_0_385_3" localSheetId="5">+#REF!*#REF!*1000</definedName>
    <definedName name="__shared_3_0_385_3">+#REF!*#REF!*1000</definedName>
    <definedName name="__shared_3_0_385_8" localSheetId="5">#REF!*#REF!*1000</definedName>
    <definedName name="__shared_3_0_385_8">#REF!*#REF!*1000</definedName>
    <definedName name="__shared_3_0_386" localSheetId="5">#REF!*12+#REF!</definedName>
    <definedName name="__shared_3_0_386">#REF!*12+#REF!</definedName>
    <definedName name="__shared_3_0_386_1" localSheetId="5">#REF!*12+#REF!</definedName>
    <definedName name="__shared_3_0_386_1">#REF!*12+#REF!</definedName>
    <definedName name="__shared_3_0_386_1_8" localSheetId="5">#REF!*12+#REF!</definedName>
    <definedName name="__shared_3_0_386_1_8">#REF!*12+#REF!</definedName>
    <definedName name="__shared_3_0_386_2" localSheetId="5">#REF!*12+#REF!</definedName>
    <definedName name="__shared_3_0_386_2">#REF!*12+#REF!</definedName>
    <definedName name="__shared_3_0_386_2_8" localSheetId="5">#REF!*12+#REF!</definedName>
    <definedName name="__shared_3_0_386_2_8">#REF!*12+#REF!</definedName>
    <definedName name="__shared_3_0_386_8" localSheetId="5">#REF!*12+#REF!</definedName>
    <definedName name="__shared_3_0_386_8">#REF!*12+#REF!</definedName>
    <definedName name="__shared_3_0_387" localSheetId="5">#REF!*#REF!*1000</definedName>
    <definedName name="__shared_3_0_387">#REF!*#REF!*1000</definedName>
    <definedName name="__shared_3_0_387_1" localSheetId="5">#REF!*#REF!*1000</definedName>
    <definedName name="__shared_3_0_387_1">#REF!*#REF!*1000</definedName>
    <definedName name="__shared_3_0_387_1_8" localSheetId="5">#REF!*#REF!*1000</definedName>
    <definedName name="__shared_3_0_387_1_8">#REF!*#REF!*1000</definedName>
    <definedName name="__shared_3_0_387_2" localSheetId="5">#REF!*#REF!*1000</definedName>
    <definedName name="__shared_3_0_387_2">#REF!*#REF!*1000</definedName>
    <definedName name="__shared_3_0_387_2_8" localSheetId="5">#REF!*#REF!*1000</definedName>
    <definedName name="__shared_3_0_387_2_8">#REF!*#REF!*1000</definedName>
    <definedName name="__shared_3_0_387_3" localSheetId="5">+#REF!*#REF!*1000</definedName>
    <definedName name="__shared_3_0_387_3">+#REF!*#REF!*1000</definedName>
    <definedName name="__shared_3_0_387_8" localSheetId="5">#REF!*#REF!*1000</definedName>
    <definedName name="__shared_3_0_387_8">#REF!*#REF!*1000</definedName>
    <definedName name="__shared_3_0_388" localSheetId="5">#REF!*12+#REF!</definedName>
    <definedName name="__shared_3_0_388">#REF!*12+#REF!</definedName>
    <definedName name="__shared_3_0_388_1" localSheetId="5">#REF!*12+#REF!</definedName>
    <definedName name="__shared_3_0_388_1">#REF!*12+#REF!</definedName>
    <definedName name="__shared_3_0_388_1_8" localSheetId="5">#REF!*12+#REF!</definedName>
    <definedName name="__shared_3_0_388_1_8">#REF!*12+#REF!</definedName>
    <definedName name="__shared_3_0_388_2" localSheetId="5">#REF!*12+#REF!</definedName>
    <definedName name="__shared_3_0_388_2">#REF!*12+#REF!</definedName>
    <definedName name="__shared_3_0_388_2_8" localSheetId="5">#REF!*12+#REF!</definedName>
    <definedName name="__shared_3_0_388_2_8">#REF!*12+#REF!</definedName>
    <definedName name="__shared_3_0_388_8" localSheetId="5">#REF!*12+#REF!</definedName>
    <definedName name="__shared_3_0_388_8">#REF!*12+#REF!</definedName>
    <definedName name="__shared_3_0_389" localSheetId="5">#REF!*#REF!*1000</definedName>
    <definedName name="__shared_3_0_389">#REF!*#REF!*1000</definedName>
    <definedName name="__shared_3_0_389_1" localSheetId="5">#REF!*#REF!*1000</definedName>
    <definedName name="__shared_3_0_389_1">#REF!*#REF!*1000</definedName>
    <definedName name="__shared_3_0_389_1_8" localSheetId="5">#REF!*#REF!*1000</definedName>
    <definedName name="__shared_3_0_389_1_8">#REF!*#REF!*1000</definedName>
    <definedName name="__shared_3_0_389_2" localSheetId="5">#REF!*#REF!*1000</definedName>
    <definedName name="__shared_3_0_389_2">#REF!*#REF!*1000</definedName>
    <definedName name="__shared_3_0_389_2_8" localSheetId="5">#REF!*#REF!*1000</definedName>
    <definedName name="__shared_3_0_389_2_8">#REF!*#REF!*1000</definedName>
    <definedName name="__shared_3_0_389_3" localSheetId="5">+#REF!*#REF!*1000</definedName>
    <definedName name="__shared_3_0_389_3">+#REF!*#REF!*1000</definedName>
    <definedName name="__shared_3_0_389_8" localSheetId="5">#REF!*#REF!*1000</definedName>
    <definedName name="__shared_3_0_389_8">#REF!*#REF!*1000</definedName>
    <definedName name="__shared_3_0_39" localSheetId="5">#REF!*#REF!*1000</definedName>
    <definedName name="__shared_3_0_39">#REF!*#REF!*1000</definedName>
    <definedName name="__shared_3_0_39_1" localSheetId="5">#REF!*#REF!*1000</definedName>
    <definedName name="__shared_3_0_39_1">#REF!*#REF!*1000</definedName>
    <definedName name="__shared_3_0_39_1_8" localSheetId="5">#REF!*#REF!*1000</definedName>
    <definedName name="__shared_3_0_39_1_8">#REF!*#REF!*1000</definedName>
    <definedName name="__shared_3_0_39_2" localSheetId="5">#REF!*#REF!*1000</definedName>
    <definedName name="__shared_3_0_39_2">#REF!*#REF!*1000</definedName>
    <definedName name="__shared_3_0_39_2_8" localSheetId="5">#REF!*#REF!*1000</definedName>
    <definedName name="__shared_3_0_39_2_8">#REF!*#REF!*1000</definedName>
    <definedName name="__shared_3_0_39_3" localSheetId="5">+#REF!*#REF!*1000</definedName>
    <definedName name="__shared_3_0_39_3">+#REF!*#REF!*1000</definedName>
    <definedName name="__shared_3_0_39_8" localSheetId="5">#REF!*#REF!*1000</definedName>
    <definedName name="__shared_3_0_39_8">#REF!*#REF!*1000</definedName>
    <definedName name="__shared_3_0_390" localSheetId="5">#REF!*12+#REF!</definedName>
    <definedName name="__shared_3_0_390">#REF!*12+#REF!</definedName>
    <definedName name="__shared_3_0_390_1" localSheetId="5">#REF!*12+#REF!</definedName>
    <definedName name="__shared_3_0_390_1">#REF!*12+#REF!</definedName>
    <definedName name="__shared_3_0_390_1_8" localSheetId="5">#REF!*12+#REF!</definedName>
    <definedName name="__shared_3_0_390_1_8">#REF!*12+#REF!</definedName>
    <definedName name="__shared_3_0_390_2" localSheetId="5">#REF!*12+#REF!</definedName>
    <definedName name="__shared_3_0_390_2">#REF!*12+#REF!</definedName>
    <definedName name="__shared_3_0_390_2_8" localSheetId="5">#REF!*12+#REF!</definedName>
    <definedName name="__shared_3_0_390_2_8">#REF!*12+#REF!</definedName>
    <definedName name="__shared_3_0_390_8" localSheetId="5">#REF!*12+#REF!</definedName>
    <definedName name="__shared_3_0_390_8">#REF!*12+#REF!</definedName>
    <definedName name="__shared_3_0_391" localSheetId="5">#REF!*#REF!*1000</definedName>
    <definedName name="__shared_3_0_391">#REF!*#REF!*1000</definedName>
    <definedName name="__shared_3_0_391_1" localSheetId="5">#REF!*#REF!*1000</definedName>
    <definedName name="__shared_3_0_391_1">#REF!*#REF!*1000</definedName>
    <definedName name="__shared_3_0_391_1_8" localSheetId="5">#REF!*#REF!*1000</definedName>
    <definedName name="__shared_3_0_391_1_8">#REF!*#REF!*1000</definedName>
    <definedName name="__shared_3_0_391_2" localSheetId="5">#REF!*#REF!*1000</definedName>
    <definedName name="__shared_3_0_391_2">#REF!*#REF!*1000</definedName>
    <definedName name="__shared_3_0_391_2_8" localSheetId="5">#REF!*#REF!*1000</definedName>
    <definedName name="__shared_3_0_391_2_8">#REF!*#REF!*1000</definedName>
    <definedName name="__shared_3_0_391_3" localSheetId="5">+#REF!*#REF!*1000</definedName>
    <definedName name="__shared_3_0_391_3">+#REF!*#REF!*1000</definedName>
    <definedName name="__shared_3_0_391_8" localSheetId="5">#REF!*#REF!*1000</definedName>
    <definedName name="__shared_3_0_391_8">#REF!*#REF!*1000</definedName>
    <definedName name="__shared_3_0_392" localSheetId="5">#REF!*12+#REF!</definedName>
    <definedName name="__shared_3_0_392">#REF!*12+#REF!</definedName>
    <definedName name="__shared_3_0_392_1" localSheetId="5">#REF!*12+#REF!</definedName>
    <definedName name="__shared_3_0_392_1">#REF!*12+#REF!</definedName>
    <definedName name="__shared_3_0_392_1_8" localSheetId="5">#REF!*12+#REF!</definedName>
    <definedName name="__shared_3_0_392_1_8">#REF!*12+#REF!</definedName>
    <definedName name="__shared_3_0_392_2" localSheetId="5">#REF!*12+#REF!</definedName>
    <definedName name="__shared_3_0_392_2">#REF!*12+#REF!</definedName>
    <definedName name="__shared_3_0_392_2_8" localSheetId="5">#REF!*12+#REF!</definedName>
    <definedName name="__shared_3_0_392_2_8">#REF!*12+#REF!</definedName>
    <definedName name="__shared_3_0_392_8" localSheetId="5">#REF!*12+#REF!</definedName>
    <definedName name="__shared_3_0_392_8">#REF!*12+#REF!</definedName>
    <definedName name="__shared_3_0_393" localSheetId="5">#REF!*#REF!*1000</definedName>
    <definedName name="__shared_3_0_393">#REF!*#REF!*1000</definedName>
    <definedName name="__shared_3_0_393_1" localSheetId="5">#REF!*#REF!*1000</definedName>
    <definedName name="__shared_3_0_393_1">#REF!*#REF!*1000</definedName>
    <definedName name="__shared_3_0_393_1_8" localSheetId="5">#REF!*#REF!*1000</definedName>
    <definedName name="__shared_3_0_393_1_8">#REF!*#REF!*1000</definedName>
    <definedName name="__shared_3_0_393_2" localSheetId="5">#REF!*#REF!*1000</definedName>
    <definedName name="__shared_3_0_393_2">#REF!*#REF!*1000</definedName>
    <definedName name="__shared_3_0_393_2_8" localSheetId="5">#REF!*#REF!*1000</definedName>
    <definedName name="__shared_3_0_393_2_8">#REF!*#REF!*1000</definedName>
    <definedName name="__shared_3_0_393_3" localSheetId="5">+#REF!*#REF!*1000</definedName>
    <definedName name="__shared_3_0_393_3">+#REF!*#REF!*1000</definedName>
    <definedName name="__shared_3_0_393_8" localSheetId="5">#REF!*#REF!*1000</definedName>
    <definedName name="__shared_3_0_393_8">#REF!*#REF!*1000</definedName>
    <definedName name="__shared_3_0_394" localSheetId="5">#REF!*12+#REF!</definedName>
    <definedName name="__shared_3_0_394">#REF!*12+#REF!</definedName>
    <definedName name="__shared_3_0_394_1" localSheetId="5">#REF!*12+#REF!</definedName>
    <definedName name="__shared_3_0_394_1">#REF!*12+#REF!</definedName>
    <definedName name="__shared_3_0_394_1_8" localSheetId="5">#REF!*12+#REF!</definedName>
    <definedName name="__shared_3_0_394_1_8">#REF!*12+#REF!</definedName>
    <definedName name="__shared_3_0_394_2" localSheetId="5">#REF!*12+#REF!</definedName>
    <definedName name="__shared_3_0_394_2">#REF!*12+#REF!</definedName>
    <definedName name="__shared_3_0_394_2_8" localSheetId="5">#REF!*12+#REF!</definedName>
    <definedName name="__shared_3_0_394_2_8">#REF!*12+#REF!</definedName>
    <definedName name="__shared_3_0_394_3" localSheetId="5">+#REF!+#REF!-#REF!+#REF!+#REF!-#REF!+#REF!-#REF!</definedName>
    <definedName name="__shared_3_0_394_3">+#REF!+#REF!-#REF!+#REF!+#REF!-#REF!+#REF!-#REF!</definedName>
    <definedName name="__shared_3_0_394_8" localSheetId="5">#REF!*12+#REF!</definedName>
    <definedName name="__shared_3_0_394_8">#REF!*12+#REF!</definedName>
    <definedName name="__shared_3_0_395" localSheetId="5">#REF!*#REF!*1000</definedName>
    <definedName name="__shared_3_0_395">#REF!*#REF!*1000</definedName>
    <definedName name="__shared_3_0_395_1" localSheetId="5">#REF!*#REF!*1000</definedName>
    <definedName name="__shared_3_0_395_1">#REF!*#REF!*1000</definedName>
    <definedName name="__shared_3_0_395_1_8" localSheetId="5">#REF!*#REF!*1000</definedName>
    <definedName name="__shared_3_0_395_1_8">#REF!*#REF!*1000</definedName>
    <definedName name="__shared_3_0_395_2" localSheetId="5">#REF!*#REF!*1000</definedName>
    <definedName name="__shared_3_0_395_2">#REF!*#REF!*1000</definedName>
    <definedName name="__shared_3_0_395_2_8" localSheetId="5">#REF!*#REF!*1000</definedName>
    <definedName name="__shared_3_0_395_2_8">#REF!*#REF!*1000</definedName>
    <definedName name="__shared_3_0_395_3" localSheetId="5">+#REF!*#REF!*1000</definedName>
    <definedName name="__shared_3_0_395_3">+#REF!*#REF!*1000</definedName>
    <definedName name="__shared_3_0_395_8" localSheetId="5">#REF!*#REF!*1000</definedName>
    <definedName name="__shared_3_0_395_8">#REF!*#REF!*1000</definedName>
    <definedName name="__shared_3_0_396" localSheetId="5">#REF!*12+#REF!</definedName>
    <definedName name="__shared_3_0_396">#REF!*12+#REF!</definedName>
    <definedName name="__shared_3_0_396_1" localSheetId="5">#REF!*12+#REF!</definedName>
    <definedName name="__shared_3_0_396_1">#REF!*12+#REF!</definedName>
    <definedName name="__shared_3_0_396_1_8" localSheetId="5">#REF!*12+#REF!</definedName>
    <definedName name="__shared_3_0_396_1_8">#REF!*12+#REF!</definedName>
    <definedName name="__shared_3_0_396_2" localSheetId="5">#REF!*12+#REF!</definedName>
    <definedName name="__shared_3_0_396_2">#REF!*12+#REF!</definedName>
    <definedName name="__shared_3_0_396_2_8" localSheetId="5">#REF!*12+#REF!</definedName>
    <definedName name="__shared_3_0_396_2_8">#REF!*12+#REF!</definedName>
    <definedName name="__shared_3_0_396_3" localSheetId="5">#REF!</definedName>
    <definedName name="__shared_3_0_396_3">#REF!</definedName>
    <definedName name="__shared_3_0_396_8" localSheetId="5">#REF!*12+#REF!</definedName>
    <definedName name="__shared_3_0_396_8">#REF!*12+#REF!</definedName>
    <definedName name="__shared_3_0_397" localSheetId="5">#REF!*#REF!*1000</definedName>
    <definedName name="__shared_3_0_397">#REF!*#REF!*1000</definedName>
    <definedName name="__shared_3_0_397_1" localSheetId="5">#REF!*#REF!*1000</definedName>
    <definedName name="__shared_3_0_397_1">#REF!*#REF!*1000</definedName>
    <definedName name="__shared_3_0_397_1_8" localSheetId="5">#REF!*#REF!*1000</definedName>
    <definedName name="__shared_3_0_397_1_8">#REF!*#REF!*1000</definedName>
    <definedName name="__shared_3_0_397_2" localSheetId="5">#REF!*#REF!*1000</definedName>
    <definedName name="__shared_3_0_397_2">#REF!*#REF!*1000</definedName>
    <definedName name="__shared_3_0_397_2_8" localSheetId="5">#REF!*#REF!*1000</definedName>
    <definedName name="__shared_3_0_397_2_8">#REF!*#REF!*1000</definedName>
    <definedName name="__shared_3_0_397_3" localSheetId="5">+#REF!*#REF!*1000</definedName>
    <definedName name="__shared_3_0_397_3">+#REF!*#REF!*1000</definedName>
    <definedName name="__shared_3_0_397_8" localSheetId="5">#REF!*#REF!*1000</definedName>
    <definedName name="__shared_3_0_397_8">#REF!*#REF!*1000</definedName>
    <definedName name="__shared_3_0_398" localSheetId="5">#REF!+#REF!-#REF!+#REF!+#REF!-#REF!+#REF!+#REF!-#REF!</definedName>
    <definedName name="__shared_3_0_398">#REF!+#REF!-#REF!+#REF!+#REF!-#REF!+#REF!+#REF!-#REF!</definedName>
    <definedName name="__shared_3_0_398_1" localSheetId="5">#REF!+#REF!-#REF!+#REF!+#REF!-#REF!+#REF!+#REF!-#REF!</definedName>
    <definedName name="__shared_3_0_398_1">#REF!+#REF!-#REF!+#REF!+#REF!-#REF!+#REF!+#REF!-#REF!</definedName>
    <definedName name="__shared_3_0_398_1_8" localSheetId="5">#REF!+#REF!-#REF!+#REF!+#REF!-#REF!+#REF!+#REF!-#REF!</definedName>
    <definedName name="__shared_3_0_398_1_8">#REF!+#REF!-#REF!+#REF!+#REF!-#REF!+#REF!+#REF!-#REF!</definedName>
    <definedName name="__shared_3_0_398_2" localSheetId="5">#REF!+#REF!-#REF!+#REF!+#REF!-#REF!+#REF!+#REF!-#REF!</definedName>
    <definedName name="__shared_3_0_398_2">#REF!+#REF!-#REF!+#REF!+#REF!-#REF!+#REF!+#REF!-#REF!</definedName>
    <definedName name="__shared_3_0_398_2_8" localSheetId="5">#REF!+#REF!-#REF!+#REF!+#REF!-#REF!+#REF!+#REF!-#REF!</definedName>
    <definedName name="__shared_3_0_398_2_8">#REF!+#REF!-#REF!+#REF!+#REF!-#REF!+#REF!+#REF!-#REF!</definedName>
    <definedName name="__shared_3_0_398_8" localSheetId="5">#REF!+#REF!-#REF!+#REF!+#REF!-#REF!+#REF!+#REF!-#REF!</definedName>
    <definedName name="__shared_3_0_398_8">#REF!+#REF!-#REF!+#REF!+#REF!-#REF!+#REF!+#REF!-#REF!</definedName>
    <definedName name="__shared_3_0_399" localSheetId="5">#REF!*#REF!*1000</definedName>
    <definedName name="__shared_3_0_399">#REF!*#REF!*1000</definedName>
    <definedName name="__shared_3_0_399_1" localSheetId="5">#REF!*#REF!*1000</definedName>
    <definedName name="__shared_3_0_399_1">#REF!*#REF!*1000</definedName>
    <definedName name="__shared_3_0_399_1_8" localSheetId="5">#REF!*#REF!*1000</definedName>
    <definedName name="__shared_3_0_399_1_8">#REF!*#REF!*1000</definedName>
    <definedName name="__shared_3_0_399_2" localSheetId="5">#REF!*#REF!*1000</definedName>
    <definedName name="__shared_3_0_399_2">#REF!*#REF!*1000</definedName>
    <definedName name="__shared_3_0_399_2_8" localSheetId="5">#REF!*#REF!*1000</definedName>
    <definedName name="__shared_3_0_399_2_8">#REF!*#REF!*1000</definedName>
    <definedName name="__shared_3_0_399_3" localSheetId="5">+#REF!*#REF!*1000</definedName>
    <definedName name="__shared_3_0_399_3">+#REF!*#REF!*1000</definedName>
    <definedName name="__shared_3_0_399_8" localSheetId="5">#REF!*#REF!*1000</definedName>
    <definedName name="__shared_3_0_399_8">#REF!*#REF!*1000</definedName>
    <definedName name="__shared_3_0_4" localSheetId="5">#REF!*12+#REF!</definedName>
    <definedName name="__shared_3_0_4">#REF!*12+#REF!</definedName>
    <definedName name="__shared_3_0_4_1" localSheetId="5">#REF!*12+#REF!</definedName>
    <definedName name="__shared_3_0_4_1">#REF!*12+#REF!</definedName>
    <definedName name="__shared_3_0_4_1_8" localSheetId="5">#REF!*12+#REF!</definedName>
    <definedName name="__shared_3_0_4_1_8">#REF!*12+#REF!</definedName>
    <definedName name="__shared_3_0_4_2" localSheetId="5">#REF!*12+#REF!</definedName>
    <definedName name="__shared_3_0_4_2">#REF!*12+#REF!</definedName>
    <definedName name="__shared_3_0_4_2_8" localSheetId="5">#REF!*12+#REF!</definedName>
    <definedName name="__shared_3_0_4_2_8">#REF!*12+#REF!</definedName>
    <definedName name="__shared_3_0_4_8" localSheetId="5">#REF!*12+#REF!</definedName>
    <definedName name="__shared_3_0_4_8">#REF!*12+#REF!</definedName>
    <definedName name="__shared_3_0_40" localSheetId="5">#REF!</definedName>
    <definedName name="__shared_3_0_40">#REF!</definedName>
    <definedName name="__shared_3_0_40_1" localSheetId="5">#REF!</definedName>
    <definedName name="__shared_3_0_40_1">#REF!</definedName>
    <definedName name="__shared_3_0_40_1_8" localSheetId="5">#REF!</definedName>
    <definedName name="__shared_3_0_40_1_8">#REF!</definedName>
    <definedName name="__shared_3_0_40_2" localSheetId="5">#REF!</definedName>
    <definedName name="__shared_3_0_40_2">#REF!</definedName>
    <definedName name="__shared_3_0_40_2_8" localSheetId="5">#REF!</definedName>
    <definedName name="__shared_3_0_40_2_8">#REF!</definedName>
    <definedName name="__shared_3_0_40_8" localSheetId="5">#REF!</definedName>
    <definedName name="__shared_3_0_40_8">#REF!</definedName>
    <definedName name="__shared_3_0_400" localSheetId="5">#REF!</definedName>
    <definedName name="__shared_3_0_400">#REF!</definedName>
    <definedName name="__shared_3_0_400_1" localSheetId="5">#REF!</definedName>
    <definedName name="__shared_3_0_400_1">#REF!</definedName>
    <definedName name="__shared_3_0_400_1_8" localSheetId="5">#REF!</definedName>
    <definedName name="__shared_3_0_400_1_8">#REF!</definedName>
    <definedName name="__shared_3_0_400_2" localSheetId="5">#REF!</definedName>
    <definedName name="__shared_3_0_400_2">#REF!</definedName>
    <definedName name="__shared_3_0_400_2_8" localSheetId="5">#REF!</definedName>
    <definedName name="__shared_3_0_400_2_8">#REF!</definedName>
    <definedName name="__shared_3_0_400_8" localSheetId="5">#REF!</definedName>
    <definedName name="__shared_3_0_400_8">#REF!</definedName>
    <definedName name="__shared_3_0_401" localSheetId="5">#REF!*#REF!*1000</definedName>
    <definedName name="__shared_3_0_401">#REF!*#REF!*1000</definedName>
    <definedName name="__shared_3_0_401_1" localSheetId="5">#REF!*#REF!*1000</definedName>
    <definedName name="__shared_3_0_401_1">#REF!*#REF!*1000</definedName>
    <definedName name="__shared_3_0_401_1_8" localSheetId="5">#REF!*#REF!*1000</definedName>
    <definedName name="__shared_3_0_401_1_8">#REF!*#REF!*1000</definedName>
    <definedName name="__shared_3_0_401_2" localSheetId="5">#REF!*#REF!*1000</definedName>
    <definedName name="__shared_3_0_401_2">#REF!*#REF!*1000</definedName>
    <definedName name="__shared_3_0_401_2_8" localSheetId="5">#REF!*#REF!*1000</definedName>
    <definedName name="__shared_3_0_401_2_8">#REF!*#REF!*1000</definedName>
    <definedName name="__shared_3_0_401_3" localSheetId="5">+#REF!*#REF!*1000</definedName>
    <definedName name="__shared_3_0_401_3">+#REF!*#REF!*1000</definedName>
    <definedName name="__shared_3_0_401_8" localSheetId="5">#REF!*#REF!*1000</definedName>
    <definedName name="__shared_3_0_401_8">#REF!*#REF!*1000</definedName>
    <definedName name="__shared_3_0_402" localSheetId="5">#REF!*12+#REF!</definedName>
    <definedName name="__shared_3_0_402">#REF!*12+#REF!</definedName>
    <definedName name="__shared_3_0_402_1" localSheetId="5">#REF!*12+#REF!</definedName>
    <definedName name="__shared_3_0_402_1">#REF!*12+#REF!</definedName>
    <definedName name="__shared_3_0_402_1_8" localSheetId="5">#REF!*12+#REF!</definedName>
    <definedName name="__shared_3_0_402_1_8">#REF!*12+#REF!</definedName>
    <definedName name="__shared_3_0_402_2" localSheetId="5">#REF!*12+#REF!</definedName>
    <definedName name="__shared_3_0_402_2">#REF!*12+#REF!</definedName>
    <definedName name="__shared_3_0_402_2_8" localSheetId="5">#REF!*12+#REF!</definedName>
    <definedName name="__shared_3_0_402_2_8">#REF!*12+#REF!</definedName>
    <definedName name="__shared_3_0_402_8" localSheetId="5">#REF!*12+#REF!</definedName>
    <definedName name="__shared_3_0_402_8">#REF!*12+#REF!</definedName>
    <definedName name="__shared_3_0_403" localSheetId="5">#REF!*#REF!*1000</definedName>
    <definedName name="__shared_3_0_403">#REF!*#REF!*1000</definedName>
    <definedName name="__shared_3_0_403_1" localSheetId="5">#REF!*#REF!*1000</definedName>
    <definedName name="__shared_3_0_403_1">#REF!*#REF!*1000</definedName>
    <definedName name="__shared_3_0_403_1_8" localSheetId="5">#REF!*#REF!*1000</definedName>
    <definedName name="__shared_3_0_403_1_8">#REF!*#REF!*1000</definedName>
    <definedName name="__shared_3_0_403_2" localSheetId="5">#REF!*#REF!*1000</definedName>
    <definedName name="__shared_3_0_403_2">#REF!*#REF!*1000</definedName>
    <definedName name="__shared_3_0_403_2_8" localSheetId="5">#REF!*#REF!*1000</definedName>
    <definedName name="__shared_3_0_403_2_8">#REF!*#REF!*1000</definedName>
    <definedName name="__shared_3_0_403_3" localSheetId="5">+#REF!*#REF!*1000</definedName>
    <definedName name="__shared_3_0_403_3">+#REF!*#REF!*1000</definedName>
    <definedName name="__shared_3_0_403_8" localSheetId="5">#REF!*#REF!*1000</definedName>
    <definedName name="__shared_3_0_403_8">#REF!*#REF!*1000</definedName>
    <definedName name="__shared_3_0_404" localSheetId="5">#REF!*12+#REF!</definedName>
    <definedName name="__shared_3_0_404">#REF!*12+#REF!</definedName>
    <definedName name="__shared_3_0_404_1" localSheetId="5">#REF!*12+#REF!</definedName>
    <definedName name="__shared_3_0_404_1">#REF!*12+#REF!</definedName>
    <definedName name="__shared_3_0_404_1_8" localSheetId="5">#REF!*12+#REF!</definedName>
    <definedName name="__shared_3_0_404_1_8">#REF!*12+#REF!</definedName>
    <definedName name="__shared_3_0_404_2" localSheetId="5">#REF!*12+#REF!</definedName>
    <definedName name="__shared_3_0_404_2">#REF!*12+#REF!</definedName>
    <definedName name="__shared_3_0_404_2_8" localSheetId="5">#REF!*12+#REF!</definedName>
    <definedName name="__shared_3_0_404_2_8">#REF!*12+#REF!</definedName>
    <definedName name="__shared_3_0_404_8" localSheetId="5">#REF!*12+#REF!</definedName>
    <definedName name="__shared_3_0_404_8">#REF!*12+#REF!</definedName>
    <definedName name="__shared_3_0_405" localSheetId="5">#REF!*#REF!*1000</definedName>
    <definedName name="__shared_3_0_405">#REF!*#REF!*1000</definedName>
    <definedName name="__shared_3_0_405_1" localSheetId="5">#REF!*#REF!*1000</definedName>
    <definedName name="__shared_3_0_405_1">#REF!*#REF!*1000</definedName>
    <definedName name="__shared_3_0_405_1_8" localSheetId="5">#REF!*#REF!*1000</definedName>
    <definedName name="__shared_3_0_405_1_8">#REF!*#REF!*1000</definedName>
    <definedName name="__shared_3_0_405_2" localSheetId="5">#REF!*#REF!*1000</definedName>
    <definedName name="__shared_3_0_405_2">#REF!*#REF!*1000</definedName>
    <definedName name="__shared_3_0_405_2_8" localSheetId="5">#REF!*#REF!*1000</definedName>
    <definedName name="__shared_3_0_405_2_8">#REF!*#REF!*1000</definedName>
    <definedName name="__shared_3_0_405_3" localSheetId="5">+#REF!*#REF!*1000</definedName>
    <definedName name="__shared_3_0_405_3">+#REF!*#REF!*1000</definedName>
    <definedName name="__shared_3_0_405_8" localSheetId="5">#REF!*#REF!*1000</definedName>
    <definedName name="__shared_3_0_405_8">#REF!*#REF!*1000</definedName>
    <definedName name="__shared_3_0_406" localSheetId="5">#REF!*12+#REF!</definedName>
    <definedName name="__shared_3_0_406">#REF!*12+#REF!</definedName>
    <definedName name="__shared_3_0_406_1" localSheetId="5">#REF!*12+#REF!</definedName>
    <definedName name="__shared_3_0_406_1">#REF!*12+#REF!</definedName>
    <definedName name="__shared_3_0_406_1_8" localSheetId="5">#REF!*12+#REF!</definedName>
    <definedName name="__shared_3_0_406_1_8">#REF!*12+#REF!</definedName>
    <definedName name="__shared_3_0_406_2" localSheetId="5">#REF!*12+#REF!</definedName>
    <definedName name="__shared_3_0_406_2">#REF!*12+#REF!</definedName>
    <definedName name="__shared_3_0_406_2_8" localSheetId="5">#REF!*12+#REF!</definedName>
    <definedName name="__shared_3_0_406_2_8">#REF!*12+#REF!</definedName>
    <definedName name="__shared_3_0_406_8" localSheetId="5">#REF!*12+#REF!</definedName>
    <definedName name="__shared_3_0_406_8">#REF!*12+#REF!</definedName>
    <definedName name="__shared_3_0_407" localSheetId="5">#REF!*#REF!*1000</definedName>
    <definedName name="__shared_3_0_407">#REF!*#REF!*1000</definedName>
    <definedName name="__shared_3_0_407_1" localSheetId="5">#REF!*#REF!*1000</definedName>
    <definedName name="__shared_3_0_407_1">#REF!*#REF!*1000</definedName>
    <definedName name="__shared_3_0_407_1_8" localSheetId="5">#REF!*#REF!*1000</definedName>
    <definedName name="__shared_3_0_407_1_8">#REF!*#REF!*1000</definedName>
    <definedName name="__shared_3_0_407_2" localSheetId="5">#REF!*#REF!*1000</definedName>
    <definedName name="__shared_3_0_407_2">#REF!*#REF!*1000</definedName>
    <definedName name="__shared_3_0_407_2_8" localSheetId="5">#REF!*#REF!*1000</definedName>
    <definedName name="__shared_3_0_407_2_8">#REF!*#REF!*1000</definedName>
    <definedName name="__shared_3_0_407_3" localSheetId="5">+#REF!*#REF!*1000</definedName>
    <definedName name="__shared_3_0_407_3">+#REF!*#REF!*1000</definedName>
    <definedName name="__shared_3_0_407_8" localSheetId="5">#REF!*#REF!*1000</definedName>
    <definedName name="__shared_3_0_407_8">#REF!*#REF!*1000</definedName>
    <definedName name="__shared_3_0_408" localSheetId="5">#REF!*12+#REF!</definedName>
    <definedName name="__shared_3_0_408">#REF!*12+#REF!</definedName>
    <definedName name="__shared_3_0_408_1" localSheetId="5">#REF!*12+#REF!</definedName>
    <definedName name="__shared_3_0_408_1">#REF!*12+#REF!</definedName>
    <definedName name="__shared_3_0_408_1_8" localSheetId="5">#REF!*12+#REF!</definedName>
    <definedName name="__shared_3_0_408_1_8">#REF!*12+#REF!</definedName>
    <definedName name="__shared_3_0_408_2" localSheetId="5">#REF!*12+#REF!</definedName>
    <definedName name="__shared_3_0_408_2">#REF!*12+#REF!</definedName>
    <definedName name="__shared_3_0_408_2_8" localSheetId="5">#REF!*12+#REF!</definedName>
    <definedName name="__shared_3_0_408_2_8">#REF!*12+#REF!</definedName>
    <definedName name="__shared_3_0_408_8" localSheetId="5">#REF!*12+#REF!</definedName>
    <definedName name="__shared_3_0_408_8">#REF!*12+#REF!</definedName>
    <definedName name="__shared_3_0_409" localSheetId="5">#REF!*#REF!*1000</definedName>
    <definedName name="__shared_3_0_409">#REF!*#REF!*1000</definedName>
    <definedName name="__shared_3_0_409_1" localSheetId="5">#REF!*#REF!*1000</definedName>
    <definedName name="__shared_3_0_409_1">#REF!*#REF!*1000</definedName>
    <definedName name="__shared_3_0_409_1_8" localSheetId="5">#REF!*#REF!*1000</definedName>
    <definedName name="__shared_3_0_409_1_8">#REF!*#REF!*1000</definedName>
    <definedName name="__shared_3_0_409_2" localSheetId="5">#REF!*#REF!*1000</definedName>
    <definedName name="__shared_3_0_409_2">#REF!*#REF!*1000</definedName>
    <definedName name="__shared_3_0_409_2_8" localSheetId="5">#REF!*#REF!*1000</definedName>
    <definedName name="__shared_3_0_409_2_8">#REF!*#REF!*1000</definedName>
    <definedName name="__shared_3_0_409_3" localSheetId="5">+#REF!*#REF!*1000</definedName>
    <definedName name="__shared_3_0_409_3">+#REF!*#REF!*1000</definedName>
    <definedName name="__shared_3_0_409_8" localSheetId="5">#REF!*#REF!*1000</definedName>
    <definedName name="__shared_3_0_409_8">#REF!*#REF!*1000</definedName>
    <definedName name="__shared_3_0_41" localSheetId="5">#REF!*#REF!*1000</definedName>
    <definedName name="__shared_3_0_41">#REF!*#REF!*1000</definedName>
    <definedName name="__shared_3_0_41_1" localSheetId="5">#REF!*#REF!*1000</definedName>
    <definedName name="__shared_3_0_41_1">#REF!*#REF!*1000</definedName>
    <definedName name="__shared_3_0_41_1_8" localSheetId="5">#REF!*#REF!*1000</definedName>
    <definedName name="__shared_3_0_41_1_8">#REF!*#REF!*1000</definedName>
    <definedName name="__shared_3_0_41_2" localSheetId="5">#REF!*#REF!*1000</definedName>
    <definedName name="__shared_3_0_41_2">#REF!*#REF!*1000</definedName>
    <definedName name="__shared_3_0_41_2_8" localSheetId="5">#REF!*#REF!*1000</definedName>
    <definedName name="__shared_3_0_41_2_8">#REF!*#REF!*1000</definedName>
    <definedName name="__shared_3_0_41_3" localSheetId="5">+#REF!*#REF!*1000</definedName>
    <definedName name="__shared_3_0_41_3">+#REF!*#REF!*1000</definedName>
    <definedName name="__shared_3_0_41_8" localSheetId="5">#REF!*#REF!*1000</definedName>
    <definedName name="__shared_3_0_41_8">#REF!*#REF!*1000</definedName>
    <definedName name="__shared_3_0_410" localSheetId="5">#REF!*12+#REF!</definedName>
    <definedName name="__shared_3_0_410">#REF!*12+#REF!</definedName>
    <definedName name="__shared_3_0_410_1" localSheetId="5">#REF!*12+#REF!</definedName>
    <definedName name="__shared_3_0_410_1">#REF!*12+#REF!</definedName>
    <definedName name="__shared_3_0_410_1_8" localSheetId="5">#REF!*12+#REF!</definedName>
    <definedName name="__shared_3_0_410_1_8">#REF!*12+#REF!</definedName>
    <definedName name="__shared_3_0_410_2" localSheetId="5">#REF!*12+#REF!</definedName>
    <definedName name="__shared_3_0_410_2">#REF!*12+#REF!</definedName>
    <definedName name="__shared_3_0_410_2_8" localSheetId="5">#REF!*12+#REF!</definedName>
    <definedName name="__shared_3_0_410_2_8">#REF!*12+#REF!</definedName>
    <definedName name="__shared_3_0_410_8" localSheetId="5">#REF!*12+#REF!</definedName>
    <definedName name="__shared_3_0_410_8">#REF!*12+#REF!</definedName>
    <definedName name="__shared_3_0_411" localSheetId="5">#REF!*#REF!*1000</definedName>
    <definedName name="__shared_3_0_411">#REF!*#REF!*1000</definedName>
    <definedName name="__shared_3_0_411_1" localSheetId="5">#REF!*#REF!*1000</definedName>
    <definedName name="__shared_3_0_411_1">#REF!*#REF!*1000</definedName>
    <definedName name="__shared_3_0_411_1_8" localSheetId="5">#REF!*#REF!*1000</definedName>
    <definedName name="__shared_3_0_411_1_8">#REF!*#REF!*1000</definedName>
    <definedName name="__shared_3_0_411_2" localSheetId="5">#REF!*#REF!*1000</definedName>
    <definedName name="__shared_3_0_411_2">#REF!*#REF!*1000</definedName>
    <definedName name="__shared_3_0_411_2_8" localSheetId="5">#REF!*#REF!*1000</definedName>
    <definedName name="__shared_3_0_411_2_8">#REF!*#REF!*1000</definedName>
    <definedName name="__shared_3_0_411_3" localSheetId="5">+#REF!*#REF!*1000</definedName>
    <definedName name="__shared_3_0_411_3">+#REF!*#REF!*1000</definedName>
    <definedName name="__shared_3_0_411_8" localSheetId="5">#REF!*#REF!*1000</definedName>
    <definedName name="__shared_3_0_411_8">#REF!*#REF!*1000</definedName>
    <definedName name="__shared_3_0_412" localSheetId="5">#REF!*12+#REF!</definedName>
    <definedName name="__shared_3_0_412">#REF!*12+#REF!</definedName>
    <definedName name="__shared_3_0_412_1" localSheetId="5">#REF!*12+#REF!</definedName>
    <definedName name="__shared_3_0_412_1">#REF!*12+#REF!</definedName>
    <definedName name="__shared_3_0_412_1_8" localSheetId="5">#REF!*12+#REF!</definedName>
    <definedName name="__shared_3_0_412_1_8">#REF!*12+#REF!</definedName>
    <definedName name="__shared_3_0_412_2" localSheetId="5">#REF!*12+#REF!</definedName>
    <definedName name="__shared_3_0_412_2">#REF!*12+#REF!</definedName>
    <definedName name="__shared_3_0_412_2_8" localSheetId="5">#REF!*12+#REF!</definedName>
    <definedName name="__shared_3_0_412_2_8">#REF!*12+#REF!</definedName>
    <definedName name="__shared_3_0_412_3" localSheetId="5">+#REF!+#REF!-#REF!+#REF!+#REF!-#REF!+#REF!-#REF!</definedName>
    <definedName name="__shared_3_0_412_3">+#REF!+#REF!-#REF!+#REF!+#REF!-#REF!+#REF!-#REF!</definedName>
    <definedName name="__shared_3_0_412_8" localSheetId="5">#REF!*12+#REF!</definedName>
    <definedName name="__shared_3_0_412_8">#REF!*12+#REF!</definedName>
    <definedName name="__shared_3_0_413" localSheetId="5">#REF!*#REF!*1000</definedName>
    <definedName name="__shared_3_0_413">#REF!*#REF!*1000</definedName>
    <definedName name="__shared_3_0_413_1" localSheetId="5">#REF!*#REF!*1000</definedName>
    <definedName name="__shared_3_0_413_1">#REF!*#REF!*1000</definedName>
    <definedName name="__shared_3_0_413_1_8" localSheetId="5">#REF!*#REF!*1000</definedName>
    <definedName name="__shared_3_0_413_1_8">#REF!*#REF!*1000</definedName>
    <definedName name="__shared_3_0_413_2" localSheetId="5">#REF!*#REF!*1000</definedName>
    <definedName name="__shared_3_0_413_2">#REF!*#REF!*1000</definedName>
    <definedName name="__shared_3_0_413_2_8" localSheetId="5">#REF!*#REF!*1000</definedName>
    <definedName name="__shared_3_0_413_2_8">#REF!*#REF!*1000</definedName>
    <definedName name="__shared_3_0_413_3" localSheetId="5">+#REF!*#REF!*1000</definedName>
    <definedName name="__shared_3_0_413_3">+#REF!*#REF!*1000</definedName>
    <definedName name="__shared_3_0_413_8" localSheetId="5">#REF!*#REF!*1000</definedName>
    <definedName name="__shared_3_0_413_8">#REF!*#REF!*1000</definedName>
    <definedName name="__shared_3_0_414" localSheetId="5">#REF!*12+#REF!</definedName>
    <definedName name="__shared_3_0_414">#REF!*12+#REF!</definedName>
    <definedName name="__shared_3_0_414_1" localSheetId="5">#REF!*12+#REF!</definedName>
    <definedName name="__shared_3_0_414_1">#REF!*12+#REF!</definedName>
    <definedName name="__shared_3_0_414_1_8" localSheetId="5">#REF!*12+#REF!</definedName>
    <definedName name="__shared_3_0_414_1_8">#REF!*12+#REF!</definedName>
    <definedName name="__shared_3_0_414_2" localSheetId="5">#REF!*12+#REF!</definedName>
    <definedName name="__shared_3_0_414_2">#REF!*12+#REF!</definedName>
    <definedName name="__shared_3_0_414_2_8" localSheetId="5">#REF!*12+#REF!</definedName>
    <definedName name="__shared_3_0_414_2_8">#REF!*12+#REF!</definedName>
    <definedName name="__shared_3_0_414_3" localSheetId="5">#REF!</definedName>
    <definedName name="__shared_3_0_414_3">#REF!</definedName>
    <definedName name="__shared_3_0_414_8" localSheetId="5">#REF!*12+#REF!</definedName>
    <definedName name="__shared_3_0_414_8">#REF!*12+#REF!</definedName>
    <definedName name="__shared_3_0_415" localSheetId="5">#REF!*#REF!*1000</definedName>
    <definedName name="__shared_3_0_415">#REF!*#REF!*1000</definedName>
    <definedName name="__shared_3_0_415_1" localSheetId="5">#REF!*#REF!*1000</definedName>
    <definedName name="__shared_3_0_415_1">#REF!*#REF!*1000</definedName>
    <definedName name="__shared_3_0_415_1_8" localSheetId="5">#REF!*#REF!*1000</definedName>
    <definedName name="__shared_3_0_415_1_8">#REF!*#REF!*1000</definedName>
    <definedName name="__shared_3_0_415_2" localSheetId="5">#REF!*#REF!*1000</definedName>
    <definedName name="__shared_3_0_415_2">#REF!*#REF!*1000</definedName>
    <definedName name="__shared_3_0_415_2_8" localSheetId="5">#REF!*#REF!*1000</definedName>
    <definedName name="__shared_3_0_415_2_8">#REF!*#REF!*1000</definedName>
    <definedName name="__shared_3_0_415_3" localSheetId="5">+#REF!*#REF!*1000</definedName>
    <definedName name="__shared_3_0_415_3">+#REF!*#REF!*1000</definedName>
    <definedName name="__shared_3_0_415_8" localSheetId="5">#REF!*#REF!*1000</definedName>
    <definedName name="__shared_3_0_415_8">#REF!*#REF!*1000</definedName>
    <definedName name="__shared_3_0_416" localSheetId="5">#REF!*12+#REF!</definedName>
    <definedName name="__shared_3_0_416">#REF!*12+#REF!</definedName>
    <definedName name="__shared_3_0_416_1" localSheetId="5">#REF!*12+#REF!</definedName>
    <definedName name="__shared_3_0_416_1">#REF!*12+#REF!</definedName>
    <definedName name="__shared_3_0_416_1_8" localSheetId="5">#REF!*12+#REF!</definedName>
    <definedName name="__shared_3_0_416_1_8">#REF!*12+#REF!</definedName>
    <definedName name="__shared_3_0_416_2" localSheetId="5">#REF!*12+#REF!</definedName>
    <definedName name="__shared_3_0_416_2">#REF!*12+#REF!</definedName>
    <definedName name="__shared_3_0_416_2_8" localSheetId="5">#REF!*12+#REF!</definedName>
    <definedName name="__shared_3_0_416_2_8">#REF!*12+#REF!</definedName>
    <definedName name="__shared_3_0_416_8" localSheetId="5">#REF!*12+#REF!</definedName>
    <definedName name="__shared_3_0_416_8">#REF!*12+#REF!</definedName>
    <definedName name="__shared_3_0_417" localSheetId="5">#REF!*#REF!*1000</definedName>
    <definedName name="__shared_3_0_417">#REF!*#REF!*1000</definedName>
    <definedName name="__shared_3_0_417_1" localSheetId="5">#REF!*#REF!*1000</definedName>
    <definedName name="__shared_3_0_417_1">#REF!*#REF!*1000</definedName>
    <definedName name="__shared_3_0_417_1_8" localSheetId="5">#REF!*#REF!*1000</definedName>
    <definedName name="__shared_3_0_417_1_8">#REF!*#REF!*1000</definedName>
    <definedName name="__shared_3_0_417_2" localSheetId="5">#REF!*#REF!*1000</definedName>
    <definedName name="__shared_3_0_417_2">#REF!*#REF!*1000</definedName>
    <definedName name="__shared_3_0_417_2_8" localSheetId="5">#REF!*#REF!*1000</definedName>
    <definedName name="__shared_3_0_417_2_8">#REF!*#REF!*1000</definedName>
    <definedName name="__shared_3_0_417_3" localSheetId="5">+#REF!*#REF!*1000</definedName>
    <definedName name="__shared_3_0_417_3">+#REF!*#REF!*1000</definedName>
    <definedName name="__shared_3_0_417_8" localSheetId="5">#REF!*#REF!*1000</definedName>
    <definedName name="__shared_3_0_417_8">#REF!*#REF!*1000</definedName>
    <definedName name="__shared_3_0_418" localSheetId="5">#REF!+#REF!-#REF!+#REF!+#REF!-#REF!+#REF!+#REF!-#REF!</definedName>
    <definedName name="__shared_3_0_418">#REF!+#REF!-#REF!+#REF!+#REF!-#REF!+#REF!+#REF!-#REF!</definedName>
    <definedName name="__shared_3_0_418_1" localSheetId="5">#REF!+#REF!-#REF!+#REF!+#REF!-#REF!+#REF!+#REF!-#REF!</definedName>
    <definedName name="__shared_3_0_418_1">#REF!+#REF!-#REF!+#REF!+#REF!-#REF!+#REF!+#REF!-#REF!</definedName>
    <definedName name="__shared_3_0_418_1_8" localSheetId="5">#REF!+#REF!-#REF!+#REF!+#REF!-#REF!+#REF!+#REF!-#REF!</definedName>
    <definedName name="__shared_3_0_418_1_8">#REF!+#REF!-#REF!+#REF!+#REF!-#REF!+#REF!+#REF!-#REF!</definedName>
    <definedName name="__shared_3_0_418_2" localSheetId="5">#REF!+#REF!-#REF!+#REF!+#REF!-#REF!+#REF!+#REF!-#REF!</definedName>
    <definedName name="__shared_3_0_418_2">#REF!+#REF!-#REF!+#REF!+#REF!-#REF!+#REF!+#REF!-#REF!</definedName>
    <definedName name="__shared_3_0_418_2_8" localSheetId="5">#REF!+#REF!-#REF!+#REF!+#REF!-#REF!+#REF!+#REF!-#REF!</definedName>
    <definedName name="__shared_3_0_418_2_8">#REF!+#REF!-#REF!+#REF!+#REF!-#REF!+#REF!+#REF!-#REF!</definedName>
    <definedName name="__shared_3_0_418_8" localSheetId="5">#REF!+#REF!-#REF!+#REF!+#REF!-#REF!+#REF!+#REF!-#REF!</definedName>
    <definedName name="__shared_3_0_418_8">#REF!+#REF!-#REF!+#REF!+#REF!-#REF!+#REF!+#REF!-#REF!</definedName>
    <definedName name="__shared_3_0_419" localSheetId="5">#REF!*#REF!*1000</definedName>
    <definedName name="__shared_3_0_419">#REF!*#REF!*1000</definedName>
    <definedName name="__shared_3_0_419_1" localSheetId="5">#REF!*#REF!*1000</definedName>
    <definedName name="__shared_3_0_419_1">#REF!*#REF!*1000</definedName>
    <definedName name="__shared_3_0_419_1_8" localSheetId="5">#REF!*#REF!*1000</definedName>
    <definedName name="__shared_3_0_419_1_8">#REF!*#REF!*1000</definedName>
    <definedName name="__shared_3_0_419_2" localSheetId="5">#REF!*#REF!*1000</definedName>
    <definedName name="__shared_3_0_419_2">#REF!*#REF!*1000</definedName>
    <definedName name="__shared_3_0_419_2_8" localSheetId="5">#REF!*#REF!*1000</definedName>
    <definedName name="__shared_3_0_419_2_8">#REF!*#REF!*1000</definedName>
    <definedName name="__shared_3_0_419_3" localSheetId="5">+#REF!*#REF!*1000</definedName>
    <definedName name="__shared_3_0_419_3">+#REF!*#REF!*1000</definedName>
    <definedName name="__shared_3_0_419_8" localSheetId="5">#REF!*#REF!*1000</definedName>
    <definedName name="__shared_3_0_419_8">#REF!*#REF!*1000</definedName>
    <definedName name="__shared_3_0_42" localSheetId="5">#REF!*12+#REF!</definedName>
    <definedName name="__shared_3_0_42">#REF!*12+#REF!</definedName>
    <definedName name="__shared_3_0_42_1" localSheetId="5">#REF!*12+#REF!</definedName>
    <definedName name="__shared_3_0_42_1">#REF!*12+#REF!</definedName>
    <definedName name="__shared_3_0_42_1_8" localSheetId="5">#REF!*12+#REF!</definedName>
    <definedName name="__shared_3_0_42_1_8">#REF!*12+#REF!</definedName>
    <definedName name="__shared_3_0_42_2" localSheetId="5">#REF!*12+#REF!</definedName>
    <definedName name="__shared_3_0_42_2">#REF!*12+#REF!</definedName>
    <definedName name="__shared_3_0_42_2_8" localSheetId="5">#REF!*12+#REF!</definedName>
    <definedName name="__shared_3_0_42_2_8">#REF!*12+#REF!</definedName>
    <definedName name="__shared_3_0_42_8" localSheetId="5">#REF!*12+#REF!</definedName>
    <definedName name="__shared_3_0_42_8">#REF!*12+#REF!</definedName>
    <definedName name="__shared_3_0_420" localSheetId="5">#REF!</definedName>
    <definedName name="__shared_3_0_420">#REF!</definedName>
    <definedName name="__shared_3_0_420_1" localSheetId="5">#REF!</definedName>
    <definedName name="__shared_3_0_420_1">#REF!</definedName>
    <definedName name="__shared_3_0_420_1_8" localSheetId="5">#REF!</definedName>
    <definedName name="__shared_3_0_420_1_8">#REF!</definedName>
    <definedName name="__shared_3_0_420_2" localSheetId="5">#REF!</definedName>
    <definedName name="__shared_3_0_420_2">#REF!</definedName>
    <definedName name="__shared_3_0_420_2_8" localSheetId="5">#REF!</definedName>
    <definedName name="__shared_3_0_420_2_8">#REF!</definedName>
    <definedName name="__shared_3_0_420_8" localSheetId="5">#REF!</definedName>
    <definedName name="__shared_3_0_420_8">#REF!</definedName>
    <definedName name="__shared_3_0_421" localSheetId="5">#REF!*#REF!*1000</definedName>
    <definedName name="__shared_3_0_421">#REF!*#REF!*1000</definedName>
    <definedName name="__shared_3_0_421_1" localSheetId="5">#REF!*#REF!*1000</definedName>
    <definedName name="__shared_3_0_421_1">#REF!*#REF!*1000</definedName>
    <definedName name="__shared_3_0_421_1_8" localSheetId="5">#REF!*#REF!*1000</definedName>
    <definedName name="__shared_3_0_421_1_8">#REF!*#REF!*1000</definedName>
    <definedName name="__shared_3_0_421_2" localSheetId="5">#REF!*#REF!*1000</definedName>
    <definedName name="__shared_3_0_421_2">#REF!*#REF!*1000</definedName>
    <definedName name="__shared_3_0_421_2_8" localSheetId="5">#REF!*#REF!*1000</definedName>
    <definedName name="__shared_3_0_421_2_8">#REF!*#REF!*1000</definedName>
    <definedName name="__shared_3_0_421_3" localSheetId="5">+#REF!*#REF!*1000</definedName>
    <definedName name="__shared_3_0_421_3">+#REF!*#REF!*1000</definedName>
    <definedName name="__shared_3_0_421_8" localSheetId="5">#REF!*#REF!*1000</definedName>
    <definedName name="__shared_3_0_421_8">#REF!*#REF!*1000</definedName>
    <definedName name="__shared_3_0_422" localSheetId="5">#REF!*12+#REF!</definedName>
    <definedName name="__shared_3_0_422">#REF!*12+#REF!</definedName>
    <definedName name="__shared_3_0_422_1" localSheetId="5">#REF!*12+#REF!</definedName>
    <definedName name="__shared_3_0_422_1">#REF!*12+#REF!</definedName>
    <definedName name="__shared_3_0_422_1_8" localSheetId="5">#REF!*12+#REF!</definedName>
    <definedName name="__shared_3_0_422_1_8">#REF!*12+#REF!</definedName>
    <definedName name="__shared_3_0_422_2" localSheetId="5">#REF!*12+#REF!</definedName>
    <definedName name="__shared_3_0_422_2">#REF!*12+#REF!</definedName>
    <definedName name="__shared_3_0_422_2_8" localSheetId="5">#REF!*12+#REF!</definedName>
    <definedName name="__shared_3_0_422_2_8">#REF!*12+#REF!</definedName>
    <definedName name="__shared_3_0_422_8" localSheetId="5">#REF!*12+#REF!</definedName>
    <definedName name="__shared_3_0_422_8">#REF!*12+#REF!</definedName>
    <definedName name="__shared_3_0_423" localSheetId="5">#REF!*#REF!*1000</definedName>
    <definedName name="__shared_3_0_423">#REF!*#REF!*1000</definedName>
    <definedName name="__shared_3_0_423_1" localSheetId="5">#REF!*#REF!*1000</definedName>
    <definedName name="__shared_3_0_423_1">#REF!*#REF!*1000</definedName>
    <definedName name="__shared_3_0_423_1_8" localSheetId="5">#REF!*#REF!*1000</definedName>
    <definedName name="__shared_3_0_423_1_8">#REF!*#REF!*1000</definedName>
    <definedName name="__shared_3_0_423_2" localSheetId="5">#REF!*#REF!*1000</definedName>
    <definedName name="__shared_3_0_423_2">#REF!*#REF!*1000</definedName>
    <definedName name="__shared_3_0_423_2_8" localSheetId="5">#REF!*#REF!*1000</definedName>
    <definedName name="__shared_3_0_423_2_8">#REF!*#REF!*1000</definedName>
    <definedName name="__shared_3_0_423_3" localSheetId="5">+#REF!*#REF!*1000</definedName>
    <definedName name="__shared_3_0_423_3">+#REF!*#REF!*1000</definedName>
    <definedName name="__shared_3_0_423_8" localSheetId="5">#REF!*#REF!*1000</definedName>
    <definedName name="__shared_3_0_423_8">#REF!*#REF!*1000</definedName>
    <definedName name="__shared_3_0_424" localSheetId="5">#REF!*12+#REF!</definedName>
    <definedName name="__shared_3_0_424">#REF!*12+#REF!</definedName>
    <definedName name="__shared_3_0_424_1" localSheetId="5">#REF!*12+#REF!</definedName>
    <definedName name="__shared_3_0_424_1">#REF!*12+#REF!</definedName>
    <definedName name="__shared_3_0_424_1_8" localSheetId="5">#REF!*12+#REF!</definedName>
    <definedName name="__shared_3_0_424_1_8">#REF!*12+#REF!</definedName>
    <definedName name="__shared_3_0_424_2" localSheetId="5">#REF!*12+#REF!</definedName>
    <definedName name="__shared_3_0_424_2">#REF!*12+#REF!</definedName>
    <definedName name="__shared_3_0_424_2_8" localSheetId="5">#REF!*12+#REF!</definedName>
    <definedName name="__shared_3_0_424_2_8">#REF!*12+#REF!</definedName>
    <definedName name="__shared_3_0_424_8" localSheetId="5">#REF!*12+#REF!</definedName>
    <definedName name="__shared_3_0_424_8">#REF!*12+#REF!</definedName>
    <definedName name="__shared_3_0_425" localSheetId="5">#REF!*#REF!*1000</definedName>
    <definedName name="__shared_3_0_425">#REF!*#REF!*1000</definedName>
    <definedName name="__shared_3_0_425_1" localSheetId="5">#REF!*#REF!*1000</definedName>
    <definedName name="__shared_3_0_425_1">#REF!*#REF!*1000</definedName>
    <definedName name="__shared_3_0_425_1_8" localSheetId="5">#REF!*#REF!*1000</definedName>
    <definedName name="__shared_3_0_425_1_8">#REF!*#REF!*1000</definedName>
    <definedName name="__shared_3_0_425_2" localSheetId="5">#REF!*#REF!*1000</definedName>
    <definedName name="__shared_3_0_425_2">#REF!*#REF!*1000</definedName>
    <definedName name="__shared_3_0_425_2_8" localSheetId="5">#REF!*#REF!*1000</definedName>
    <definedName name="__shared_3_0_425_2_8">#REF!*#REF!*1000</definedName>
    <definedName name="__shared_3_0_425_3" localSheetId="5">+#REF!*#REF!*1000</definedName>
    <definedName name="__shared_3_0_425_3">+#REF!*#REF!*1000</definedName>
    <definedName name="__shared_3_0_425_8" localSheetId="5">#REF!*#REF!*1000</definedName>
    <definedName name="__shared_3_0_425_8">#REF!*#REF!*1000</definedName>
    <definedName name="__shared_3_0_426" localSheetId="5">#REF!*12+#REF!</definedName>
    <definedName name="__shared_3_0_426">#REF!*12+#REF!</definedName>
    <definedName name="__shared_3_0_426_1" localSheetId="5">#REF!*12+#REF!</definedName>
    <definedName name="__shared_3_0_426_1">#REF!*12+#REF!</definedName>
    <definedName name="__shared_3_0_426_1_8" localSheetId="5">#REF!*12+#REF!</definedName>
    <definedName name="__shared_3_0_426_1_8">#REF!*12+#REF!</definedName>
    <definedName name="__shared_3_0_426_2" localSheetId="5">#REF!*12+#REF!</definedName>
    <definedName name="__shared_3_0_426_2">#REF!*12+#REF!</definedName>
    <definedName name="__shared_3_0_426_2_8" localSheetId="5">#REF!*12+#REF!</definedName>
    <definedName name="__shared_3_0_426_2_8">#REF!*12+#REF!</definedName>
    <definedName name="__shared_3_0_426_8" localSheetId="5">#REF!*12+#REF!</definedName>
    <definedName name="__shared_3_0_426_8">#REF!*12+#REF!</definedName>
    <definedName name="__shared_3_0_427" localSheetId="5">#REF!*#REF!*1000</definedName>
    <definedName name="__shared_3_0_427">#REF!*#REF!*1000</definedName>
    <definedName name="__shared_3_0_427_1" localSheetId="5">#REF!*#REF!*1000</definedName>
    <definedName name="__shared_3_0_427_1">#REF!*#REF!*1000</definedName>
    <definedName name="__shared_3_0_427_1_8" localSheetId="5">#REF!*#REF!*1000</definedName>
    <definedName name="__shared_3_0_427_1_8">#REF!*#REF!*1000</definedName>
    <definedName name="__shared_3_0_427_2" localSheetId="5">#REF!*#REF!*1000</definedName>
    <definedName name="__shared_3_0_427_2">#REF!*#REF!*1000</definedName>
    <definedName name="__shared_3_0_427_2_8" localSheetId="5">#REF!*#REF!*1000</definedName>
    <definedName name="__shared_3_0_427_2_8">#REF!*#REF!*1000</definedName>
    <definedName name="__shared_3_0_427_3" localSheetId="5">+#REF!*#REF!*1000</definedName>
    <definedName name="__shared_3_0_427_3">+#REF!*#REF!*1000</definedName>
    <definedName name="__shared_3_0_427_8" localSheetId="5">#REF!*#REF!*1000</definedName>
    <definedName name="__shared_3_0_427_8">#REF!*#REF!*1000</definedName>
    <definedName name="__shared_3_0_428" localSheetId="5">#REF!*12+#REF!</definedName>
    <definedName name="__shared_3_0_428">#REF!*12+#REF!</definedName>
    <definedName name="__shared_3_0_428_1" localSheetId="5">#REF!*12+#REF!</definedName>
    <definedName name="__shared_3_0_428_1">#REF!*12+#REF!</definedName>
    <definedName name="__shared_3_0_428_1_8" localSheetId="5">#REF!*12+#REF!</definedName>
    <definedName name="__shared_3_0_428_1_8">#REF!*12+#REF!</definedName>
    <definedName name="__shared_3_0_428_2" localSheetId="5">#REF!*12+#REF!</definedName>
    <definedName name="__shared_3_0_428_2">#REF!*12+#REF!</definedName>
    <definedName name="__shared_3_0_428_2_8" localSheetId="5">#REF!*12+#REF!</definedName>
    <definedName name="__shared_3_0_428_2_8">#REF!*12+#REF!</definedName>
    <definedName name="__shared_3_0_428_8" localSheetId="5">#REF!*12+#REF!</definedName>
    <definedName name="__shared_3_0_428_8">#REF!*12+#REF!</definedName>
    <definedName name="__shared_3_0_429" localSheetId="5">#REF!*#REF!*1000</definedName>
    <definedName name="__shared_3_0_429">#REF!*#REF!*1000</definedName>
    <definedName name="__shared_3_0_429_1" localSheetId="5">#REF!*#REF!*1000</definedName>
    <definedName name="__shared_3_0_429_1">#REF!*#REF!*1000</definedName>
    <definedName name="__shared_3_0_429_1_8" localSheetId="5">#REF!*#REF!*1000</definedName>
    <definedName name="__shared_3_0_429_1_8">#REF!*#REF!*1000</definedName>
    <definedName name="__shared_3_0_429_2" localSheetId="5">#REF!*#REF!*1000</definedName>
    <definedName name="__shared_3_0_429_2">#REF!*#REF!*1000</definedName>
    <definedName name="__shared_3_0_429_2_8" localSheetId="5">#REF!*#REF!*1000</definedName>
    <definedName name="__shared_3_0_429_2_8">#REF!*#REF!*1000</definedName>
    <definedName name="__shared_3_0_429_3" localSheetId="5">+#REF!*#REF!*1000</definedName>
    <definedName name="__shared_3_0_429_3">+#REF!*#REF!*1000</definedName>
    <definedName name="__shared_3_0_429_8" localSheetId="5">#REF!*#REF!*1000</definedName>
    <definedName name="__shared_3_0_429_8">#REF!*#REF!*1000</definedName>
    <definedName name="__shared_3_0_43" localSheetId="5">#REF!*#REF!*1000</definedName>
    <definedName name="__shared_3_0_43">#REF!*#REF!*1000</definedName>
    <definedName name="__shared_3_0_43_1" localSheetId="5">#REF!*#REF!*1000</definedName>
    <definedName name="__shared_3_0_43_1">#REF!*#REF!*1000</definedName>
    <definedName name="__shared_3_0_43_1_8" localSheetId="5">#REF!*#REF!*1000</definedName>
    <definedName name="__shared_3_0_43_1_8">#REF!*#REF!*1000</definedName>
    <definedName name="__shared_3_0_43_2" localSheetId="5">#REF!*#REF!*1000</definedName>
    <definedName name="__shared_3_0_43_2">#REF!*#REF!*1000</definedName>
    <definedName name="__shared_3_0_43_2_8" localSheetId="5">#REF!*#REF!*1000</definedName>
    <definedName name="__shared_3_0_43_2_8">#REF!*#REF!*1000</definedName>
    <definedName name="__shared_3_0_43_3" localSheetId="5">+#REF!*#REF!*1000</definedName>
    <definedName name="__shared_3_0_43_3">+#REF!*#REF!*1000</definedName>
    <definedName name="__shared_3_0_43_8" localSheetId="5">#REF!*#REF!*1000</definedName>
    <definedName name="__shared_3_0_43_8">#REF!*#REF!*1000</definedName>
    <definedName name="__shared_3_0_430" localSheetId="5">#REF!*12+#REF!</definedName>
    <definedName name="__shared_3_0_430">#REF!*12+#REF!</definedName>
    <definedName name="__shared_3_0_430_1" localSheetId="5">#REF!*12+#REF!</definedName>
    <definedName name="__shared_3_0_430_1">#REF!*12+#REF!</definedName>
    <definedName name="__shared_3_0_430_1_8" localSheetId="5">#REF!*12+#REF!</definedName>
    <definedName name="__shared_3_0_430_1_8">#REF!*12+#REF!</definedName>
    <definedName name="__shared_3_0_430_2" localSheetId="5">#REF!*12+#REF!</definedName>
    <definedName name="__shared_3_0_430_2">#REF!*12+#REF!</definedName>
    <definedName name="__shared_3_0_430_2_8" localSheetId="5">#REF!*12+#REF!</definedName>
    <definedName name="__shared_3_0_430_2_8">#REF!*12+#REF!</definedName>
    <definedName name="__shared_3_0_430_3" localSheetId="5">+#REF!+#REF!-#REF!+#REF!+#REF!-#REF!+#REF!-#REF!</definedName>
    <definedName name="__shared_3_0_430_3">+#REF!+#REF!-#REF!+#REF!+#REF!-#REF!+#REF!-#REF!</definedName>
    <definedName name="__shared_3_0_430_8" localSheetId="5">#REF!*12+#REF!</definedName>
    <definedName name="__shared_3_0_430_8">#REF!*12+#REF!</definedName>
    <definedName name="__shared_3_0_431" localSheetId="5">#REF!*#REF!*1000</definedName>
    <definedName name="__shared_3_0_431">#REF!*#REF!*1000</definedName>
    <definedName name="__shared_3_0_431_1" localSheetId="5">#REF!*#REF!*1000</definedName>
    <definedName name="__shared_3_0_431_1">#REF!*#REF!*1000</definedName>
    <definedName name="__shared_3_0_431_1_8" localSheetId="5">#REF!*#REF!*1000</definedName>
    <definedName name="__shared_3_0_431_1_8">#REF!*#REF!*1000</definedName>
    <definedName name="__shared_3_0_431_2" localSheetId="5">#REF!*#REF!*1000</definedName>
    <definedName name="__shared_3_0_431_2">#REF!*#REF!*1000</definedName>
    <definedName name="__shared_3_0_431_2_8" localSheetId="5">#REF!*#REF!*1000</definedName>
    <definedName name="__shared_3_0_431_2_8">#REF!*#REF!*1000</definedName>
    <definedName name="__shared_3_0_431_3" localSheetId="5">+#REF!*#REF!*1000</definedName>
    <definedName name="__shared_3_0_431_3">+#REF!*#REF!*1000</definedName>
    <definedName name="__shared_3_0_431_8" localSheetId="5">#REF!*#REF!*1000</definedName>
    <definedName name="__shared_3_0_431_8">#REF!*#REF!*1000</definedName>
    <definedName name="__shared_3_0_432" localSheetId="5">#REF!*12+#REF!</definedName>
    <definedName name="__shared_3_0_432">#REF!*12+#REF!</definedName>
    <definedName name="__shared_3_0_432_1" localSheetId="5">#REF!*12+#REF!</definedName>
    <definedName name="__shared_3_0_432_1">#REF!*12+#REF!</definedName>
    <definedName name="__shared_3_0_432_1_8" localSheetId="5">#REF!*12+#REF!</definedName>
    <definedName name="__shared_3_0_432_1_8">#REF!*12+#REF!</definedName>
    <definedName name="__shared_3_0_432_2" localSheetId="5">#REF!*12+#REF!</definedName>
    <definedName name="__shared_3_0_432_2">#REF!*12+#REF!</definedName>
    <definedName name="__shared_3_0_432_2_8" localSheetId="5">#REF!*12+#REF!</definedName>
    <definedName name="__shared_3_0_432_2_8">#REF!*12+#REF!</definedName>
    <definedName name="__shared_3_0_432_3" localSheetId="5">+#REF!*#REF!*1000</definedName>
    <definedName name="__shared_3_0_432_3">+#REF!*#REF!*1000</definedName>
    <definedName name="__shared_3_0_432_8" localSheetId="5">#REF!*12+#REF!</definedName>
    <definedName name="__shared_3_0_432_8">#REF!*12+#REF!</definedName>
    <definedName name="__shared_3_0_433" localSheetId="5">#REF!*#REF!*1000</definedName>
    <definedName name="__shared_3_0_433">#REF!*#REF!*1000</definedName>
    <definedName name="__shared_3_0_433_1" localSheetId="5">#REF!*#REF!*1000</definedName>
    <definedName name="__shared_3_0_433_1">#REF!*#REF!*1000</definedName>
    <definedName name="__shared_3_0_433_1_8" localSheetId="5">#REF!*#REF!*1000</definedName>
    <definedName name="__shared_3_0_433_1_8">#REF!*#REF!*1000</definedName>
    <definedName name="__shared_3_0_433_2" localSheetId="5">#REF!*#REF!*1000</definedName>
    <definedName name="__shared_3_0_433_2">#REF!*#REF!*1000</definedName>
    <definedName name="__shared_3_0_433_2_8" localSheetId="5">#REF!*#REF!*1000</definedName>
    <definedName name="__shared_3_0_433_2_8">#REF!*#REF!*1000</definedName>
    <definedName name="__shared_3_0_433_3" localSheetId="5">+#REF!*#REF!*1000</definedName>
    <definedName name="__shared_3_0_433_3">+#REF!*#REF!*1000</definedName>
    <definedName name="__shared_3_0_433_8" localSheetId="5">#REF!*#REF!*1000</definedName>
    <definedName name="__shared_3_0_433_8">#REF!*#REF!*1000</definedName>
    <definedName name="__shared_3_0_434" localSheetId="5">#REF!*12+#REF!</definedName>
    <definedName name="__shared_3_0_434">#REF!*12+#REF!</definedName>
    <definedName name="__shared_3_0_434_1" localSheetId="5">#REF!*12+#REF!</definedName>
    <definedName name="__shared_3_0_434_1">#REF!*12+#REF!</definedName>
    <definedName name="__shared_3_0_434_1_8" localSheetId="5">#REF!*12+#REF!</definedName>
    <definedName name="__shared_3_0_434_1_8">#REF!*12+#REF!</definedName>
    <definedName name="__shared_3_0_434_2" localSheetId="5">#REF!*12+#REF!</definedName>
    <definedName name="__shared_3_0_434_2">#REF!*12+#REF!</definedName>
    <definedName name="__shared_3_0_434_2_8" localSheetId="5">#REF!*12+#REF!</definedName>
    <definedName name="__shared_3_0_434_2_8">#REF!*12+#REF!</definedName>
    <definedName name="__shared_3_0_434_3" localSheetId="5">+#REF!*#REF!*1000</definedName>
    <definedName name="__shared_3_0_434_3">+#REF!*#REF!*1000</definedName>
    <definedName name="__shared_3_0_434_8" localSheetId="5">#REF!*12+#REF!</definedName>
    <definedName name="__shared_3_0_434_8">#REF!*12+#REF!</definedName>
    <definedName name="__shared_3_0_435" localSheetId="5">#REF!*#REF!*1000</definedName>
    <definedName name="__shared_3_0_435">#REF!*#REF!*1000</definedName>
    <definedName name="__shared_3_0_435_1" localSheetId="5">#REF!*#REF!*1000</definedName>
    <definedName name="__shared_3_0_435_1">#REF!*#REF!*1000</definedName>
    <definedName name="__shared_3_0_435_1_8" localSheetId="5">#REF!*#REF!*1000</definedName>
    <definedName name="__shared_3_0_435_1_8">#REF!*#REF!*1000</definedName>
    <definedName name="__shared_3_0_435_2" localSheetId="5">#REF!*#REF!*1000</definedName>
    <definedName name="__shared_3_0_435_2">#REF!*#REF!*1000</definedName>
    <definedName name="__shared_3_0_435_2_8" localSheetId="5">#REF!*#REF!*1000</definedName>
    <definedName name="__shared_3_0_435_2_8">#REF!*#REF!*1000</definedName>
    <definedName name="__shared_3_0_435_3" localSheetId="5">+#REF!*#REF!*1000</definedName>
    <definedName name="__shared_3_0_435_3">+#REF!*#REF!*1000</definedName>
    <definedName name="__shared_3_0_435_8" localSheetId="5">#REF!*#REF!*1000</definedName>
    <definedName name="__shared_3_0_435_8">#REF!*#REF!*1000</definedName>
    <definedName name="__shared_3_0_436" localSheetId="5">#REF!*12+#REF!</definedName>
    <definedName name="__shared_3_0_436">#REF!*12+#REF!</definedName>
    <definedName name="__shared_3_0_436_1" localSheetId="5">#REF!*12+#REF!</definedName>
    <definedName name="__shared_3_0_436_1">#REF!*12+#REF!</definedName>
    <definedName name="__shared_3_0_436_1_8" localSheetId="5">#REF!*12+#REF!</definedName>
    <definedName name="__shared_3_0_436_1_8">#REF!*12+#REF!</definedName>
    <definedName name="__shared_3_0_436_2" localSheetId="5">#REF!*12+#REF!</definedName>
    <definedName name="__shared_3_0_436_2">#REF!*12+#REF!</definedName>
    <definedName name="__shared_3_0_436_2_8" localSheetId="5">#REF!*12+#REF!</definedName>
    <definedName name="__shared_3_0_436_2_8">#REF!*12+#REF!</definedName>
    <definedName name="__shared_3_0_436_3" localSheetId="5">+#REF!*#REF!*1000</definedName>
    <definedName name="__shared_3_0_436_3">+#REF!*#REF!*1000</definedName>
    <definedName name="__shared_3_0_436_8" localSheetId="5">#REF!*12+#REF!</definedName>
    <definedName name="__shared_3_0_436_8">#REF!*12+#REF!</definedName>
    <definedName name="__shared_3_0_437" localSheetId="5">#REF!*#REF!*1000</definedName>
    <definedName name="__shared_3_0_437">#REF!*#REF!*1000</definedName>
    <definedName name="__shared_3_0_437_1" localSheetId="5">#REF!*#REF!*1000</definedName>
    <definedName name="__shared_3_0_437_1">#REF!*#REF!*1000</definedName>
    <definedName name="__shared_3_0_437_1_8" localSheetId="5">#REF!*#REF!*1000</definedName>
    <definedName name="__shared_3_0_437_1_8">#REF!*#REF!*1000</definedName>
    <definedName name="__shared_3_0_437_2" localSheetId="5">#REF!*#REF!*1000</definedName>
    <definedName name="__shared_3_0_437_2">#REF!*#REF!*1000</definedName>
    <definedName name="__shared_3_0_437_2_8" localSheetId="5">#REF!*#REF!*1000</definedName>
    <definedName name="__shared_3_0_437_2_8">#REF!*#REF!*1000</definedName>
    <definedName name="__shared_3_0_437_3" localSheetId="5">+#REF!*#REF!*1000</definedName>
    <definedName name="__shared_3_0_437_3">+#REF!*#REF!*1000</definedName>
    <definedName name="__shared_3_0_437_8" localSheetId="5">#REF!*#REF!*1000</definedName>
    <definedName name="__shared_3_0_437_8">#REF!*#REF!*1000</definedName>
    <definedName name="__shared_3_0_438" localSheetId="5">#REF!+#REF!-#REF!+#REF!+#REF!-#REF!+#REF!+#REF!-#REF!</definedName>
    <definedName name="__shared_3_0_438">#REF!+#REF!-#REF!+#REF!+#REF!-#REF!+#REF!+#REF!-#REF!</definedName>
    <definedName name="__shared_3_0_438_1" localSheetId="5">#REF!+#REF!-#REF!+#REF!+#REF!-#REF!+#REF!+#REF!-#REF!</definedName>
    <definedName name="__shared_3_0_438_1">#REF!+#REF!-#REF!+#REF!+#REF!-#REF!+#REF!+#REF!-#REF!</definedName>
    <definedName name="__shared_3_0_438_1_8" localSheetId="5">#REF!+#REF!-#REF!+#REF!+#REF!-#REF!+#REF!+#REF!-#REF!</definedName>
    <definedName name="__shared_3_0_438_1_8">#REF!+#REF!-#REF!+#REF!+#REF!-#REF!+#REF!+#REF!-#REF!</definedName>
    <definedName name="__shared_3_0_438_2" localSheetId="5">#REF!+#REF!-#REF!+#REF!+#REF!-#REF!+#REF!+#REF!-#REF!</definedName>
    <definedName name="__shared_3_0_438_2">#REF!+#REF!-#REF!+#REF!+#REF!-#REF!+#REF!+#REF!-#REF!</definedName>
    <definedName name="__shared_3_0_438_2_8" localSheetId="5">#REF!+#REF!-#REF!+#REF!+#REF!-#REF!+#REF!+#REF!-#REF!</definedName>
    <definedName name="__shared_3_0_438_2_8">#REF!+#REF!-#REF!+#REF!+#REF!-#REF!+#REF!+#REF!-#REF!</definedName>
    <definedName name="__shared_3_0_438_3" localSheetId="5">+#REF!*#REF!*1000</definedName>
    <definedName name="__shared_3_0_438_3">+#REF!*#REF!*1000</definedName>
    <definedName name="__shared_3_0_438_8" localSheetId="5">#REF!+#REF!-#REF!+#REF!+#REF!-#REF!+#REF!+#REF!-#REF!</definedName>
    <definedName name="__shared_3_0_438_8">#REF!+#REF!-#REF!+#REF!+#REF!-#REF!+#REF!+#REF!-#REF!</definedName>
    <definedName name="__shared_3_0_439" localSheetId="5">#REF!*#REF!*1000</definedName>
    <definedName name="__shared_3_0_439">#REF!*#REF!*1000</definedName>
    <definedName name="__shared_3_0_439_1" localSheetId="5">#REF!*#REF!*1000</definedName>
    <definedName name="__shared_3_0_439_1">#REF!*#REF!*1000</definedName>
    <definedName name="__shared_3_0_439_1_8" localSheetId="5">#REF!*#REF!*1000</definedName>
    <definedName name="__shared_3_0_439_1_8">#REF!*#REF!*1000</definedName>
    <definedName name="__shared_3_0_439_2" localSheetId="5">#REF!*#REF!*1000</definedName>
    <definedName name="__shared_3_0_439_2">#REF!*#REF!*1000</definedName>
    <definedName name="__shared_3_0_439_2_8" localSheetId="5">#REF!*#REF!*1000</definedName>
    <definedName name="__shared_3_0_439_2_8">#REF!*#REF!*1000</definedName>
    <definedName name="__shared_3_0_439_3" localSheetId="5">+#REF!*#REF!*1000</definedName>
    <definedName name="__shared_3_0_439_3">+#REF!*#REF!*1000</definedName>
    <definedName name="__shared_3_0_439_8" localSheetId="5">#REF!*#REF!*1000</definedName>
    <definedName name="__shared_3_0_439_8">#REF!*#REF!*1000</definedName>
    <definedName name="__shared_3_0_44" localSheetId="5">#REF!*12+#REF!</definedName>
    <definedName name="__shared_3_0_44">#REF!*12+#REF!</definedName>
    <definedName name="__shared_3_0_44_1" localSheetId="5">#REF!*12+#REF!</definedName>
    <definedName name="__shared_3_0_44_1">#REF!*12+#REF!</definedName>
    <definedName name="__shared_3_0_44_1_8" localSheetId="5">#REF!*12+#REF!</definedName>
    <definedName name="__shared_3_0_44_1_8">#REF!*12+#REF!</definedName>
    <definedName name="__shared_3_0_44_2" localSheetId="5">#REF!*12+#REF!</definedName>
    <definedName name="__shared_3_0_44_2">#REF!*12+#REF!</definedName>
    <definedName name="__shared_3_0_44_2_8" localSheetId="5">#REF!*12+#REF!</definedName>
    <definedName name="__shared_3_0_44_2_8">#REF!*12+#REF!</definedName>
    <definedName name="__shared_3_0_44_8" localSheetId="5">#REF!*12+#REF!</definedName>
    <definedName name="__shared_3_0_44_8">#REF!*12+#REF!</definedName>
    <definedName name="__shared_3_0_440" localSheetId="5">#REF!</definedName>
    <definedName name="__shared_3_0_440">#REF!</definedName>
    <definedName name="__shared_3_0_440_1" localSheetId="5">#REF!</definedName>
    <definedName name="__shared_3_0_440_1">#REF!</definedName>
    <definedName name="__shared_3_0_440_1_8" localSheetId="5">#REF!</definedName>
    <definedName name="__shared_3_0_440_1_8">#REF!</definedName>
    <definedName name="__shared_3_0_440_2" localSheetId="5">#REF!</definedName>
    <definedName name="__shared_3_0_440_2">#REF!</definedName>
    <definedName name="__shared_3_0_440_2_8" localSheetId="5">#REF!</definedName>
    <definedName name="__shared_3_0_440_2_8">#REF!</definedName>
    <definedName name="__shared_3_0_440_3" localSheetId="5">+#REF!+#REF!-#REF!+#REF!+#REF!-#REF!+#REF!-#REF!</definedName>
    <definedName name="__shared_3_0_440_3">+#REF!+#REF!-#REF!+#REF!+#REF!-#REF!+#REF!-#REF!</definedName>
    <definedName name="__shared_3_0_440_8" localSheetId="5">#REF!</definedName>
    <definedName name="__shared_3_0_440_8">#REF!</definedName>
    <definedName name="__shared_3_0_441" localSheetId="5">#REF!*#REF!*1000</definedName>
    <definedName name="__shared_3_0_441">#REF!*#REF!*1000</definedName>
    <definedName name="__shared_3_0_441_1" localSheetId="5">#REF!*#REF!*1000</definedName>
    <definedName name="__shared_3_0_441_1">#REF!*#REF!*1000</definedName>
    <definedName name="__shared_3_0_441_1_8" localSheetId="5">#REF!*#REF!*1000</definedName>
    <definedName name="__shared_3_0_441_1_8">#REF!*#REF!*1000</definedName>
    <definedName name="__shared_3_0_441_2" localSheetId="5">#REF!*#REF!*1000</definedName>
    <definedName name="__shared_3_0_441_2">#REF!*#REF!*1000</definedName>
    <definedName name="__shared_3_0_441_2_8" localSheetId="5">#REF!*#REF!*1000</definedName>
    <definedName name="__shared_3_0_441_2_8">#REF!*#REF!*1000</definedName>
    <definedName name="__shared_3_0_441_3" localSheetId="5">+#REF!*#REF!*1000</definedName>
    <definedName name="__shared_3_0_441_3">+#REF!*#REF!*1000</definedName>
    <definedName name="__shared_3_0_441_8" localSheetId="5">#REF!*#REF!*1000</definedName>
    <definedName name="__shared_3_0_441_8">#REF!*#REF!*1000</definedName>
    <definedName name="__shared_3_0_442" localSheetId="5">#REF!*12+#REF!</definedName>
    <definedName name="__shared_3_0_442">#REF!*12+#REF!</definedName>
    <definedName name="__shared_3_0_442_1" localSheetId="5">#REF!*12+#REF!</definedName>
    <definedName name="__shared_3_0_442_1">#REF!*12+#REF!</definedName>
    <definedName name="__shared_3_0_442_1_8" localSheetId="5">#REF!*12+#REF!</definedName>
    <definedName name="__shared_3_0_442_1_8">#REF!*12+#REF!</definedName>
    <definedName name="__shared_3_0_442_2" localSheetId="5">#REF!*12+#REF!</definedName>
    <definedName name="__shared_3_0_442_2">#REF!*12+#REF!</definedName>
    <definedName name="__shared_3_0_442_2_8" localSheetId="5">#REF!*12+#REF!</definedName>
    <definedName name="__shared_3_0_442_2_8">#REF!*12+#REF!</definedName>
    <definedName name="__shared_3_0_442_3" localSheetId="5">+#REF!*#REF!*1000</definedName>
    <definedName name="__shared_3_0_442_3">+#REF!*#REF!*1000</definedName>
    <definedName name="__shared_3_0_442_8" localSheetId="5">#REF!*12+#REF!</definedName>
    <definedName name="__shared_3_0_442_8">#REF!*12+#REF!</definedName>
    <definedName name="__shared_3_0_443" localSheetId="5">#REF!*#REF!*1000</definedName>
    <definedName name="__shared_3_0_443">#REF!*#REF!*1000</definedName>
    <definedName name="__shared_3_0_443_1" localSheetId="5">#REF!*#REF!*1000</definedName>
    <definedName name="__shared_3_0_443_1">#REF!*#REF!*1000</definedName>
    <definedName name="__shared_3_0_443_1_8" localSheetId="5">#REF!*#REF!*1000</definedName>
    <definedName name="__shared_3_0_443_1_8">#REF!*#REF!*1000</definedName>
    <definedName name="__shared_3_0_443_2" localSheetId="5">#REF!*#REF!*1000</definedName>
    <definedName name="__shared_3_0_443_2">#REF!*#REF!*1000</definedName>
    <definedName name="__shared_3_0_443_2_8" localSheetId="5">#REF!*#REF!*1000</definedName>
    <definedName name="__shared_3_0_443_2_8">#REF!*#REF!*1000</definedName>
    <definedName name="__shared_3_0_443_3" localSheetId="5">+#REF!*#REF!*1000</definedName>
    <definedName name="__shared_3_0_443_3">+#REF!*#REF!*1000</definedName>
    <definedName name="__shared_3_0_443_8" localSheetId="5">#REF!*#REF!*1000</definedName>
    <definedName name="__shared_3_0_443_8">#REF!*#REF!*1000</definedName>
    <definedName name="__shared_3_0_444" localSheetId="5">#REF!*12+#REF!</definedName>
    <definedName name="__shared_3_0_444">#REF!*12+#REF!</definedName>
    <definedName name="__shared_3_0_444_1" localSheetId="5">#REF!*12+#REF!</definedName>
    <definedName name="__shared_3_0_444_1">#REF!*12+#REF!</definedName>
    <definedName name="__shared_3_0_444_1_8" localSheetId="5">#REF!*12+#REF!</definedName>
    <definedName name="__shared_3_0_444_1_8">#REF!*12+#REF!</definedName>
    <definedName name="__shared_3_0_444_2" localSheetId="5">#REF!*12+#REF!</definedName>
    <definedName name="__shared_3_0_444_2">#REF!*12+#REF!</definedName>
    <definedName name="__shared_3_0_444_2_8" localSheetId="5">#REF!*12+#REF!</definedName>
    <definedName name="__shared_3_0_444_2_8">#REF!*12+#REF!</definedName>
    <definedName name="__shared_3_0_444_3" localSheetId="5">#REF!</definedName>
    <definedName name="__shared_3_0_444_3">#REF!</definedName>
    <definedName name="__shared_3_0_444_8" localSheetId="5">#REF!*12+#REF!</definedName>
    <definedName name="__shared_3_0_444_8">#REF!*12+#REF!</definedName>
    <definedName name="__shared_3_0_445" localSheetId="5">#REF!*#REF!*1000</definedName>
    <definedName name="__shared_3_0_445">#REF!*#REF!*1000</definedName>
    <definedName name="__shared_3_0_445_1" localSheetId="5">#REF!*#REF!*1000</definedName>
    <definedName name="__shared_3_0_445_1">#REF!*#REF!*1000</definedName>
    <definedName name="__shared_3_0_445_1_8" localSheetId="5">#REF!*#REF!*1000</definedName>
    <definedName name="__shared_3_0_445_1_8">#REF!*#REF!*1000</definedName>
    <definedName name="__shared_3_0_445_2" localSheetId="5">#REF!*#REF!*1000</definedName>
    <definedName name="__shared_3_0_445_2">#REF!*#REF!*1000</definedName>
    <definedName name="__shared_3_0_445_2_8" localSheetId="5">#REF!*#REF!*1000</definedName>
    <definedName name="__shared_3_0_445_2_8">#REF!*#REF!*1000</definedName>
    <definedName name="__shared_3_0_445_3" localSheetId="5">+#REF!+#REF!+#REF!+#REF!+#REF!+#REF!+#REF!+#REF!+#REF!+#REF!+#REF!+#REF!+#REF!+#REF!+#REF!+#REF!+#REF!+#REF!+#REF!+#REF!+#REF!+#REF!+#REF!+#REF!</definedName>
    <definedName name="__shared_3_0_445_3">+#REF!+#REF!+#REF!+#REF!+#REF!+#REF!+#REF!+#REF!+#REF!+#REF!+#REF!+#REF!+#REF!+#REF!+#REF!+#REF!+#REF!+#REF!+#REF!+#REF!+#REF!+#REF!+#REF!+#REF!</definedName>
    <definedName name="__shared_3_0_445_8" localSheetId="5">#REF!*#REF!*1000</definedName>
    <definedName name="__shared_3_0_445_8">#REF!*#REF!*1000</definedName>
    <definedName name="__shared_3_0_446" localSheetId="5">#REF!*12+#REF!</definedName>
    <definedName name="__shared_3_0_446">#REF!*12+#REF!</definedName>
    <definedName name="__shared_3_0_446_1" localSheetId="5">#REF!*12+#REF!</definedName>
    <definedName name="__shared_3_0_446_1">#REF!*12+#REF!</definedName>
    <definedName name="__shared_3_0_446_1_8" localSheetId="5">#REF!*12+#REF!</definedName>
    <definedName name="__shared_3_0_446_1_8">#REF!*12+#REF!</definedName>
    <definedName name="__shared_3_0_446_2" localSheetId="5">#REF!*12+#REF!</definedName>
    <definedName name="__shared_3_0_446_2">#REF!*12+#REF!</definedName>
    <definedName name="__shared_3_0_446_2_8" localSheetId="5">#REF!*12+#REF!</definedName>
    <definedName name="__shared_3_0_446_2_8">#REF!*12+#REF!</definedName>
    <definedName name="__shared_3_0_446_3" localSheetId="5">+#REF!+#REF!+#REF!+#REF!+#REF!+#REF!+#REF!+#REF!+#REF!+#REF!+#REF!+#REF!+#REF!+#REF!+#REF!+#REF!+#REF!+#REF!+#REF!+#REF!+#REF!+#REF!+#REF!+#REF!</definedName>
    <definedName name="__shared_3_0_446_3">+#REF!+#REF!+#REF!+#REF!+#REF!+#REF!+#REF!+#REF!+#REF!+#REF!+#REF!+#REF!+#REF!+#REF!+#REF!+#REF!+#REF!+#REF!+#REF!+#REF!+#REF!+#REF!+#REF!+#REF!</definedName>
    <definedName name="__shared_3_0_446_8" localSheetId="5">#REF!*12+#REF!</definedName>
    <definedName name="__shared_3_0_446_8">#REF!*12+#REF!</definedName>
    <definedName name="__shared_3_0_447" localSheetId="5">#REF!*#REF!*1000</definedName>
    <definedName name="__shared_3_0_447">#REF!*#REF!*1000</definedName>
    <definedName name="__shared_3_0_447_1" localSheetId="5">#REF!*#REF!*1000</definedName>
    <definedName name="__shared_3_0_447_1">#REF!*#REF!*1000</definedName>
    <definedName name="__shared_3_0_447_1_8" localSheetId="5">#REF!*#REF!*1000</definedName>
    <definedName name="__shared_3_0_447_1_8">#REF!*#REF!*1000</definedName>
    <definedName name="__shared_3_0_447_2" localSheetId="5">#REF!*#REF!*1000</definedName>
    <definedName name="__shared_3_0_447_2">#REF!*#REF!*1000</definedName>
    <definedName name="__shared_3_0_447_2_8" localSheetId="5">#REF!*#REF!*1000</definedName>
    <definedName name="__shared_3_0_447_2_8">#REF!*#REF!*1000</definedName>
    <definedName name="__shared_3_0_447_3" localSheetId="5">+#REF!+#REF!+#REF!+#REF!+#REF!+#REF!+#REF!+#REF!+#REF!+#REF!+#REF!+#REF!+#REF!+#REF!+#REF!+#REF!+#REF!+#REF!+#REF!+#REF!+#REF!+#REF!+#REF!+#REF!</definedName>
    <definedName name="__shared_3_0_447_3">+#REF!+#REF!+#REF!+#REF!+#REF!+#REF!+#REF!+#REF!+#REF!+#REF!+#REF!+#REF!+#REF!+#REF!+#REF!+#REF!+#REF!+#REF!+#REF!+#REF!+#REF!+#REF!+#REF!+#REF!</definedName>
    <definedName name="__shared_3_0_447_8" localSheetId="5">#REF!*#REF!*1000</definedName>
    <definedName name="__shared_3_0_447_8">#REF!*#REF!*1000</definedName>
    <definedName name="__shared_3_0_448" localSheetId="5">#REF!*12+#REF!</definedName>
    <definedName name="__shared_3_0_448">#REF!*12+#REF!</definedName>
    <definedName name="__shared_3_0_448_1" localSheetId="5">#REF!*12+#REF!</definedName>
    <definedName name="__shared_3_0_448_1">#REF!*12+#REF!</definedName>
    <definedName name="__shared_3_0_448_1_8" localSheetId="5">#REF!*12+#REF!</definedName>
    <definedName name="__shared_3_0_448_1_8">#REF!*12+#REF!</definedName>
    <definedName name="__shared_3_0_448_2" localSheetId="5">#REF!*12+#REF!</definedName>
    <definedName name="__shared_3_0_448_2">#REF!*12+#REF!</definedName>
    <definedName name="__shared_3_0_448_2_8" localSheetId="5">#REF!*12+#REF!</definedName>
    <definedName name="__shared_3_0_448_2_8">#REF!*12+#REF!</definedName>
    <definedName name="__shared_3_0_448_3" localSheetId="5">+#REF!+#REF!+#REF!+#REF!+#REF!+#REF!+#REF!+#REF!+#REF!+#REF!+#REF!+#REF!+#REF!+#REF!+#REF!+#REF!+#REF!+#REF!+#REF!+#REF!+#REF!+#REF!+#REF!+#REF!</definedName>
    <definedName name="__shared_3_0_448_3">+#REF!+#REF!+#REF!+#REF!+#REF!+#REF!+#REF!+#REF!+#REF!+#REF!+#REF!+#REF!+#REF!+#REF!+#REF!+#REF!+#REF!+#REF!+#REF!+#REF!+#REF!+#REF!+#REF!+#REF!</definedName>
    <definedName name="__shared_3_0_448_8" localSheetId="5">#REF!*12+#REF!</definedName>
    <definedName name="__shared_3_0_448_8">#REF!*12+#REF!</definedName>
    <definedName name="__shared_3_0_449" localSheetId="5">#REF!*#REF!*1000</definedName>
    <definedName name="__shared_3_0_449">#REF!*#REF!*1000</definedName>
    <definedName name="__shared_3_0_449_1" localSheetId="5">#REF!*#REF!*1000</definedName>
    <definedName name="__shared_3_0_449_1">#REF!*#REF!*1000</definedName>
    <definedName name="__shared_3_0_449_1_8" localSheetId="5">#REF!*#REF!*1000</definedName>
    <definedName name="__shared_3_0_449_1_8">#REF!*#REF!*1000</definedName>
    <definedName name="__shared_3_0_449_2" localSheetId="5">#REF!*#REF!*1000</definedName>
    <definedName name="__shared_3_0_449_2">#REF!*#REF!*1000</definedName>
    <definedName name="__shared_3_0_449_2_8" localSheetId="5">#REF!*#REF!*1000</definedName>
    <definedName name="__shared_3_0_449_2_8">#REF!*#REF!*1000</definedName>
    <definedName name="__shared_3_0_449_3" localSheetId="5">+#REF!+#REF!+#REF!+#REF!+#REF!+#REF!+#REF!+#REF!+#REF!+#REF!+#REF!+#REF!+#REF!+#REF!+#REF!+#REF!+#REF!+#REF!+#REF!+#REF!+#REF!+#REF!+#REF!+#REF!</definedName>
    <definedName name="__shared_3_0_449_3">+#REF!+#REF!+#REF!+#REF!+#REF!+#REF!+#REF!+#REF!+#REF!+#REF!+#REF!+#REF!+#REF!+#REF!+#REF!+#REF!+#REF!+#REF!+#REF!+#REF!+#REF!+#REF!+#REF!+#REF!</definedName>
    <definedName name="__shared_3_0_449_8" localSheetId="5">#REF!*#REF!*1000</definedName>
    <definedName name="__shared_3_0_449_8">#REF!*#REF!*1000</definedName>
    <definedName name="__shared_3_0_45" localSheetId="5">#REF!*#REF!*1000</definedName>
    <definedName name="__shared_3_0_45">#REF!*#REF!*1000</definedName>
    <definedName name="__shared_3_0_45_1" localSheetId="5">#REF!*#REF!*1000</definedName>
    <definedName name="__shared_3_0_45_1">#REF!*#REF!*1000</definedName>
    <definedName name="__shared_3_0_45_1_8" localSheetId="5">#REF!*#REF!*1000</definedName>
    <definedName name="__shared_3_0_45_1_8">#REF!*#REF!*1000</definedName>
    <definedName name="__shared_3_0_45_2" localSheetId="5">#REF!*#REF!*1000</definedName>
    <definedName name="__shared_3_0_45_2">#REF!*#REF!*1000</definedName>
    <definedName name="__shared_3_0_45_2_8" localSheetId="5">#REF!*#REF!*1000</definedName>
    <definedName name="__shared_3_0_45_2_8">#REF!*#REF!*1000</definedName>
    <definedName name="__shared_3_0_45_3" localSheetId="5">+#REF!*#REF!*1000</definedName>
    <definedName name="__shared_3_0_45_3">+#REF!*#REF!*1000</definedName>
    <definedName name="__shared_3_0_45_8" localSheetId="5">#REF!*#REF!*1000</definedName>
    <definedName name="__shared_3_0_45_8">#REF!*#REF!*1000</definedName>
    <definedName name="__shared_3_0_450" localSheetId="5">#REF!*12+#REF!</definedName>
    <definedName name="__shared_3_0_450">#REF!*12+#REF!</definedName>
    <definedName name="__shared_3_0_450_1" localSheetId="5">#REF!*12+#REF!</definedName>
    <definedName name="__shared_3_0_450_1">#REF!*12+#REF!</definedName>
    <definedName name="__shared_3_0_450_1_8" localSheetId="5">#REF!*12+#REF!</definedName>
    <definedName name="__shared_3_0_450_1_8">#REF!*12+#REF!</definedName>
    <definedName name="__shared_3_0_450_2" localSheetId="5">#REF!*12+#REF!</definedName>
    <definedName name="__shared_3_0_450_2">#REF!*12+#REF!</definedName>
    <definedName name="__shared_3_0_450_2_8" localSheetId="5">#REF!*12+#REF!</definedName>
    <definedName name="__shared_3_0_450_2_8">#REF!*12+#REF!</definedName>
    <definedName name="__shared_3_0_450_3" localSheetId="5">+#REF!+#REF!+#REF!+#REF!+#REF!+#REF!+#REF!+#REF!+#REF!+#REF!+#REF!+#REF!+#REF!+#REF!+#REF!+#REF!+#REF!+#REF!+#REF!+#REF!+#REF!+#REF!+#REF!+#REF!</definedName>
    <definedName name="__shared_3_0_450_3">+#REF!+#REF!+#REF!+#REF!+#REF!+#REF!+#REF!+#REF!+#REF!+#REF!+#REF!+#REF!+#REF!+#REF!+#REF!+#REF!+#REF!+#REF!+#REF!+#REF!+#REF!+#REF!+#REF!+#REF!</definedName>
    <definedName name="__shared_3_0_450_8" localSheetId="5">#REF!*12+#REF!</definedName>
    <definedName name="__shared_3_0_450_8">#REF!*12+#REF!</definedName>
    <definedName name="__shared_3_0_451" localSheetId="5">#REF!*#REF!*1000</definedName>
    <definedName name="__shared_3_0_451">#REF!*#REF!*1000</definedName>
    <definedName name="__shared_3_0_451_1" localSheetId="5">#REF!*#REF!*1000</definedName>
    <definedName name="__shared_3_0_451_1">#REF!*#REF!*1000</definedName>
    <definedName name="__shared_3_0_451_1_8" localSheetId="5">#REF!*#REF!*1000</definedName>
    <definedName name="__shared_3_0_451_1_8">#REF!*#REF!*1000</definedName>
    <definedName name="__shared_3_0_451_2" localSheetId="5">#REF!*#REF!*1000</definedName>
    <definedName name="__shared_3_0_451_2">#REF!*#REF!*1000</definedName>
    <definedName name="__shared_3_0_451_2_8" localSheetId="5">#REF!*#REF!*1000</definedName>
    <definedName name="__shared_3_0_451_2_8">#REF!*#REF!*1000</definedName>
    <definedName name="__shared_3_0_451_3" localSheetId="5">+#REF!+#REF!+#REF!+#REF!+#REF!+#REF!+#REF!+#REF!+#REF!+#REF!+#REF!+#REF!+#REF!+#REF!+#REF!+#REF!+#REF!+#REF!+#REF!+#REF!+#REF!+#REF!+#REF!+#REF!</definedName>
    <definedName name="__shared_3_0_451_3">+#REF!+#REF!+#REF!+#REF!+#REF!+#REF!+#REF!+#REF!+#REF!+#REF!+#REF!+#REF!+#REF!+#REF!+#REF!+#REF!+#REF!+#REF!+#REF!+#REF!+#REF!+#REF!+#REF!+#REF!</definedName>
    <definedName name="__shared_3_0_451_8" localSheetId="5">#REF!*#REF!*1000</definedName>
    <definedName name="__shared_3_0_451_8">#REF!*#REF!*1000</definedName>
    <definedName name="__shared_3_0_452" localSheetId="5">#REF!*12+#REF!</definedName>
    <definedName name="__shared_3_0_452">#REF!*12+#REF!</definedName>
    <definedName name="__shared_3_0_452_1" localSheetId="5">#REF!*12+#REF!</definedName>
    <definedName name="__shared_3_0_452_1">#REF!*12+#REF!</definedName>
    <definedName name="__shared_3_0_452_1_8" localSheetId="5">#REF!*12+#REF!</definedName>
    <definedName name="__shared_3_0_452_1_8">#REF!*12+#REF!</definedName>
    <definedName name="__shared_3_0_452_2" localSheetId="5">#REF!*12+#REF!</definedName>
    <definedName name="__shared_3_0_452_2">#REF!*12+#REF!</definedName>
    <definedName name="__shared_3_0_452_2_8" localSheetId="5">#REF!*12+#REF!</definedName>
    <definedName name="__shared_3_0_452_2_8">#REF!*12+#REF!</definedName>
    <definedName name="__shared_3_0_452_8" localSheetId="5">#REF!*12+#REF!</definedName>
    <definedName name="__shared_3_0_452_8">#REF!*12+#REF!</definedName>
    <definedName name="__shared_3_0_453" localSheetId="5">#REF!*#REF!*1000</definedName>
    <definedName name="__shared_3_0_453">#REF!*#REF!*1000</definedName>
    <definedName name="__shared_3_0_453_1" localSheetId="5">#REF!*#REF!*1000</definedName>
    <definedName name="__shared_3_0_453_1">#REF!*#REF!*1000</definedName>
    <definedName name="__shared_3_0_453_1_8" localSheetId="5">#REF!*#REF!*1000</definedName>
    <definedName name="__shared_3_0_453_1_8">#REF!*#REF!*1000</definedName>
    <definedName name="__shared_3_0_453_2" localSheetId="5">#REF!*#REF!*1000</definedName>
    <definedName name="__shared_3_0_453_2">#REF!*#REF!*1000</definedName>
    <definedName name="__shared_3_0_453_2_8" localSheetId="5">#REF!*#REF!*1000</definedName>
    <definedName name="__shared_3_0_453_2_8">#REF!*#REF!*1000</definedName>
    <definedName name="__shared_3_0_453_3" localSheetId="5">+#REF!-#REF!</definedName>
    <definedName name="__shared_3_0_453_3">+#REF!-#REF!</definedName>
    <definedName name="__shared_3_0_453_8" localSheetId="5">#REF!*#REF!*1000</definedName>
    <definedName name="__shared_3_0_453_8">#REF!*#REF!*1000</definedName>
    <definedName name="__shared_3_0_454" localSheetId="5">#REF!*12+#REF!</definedName>
    <definedName name="__shared_3_0_454">#REF!*12+#REF!</definedName>
    <definedName name="__shared_3_0_454_1" localSheetId="5">#REF!*12+#REF!</definedName>
    <definedName name="__shared_3_0_454_1">#REF!*12+#REF!</definedName>
    <definedName name="__shared_3_0_454_1_8" localSheetId="5">#REF!*12+#REF!</definedName>
    <definedName name="__shared_3_0_454_1_8">#REF!*12+#REF!</definedName>
    <definedName name="__shared_3_0_454_2" localSheetId="5">#REF!*12+#REF!</definedName>
    <definedName name="__shared_3_0_454_2">#REF!*12+#REF!</definedName>
    <definedName name="__shared_3_0_454_2_8" localSheetId="5">#REF!*12+#REF!</definedName>
    <definedName name="__shared_3_0_454_2_8">#REF!*12+#REF!</definedName>
    <definedName name="__shared_3_0_454_8" localSheetId="5">#REF!*12+#REF!</definedName>
    <definedName name="__shared_3_0_454_8">#REF!*12+#REF!</definedName>
    <definedName name="__shared_3_0_455" localSheetId="5">#REF!*#REF!*1000</definedName>
    <definedName name="__shared_3_0_455">#REF!*#REF!*1000</definedName>
    <definedName name="__shared_3_0_455_1" localSheetId="5">#REF!*#REF!*1000</definedName>
    <definedName name="__shared_3_0_455_1">#REF!*#REF!*1000</definedName>
    <definedName name="__shared_3_0_455_1_8" localSheetId="5">#REF!*#REF!*1000</definedName>
    <definedName name="__shared_3_0_455_1_8">#REF!*#REF!*1000</definedName>
    <definedName name="__shared_3_0_455_2" localSheetId="5">#REF!*#REF!*1000</definedName>
    <definedName name="__shared_3_0_455_2">#REF!*#REF!*1000</definedName>
    <definedName name="__shared_3_0_455_2_8" localSheetId="5">#REF!*#REF!*1000</definedName>
    <definedName name="__shared_3_0_455_2_8">#REF!*#REF!*1000</definedName>
    <definedName name="__shared_3_0_455_8" localSheetId="5">#REF!*#REF!*1000</definedName>
    <definedName name="__shared_3_0_455_8">#REF!*#REF!*1000</definedName>
    <definedName name="__shared_3_0_456" localSheetId="5">#REF!*12+#REF!</definedName>
    <definedName name="__shared_3_0_456">#REF!*12+#REF!</definedName>
    <definedName name="__shared_3_0_456_1" localSheetId="5">#REF!*12+#REF!</definedName>
    <definedName name="__shared_3_0_456_1">#REF!*12+#REF!</definedName>
    <definedName name="__shared_3_0_456_1_8" localSheetId="5">#REF!*12+#REF!</definedName>
    <definedName name="__shared_3_0_456_1_8">#REF!*12+#REF!</definedName>
    <definedName name="__shared_3_0_456_2" localSheetId="5">#REF!*12+#REF!</definedName>
    <definedName name="__shared_3_0_456_2">#REF!*12+#REF!</definedName>
    <definedName name="__shared_3_0_456_2_8" localSheetId="5">#REF!*12+#REF!</definedName>
    <definedName name="__shared_3_0_456_2_8">#REF!*12+#REF!</definedName>
    <definedName name="__shared_3_0_456_8" localSheetId="5">#REF!*12+#REF!</definedName>
    <definedName name="__shared_3_0_456_8">#REF!*12+#REF!</definedName>
    <definedName name="__shared_3_0_457" localSheetId="5">#REF!*#REF!*1000</definedName>
    <definedName name="__shared_3_0_457">#REF!*#REF!*1000</definedName>
    <definedName name="__shared_3_0_457_1" localSheetId="5">#REF!*#REF!*1000</definedName>
    <definedName name="__shared_3_0_457_1">#REF!*#REF!*1000</definedName>
    <definedName name="__shared_3_0_457_1_8" localSheetId="5">#REF!*#REF!*1000</definedName>
    <definedName name="__shared_3_0_457_1_8">#REF!*#REF!*1000</definedName>
    <definedName name="__shared_3_0_457_2" localSheetId="5">#REF!*#REF!*1000</definedName>
    <definedName name="__shared_3_0_457_2">#REF!*#REF!*1000</definedName>
    <definedName name="__shared_3_0_457_2_8" localSheetId="5">#REF!*#REF!*1000</definedName>
    <definedName name="__shared_3_0_457_2_8">#REF!*#REF!*1000</definedName>
    <definedName name="__shared_3_0_457_8" localSheetId="5">#REF!*#REF!*1000</definedName>
    <definedName name="__shared_3_0_457_8">#REF!*#REF!*1000</definedName>
    <definedName name="__shared_3_0_458" localSheetId="5">#REF!+#REF!-#REF!+#REF!+#REF!-#REF!+#REF!+#REF!-#REF!</definedName>
    <definedName name="__shared_3_0_458">#REF!+#REF!-#REF!+#REF!+#REF!-#REF!+#REF!+#REF!-#REF!</definedName>
    <definedName name="__shared_3_0_458_1" localSheetId="5">#REF!+#REF!-#REF!+#REF!+#REF!-#REF!+#REF!+#REF!-#REF!</definedName>
    <definedName name="__shared_3_0_458_1">#REF!+#REF!-#REF!+#REF!+#REF!-#REF!+#REF!+#REF!-#REF!</definedName>
    <definedName name="__shared_3_0_458_1_8" localSheetId="5">#REF!+#REF!-#REF!+#REF!+#REF!-#REF!+#REF!+#REF!-#REF!</definedName>
    <definedName name="__shared_3_0_458_1_8">#REF!+#REF!-#REF!+#REF!+#REF!-#REF!+#REF!+#REF!-#REF!</definedName>
    <definedName name="__shared_3_0_458_2" localSheetId="5">#REF!+#REF!-#REF!+#REF!+#REF!-#REF!+#REF!+#REF!-#REF!</definedName>
    <definedName name="__shared_3_0_458_2">#REF!+#REF!-#REF!+#REF!+#REF!-#REF!+#REF!+#REF!-#REF!</definedName>
    <definedName name="__shared_3_0_458_2_8" localSheetId="5">#REF!+#REF!-#REF!+#REF!+#REF!-#REF!+#REF!+#REF!-#REF!</definedName>
    <definedName name="__shared_3_0_458_2_8">#REF!+#REF!-#REF!+#REF!+#REF!-#REF!+#REF!+#REF!-#REF!</definedName>
    <definedName name="__shared_3_0_458_8" localSheetId="5">#REF!+#REF!-#REF!+#REF!+#REF!-#REF!+#REF!+#REF!-#REF!</definedName>
    <definedName name="__shared_3_0_458_8">#REF!+#REF!-#REF!+#REF!+#REF!-#REF!+#REF!+#REF!-#REF!</definedName>
    <definedName name="__shared_3_0_459" localSheetId="5">#REF!*#REF!*1000</definedName>
    <definedName name="__shared_3_0_459">#REF!*#REF!*1000</definedName>
    <definedName name="__shared_3_0_459_1" localSheetId="5">#REF!*#REF!*1000</definedName>
    <definedName name="__shared_3_0_459_1">#REF!*#REF!*1000</definedName>
    <definedName name="__shared_3_0_459_1_8" localSheetId="5">#REF!*#REF!*1000</definedName>
    <definedName name="__shared_3_0_459_1_8">#REF!*#REF!*1000</definedName>
    <definedName name="__shared_3_0_459_2" localSheetId="5">#REF!*#REF!*1000</definedName>
    <definedName name="__shared_3_0_459_2">#REF!*#REF!*1000</definedName>
    <definedName name="__shared_3_0_459_2_8" localSheetId="5">#REF!*#REF!*1000</definedName>
    <definedName name="__shared_3_0_459_2_8">#REF!*#REF!*1000</definedName>
    <definedName name="__shared_3_0_459_8" localSheetId="5">#REF!*#REF!*1000</definedName>
    <definedName name="__shared_3_0_459_8">#REF!*#REF!*1000</definedName>
    <definedName name="__shared_3_0_46" localSheetId="5">#REF!*12+#REF!</definedName>
    <definedName name="__shared_3_0_46">#REF!*12+#REF!</definedName>
    <definedName name="__shared_3_0_46_1" localSheetId="5">#REF!*12+#REF!</definedName>
    <definedName name="__shared_3_0_46_1">#REF!*12+#REF!</definedName>
    <definedName name="__shared_3_0_46_1_8" localSheetId="5">#REF!*12+#REF!</definedName>
    <definedName name="__shared_3_0_46_1_8">#REF!*12+#REF!</definedName>
    <definedName name="__shared_3_0_46_2" localSheetId="5">#REF!*12+#REF!</definedName>
    <definedName name="__shared_3_0_46_2">#REF!*12+#REF!</definedName>
    <definedName name="__shared_3_0_46_2_8" localSheetId="5">#REF!*12+#REF!</definedName>
    <definedName name="__shared_3_0_46_2_8">#REF!*12+#REF!</definedName>
    <definedName name="__shared_3_0_46_8" localSheetId="5">#REF!*12+#REF!</definedName>
    <definedName name="__shared_3_0_46_8">#REF!*12+#REF!</definedName>
    <definedName name="__shared_3_0_460" localSheetId="5">#REF!</definedName>
    <definedName name="__shared_3_0_460">#REF!</definedName>
    <definedName name="__shared_3_0_460_1" localSheetId="5">#REF!</definedName>
    <definedName name="__shared_3_0_460_1">#REF!</definedName>
    <definedName name="__shared_3_0_460_1_8" localSheetId="5">#REF!</definedName>
    <definedName name="__shared_3_0_460_1_8">#REF!</definedName>
    <definedName name="__shared_3_0_460_2" localSheetId="5">#REF!</definedName>
    <definedName name="__shared_3_0_460_2">#REF!</definedName>
    <definedName name="__shared_3_0_460_2_8" localSheetId="5">#REF!</definedName>
    <definedName name="__shared_3_0_460_2_8">#REF!</definedName>
    <definedName name="__shared_3_0_460_8" localSheetId="5">#REF!</definedName>
    <definedName name="__shared_3_0_460_8">#REF!</definedName>
    <definedName name="__shared_3_0_461" localSheetId="5">#REF!*#REF!*1000</definedName>
    <definedName name="__shared_3_0_461">#REF!*#REF!*1000</definedName>
    <definedName name="__shared_3_0_461_1" localSheetId="5">#REF!*#REF!*1000</definedName>
    <definedName name="__shared_3_0_461_1">#REF!*#REF!*1000</definedName>
    <definedName name="__shared_3_0_461_1_8" localSheetId="5">#REF!*#REF!*1000</definedName>
    <definedName name="__shared_3_0_461_1_8">#REF!*#REF!*1000</definedName>
    <definedName name="__shared_3_0_461_2" localSheetId="5">#REF!*#REF!*1000</definedName>
    <definedName name="__shared_3_0_461_2">#REF!*#REF!*1000</definedName>
    <definedName name="__shared_3_0_461_2_8" localSheetId="5">#REF!*#REF!*1000</definedName>
    <definedName name="__shared_3_0_461_2_8">#REF!*#REF!*1000</definedName>
    <definedName name="__shared_3_0_461_8" localSheetId="5">#REF!*#REF!*1000</definedName>
    <definedName name="__shared_3_0_461_8">#REF!*#REF!*1000</definedName>
    <definedName name="__shared_3_0_462" localSheetId="5">#REF!*12+#REF!</definedName>
    <definedName name="__shared_3_0_462">#REF!*12+#REF!</definedName>
    <definedName name="__shared_3_0_462_1" localSheetId="5">#REF!*12+#REF!</definedName>
    <definedName name="__shared_3_0_462_1">#REF!*12+#REF!</definedName>
    <definedName name="__shared_3_0_462_1_8" localSheetId="5">#REF!*12+#REF!</definedName>
    <definedName name="__shared_3_0_462_1_8">#REF!*12+#REF!</definedName>
    <definedName name="__shared_3_0_462_2" localSheetId="5">#REF!*12+#REF!</definedName>
    <definedName name="__shared_3_0_462_2">#REF!*12+#REF!</definedName>
    <definedName name="__shared_3_0_462_2_8" localSheetId="5">#REF!*12+#REF!</definedName>
    <definedName name="__shared_3_0_462_2_8">#REF!*12+#REF!</definedName>
    <definedName name="__shared_3_0_462_8" localSheetId="5">#REF!*12+#REF!</definedName>
    <definedName name="__shared_3_0_462_8">#REF!*12+#REF!</definedName>
    <definedName name="__shared_3_0_463" localSheetId="5">#REF!*#REF!*1000</definedName>
    <definedName name="__shared_3_0_463">#REF!*#REF!*1000</definedName>
    <definedName name="__shared_3_0_463_1" localSheetId="5">#REF!*#REF!*1000</definedName>
    <definedName name="__shared_3_0_463_1">#REF!*#REF!*1000</definedName>
    <definedName name="__shared_3_0_463_1_8" localSheetId="5">#REF!*#REF!*1000</definedName>
    <definedName name="__shared_3_0_463_1_8">#REF!*#REF!*1000</definedName>
    <definedName name="__shared_3_0_463_2" localSheetId="5">#REF!*#REF!*1000</definedName>
    <definedName name="__shared_3_0_463_2">#REF!*#REF!*1000</definedName>
    <definedName name="__shared_3_0_463_2_8" localSheetId="5">#REF!*#REF!*1000</definedName>
    <definedName name="__shared_3_0_463_2_8">#REF!*#REF!*1000</definedName>
    <definedName name="__shared_3_0_463_8" localSheetId="5">#REF!*#REF!*1000</definedName>
    <definedName name="__shared_3_0_463_8">#REF!*#REF!*1000</definedName>
    <definedName name="__shared_3_0_464" localSheetId="5">#REF!*12+#REF!</definedName>
    <definedName name="__shared_3_0_464">#REF!*12+#REF!</definedName>
    <definedName name="__shared_3_0_464_1" localSheetId="5">#REF!*12+#REF!</definedName>
    <definedName name="__shared_3_0_464_1">#REF!*12+#REF!</definedName>
    <definedName name="__shared_3_0_464_1_8" localSheetId="5">#REF!*12+#REF!</definedName>
    <definedName name="__shared_3_0_464_1_8">#REF!*12+#REF!</definedName>
    <definedName name="__shared_3_0_464_2" localSheetId="5">#REF!*12+#REF!</definedName>
    <definedName name="__shared_3_0_464_2">#REF!*12+#REF!</definedName>
    <definedName name="__shared_3_0_464_2_8" localSheetId="5">#REF!*12+#REF!</definedName>
    <definedName name="__shared_3_0_464_2_8">#REF!*12+#REF!</definedName>
    <definedName name="__shared_3_0_464_8" localSheetId="5">#REF!*12+#REF!</definedName>
    <definedName name="__shared_3_0_464_8">#REF!*12+#REF!</definedName>
    <definedName name="__shared_3_0_465" localSheetId="5">#REF!*#REF!*1000</definedName>
    <definedName name="__shared_3_0_465">#REF!*#REF!*1000</definedName>
    <definedName name="__shared_3_0_465_1" localSheetId="5">#REF!*#REF!*1000</definedName>
    <definedName name="__shared_3_0_465_1">#REF!*#REF!*1000</definedName>
    <definedName name="__shared_3_0_465_1_8" localSheetId="5">#REF!*#REF!*1000</definedName>
    <definedName name="__shared_3_0_465_1_8">#REF!*#REF!*1000</definedName>
    <definedName name="__shared_3_0_465_2" localSheetId="5">#REF!*#REF!*1000</definedName>
    <definedName name="__shared_3_0_465_2">#REF!*#REF!*1000</definedName>
    <definedName name="__shared_3_0_465_2_8" localSheetId="5">#REF!*#REF!*1000</definedName>
    <definedName name="__shared_3_0_465_2_8">#REF!*#REF!*1000</definedName>
    <definedName name="__shared_3_0_465_8" localSheetId="5">#REF!*#REF!*1000</definedName>
    <definedName name="__shared_3_0_465_8">#REF!*#REF!*1000</definedName>
    <definedName name="__shared_3_0_466" localSheetId="5">#REF!*12+#REF!</definedName>
    <definedName name="__shared_3_0_466">#REF!*12+#REF!</definedName>
    <definedName name="__shared_3_0_466_1" localSheetId="5">#REF!*12+#REF!</definedName>
    <definedName name="__shared_3_0_466_1">#REF!*12+#REF!</definedName>
    <definedName name="__shared_3_0_466_1_8" localSheetId="5">#REF!*12+#REF!</definedName>
    <definedName name="__shared_3_0_466_1_8">#REF!*12+#REF!</definedName>
    <definedName name="__shared_3_0_466_2" localSheetId="5">#REF!*12+#REF!</definedName>
    <definedName name="__shared_3_0_466_2">#REF!*12+#REF!</definedName>
    <definedName name="__shared_3_0_466_2_8" localSheetId="5">#REF!*12+#REF!</definedName>
    <definedName name="__shared_3_0_466_2_8">#REF!*12+#REF!</definedName>
    <definedName name="__shared_3_0_466_8" localSheetId="5">#REF!*12+#REF!</definedName>
    <definedName name="__shared_3_0_466_8">#REF!*12+#REF!</definedName>
    <definedName name="__shared_3_0_467" localSheetId="5">#REF!*#REF!*1000</definedName>
    <definedName name="__shared_3_0_467">#REF!*#REF!*1000</definedName>
    <definedName name="__shared_3_0_467_1" localSheetId="5">#REF!*#REF!*1000</definedName>
    <definedName name="__shared_3_0_467_1">#REF!*#REF!*1000</definedName>
    <definedName name="__shared_3_0_467_1_8" localSheetId="5">#REF!*#REF!*1000</definedName>
    <definedName name="__shared_3_0_467_1_8">#REF!*#REF!*1000</definedName>
    <definedName name="__shared_3_0_467_2" localSheetId="5">#REF!*#REF!*1000</definedName>
    <definedName name="__shared_3_0_467_2">#REF!*#REF!*1000</definedName>
    <definedName name="__shared_3_0_467_2_8" localSheetId="5">#REF!*#REF!*1000</definedName>
    <definedName name="__shared_3_0_467_2_8">#REF!*#REF!*1000</definedName>
    <definedName name="__shared_3_0_467_8" localSheetId="5">#REF!*#REF!*1000</definedName>
    <definedName name="__shared_3_0_467_8">#REF!*#REF!*1000</definedName>
    <definedName name="__shared_3_0_468" localSheetId="5">#REF!*12+#REF!</definedName>
    <definedName name="__shared_3_0_468">#REF!*12+#REF!</definedName>
    <definedName name="__shared_3_0_468_1" localSheetId="5">#REF!*12+#REF!</definedName>
    <definedName name="__shared_3_0_468_1">#REF!*12+#REF!</definedName>
    <definedName name="__shared_3_0_468_1_8" localSheetId="5">#REF!*12+#REF!</definedName>
    <definedName name="__shared_3_0_468_1_8">#REF!*12+#REF!</definedName>
    <definedName name="__shared_3_0_468_2" localSheetId="5">#REF!*12+#REF!</definedName>
    <definedName name="__shared_3_0_468_2">#REF!*12+#REF!</definedName>
    <definedName name="__shared_3_0_468_2_8" localSheetId="5">#REF!*12+#REF!</definedName>
    <definedName name="__shared_3_0_468_2_8">#REF!*12+#REF!</definedName>
    <definedName name="__shared_3_0_468_8" localSheetId="5">#REF!*12+#REF!</definedName>
    <definedName name="__shared_3_0_468_8">#REF!*12+#REF!</definedName>
    <definedName name="__shared_3_0_469" localSheetId="5">#REF!*#REF!*1000</definedName>
    <definedName name="__shared_3_0_469">#REF!*#REF!*1000</definedName>
    <definedName name="__shared_3_0_469_1" localSheetId="5">#REF!*#REF!*1000</definedName>
    <definedName name="__shared_3_0_469_1">#REF!*#REF!*1000</definedName>
    <definedName name="__shared_3_0_469_1_8" localSheetId="5">#REF!*#REF!*1000</definedName>
    <definedName name="__shared_3_0_469_1_8">#REF!*#REF!*1000</definedName>
    <definedName name="__shared_3_0_469_2" localSheetId="5">#REF!*#REF!*1000</definedName>
    <definedName name="__shared_3_0_469_2">#REF!*#REF!*1000</definedName>
    <definedName name="__shared_3_0_469_2_8" localSheetId="5">#REF!*#REF!*1000</definedName>
    <definedName name="__shared_3_0_469_2_8">#REF!*#REF!*1000</definedName>
    <definedName name="__shared_3_0_469_8" localSheetId="5">#REF!*#REF!*1000</definedName>
    <definedName name="__shared_3_0_469_8">#REF!*#REF!*1000</definedName>
    <definedName name="__shared_3_0_47" localSheetId="5">#REF!*#REF!*1000</definedName>
    <definedName name="__shared_3_0_47">#REF!*#REF!*1000</definedName>
    <definedName name="__shared_3_0_47_1" localSheetId="5">#REF!*#REF!*1000</definedName>
    <definedName name="__shared_3_0_47_1">#REF!*#REF!*1000</definedName>
    <definedName name="__shared_3_0_47_1_8" localSheetId="5">#REF!*#REF!*1000</definedName>
    <definedName name="__shared_3_0_47_1_8">#REF!*#REF!*1000</definedName>
    <definedName name="__shared_3_0_47_2" localSheetId="5">#REF!*#REF!*1000</definedName>
    <definedName name="__shared_3_0_47_2">#REF!*#REF!*1000</definedName>
    <definedName name="__shared_3_0_47_2_8" localSheetId="5">#REF!*#REF!*1000</definedName>
    <definedName name="__shared_3_0_47_2_8">#REF!*#REF!*1000</definedName>
    <definedName name="__shared_3_0_47_3" localSheetId="5">+#REF!*#REF!*1000</definedName>
    <definedName name="__shared_3_0_47_3">+#REF!*#REF!*1000</definedName>
    <definedName name="__shared_3_0_47_8" localSheetId="5">#REF!*#REF!*1000</definedName>
    <definedName name="__shared_3_0_47_8">#REF!*#REF!*1000</definedName>
    <definedName name="__shared_3_0_470" localSheetId="5">#REF!*12+#REF!</definedName>
    <definedName name="__shared_3_0_470">#REF!*12+#REF!</definedName>
    <definedName name="__shared_3_0_470_1" localSheetId="5">#REF!*12+#REF!</definedName>
    <definedName name="__shared_3_0_470_1">#REF!*12+#REF!</definedName>
    <definedName name="__shared_3_0_470_1_8" localSheetId="5">#REF!*12+#REF!</definedName>
    <definedName name="__shared_3_0_470_1_8">#REF!*12+#REF!</definedName>
    <definedName name="__shared_3_0_470_2" localSheetId="5">#REF!*12+#REF!</definedName>
    <definedName name="__shared_3_0_470_2">#REF!*12+#REF!</definedName>
    <definedName name="__shared_3_0_470_2_8" localSheetId="5">#REF!*12+#REF!</definedName>
    <definedName name="__shared_3_0_470_2_8">#REF!*12+#REF!</definedName>
    <definedName name="__shared_3_0_470_8" localSheetId="5">#REF!*12+#REF!</definedName>
    <definedName name="__shared_3_0_470_8">#REF!*12+#REF!</definedName>
    <definedName name="__shared_3_0_471" localSheetId="5">#REF!*#REF!*1000</definedName>
    <definedName name="__shared_3_0_471">#REF!*#REF!*1000</definedName>
    <definedName name="__shared_3_0_471_1" localSheetId="5">#REF!*#REF!*1000</definedName>
    <definedName name="__shared_3_0_471_1">#REF!*#REF!*1000</definedName>
    <definedName name="__shared_3_0_471_1_8" localSheetId="5">#REF!*#REF!*1000</definedName>
    <definedName name="__shared_3_0_471_1_8">#REF!*#REF!*1000</definedName>
    <definedName name="__shared_3_0_471_2" localSheetId="5">#REF!*#REF!*1000</definedName>
    <definedName name="__shared_3_0_471_2">#REF!*#REF!*1000</definedName>
    <definedName name="__shared_3_0_471_2_8" localSheetId="5">#REF!*#REF!*1000</definedName>
    <definedName name="__shared_3_0_471_2_8">#REF!*#REF!*1000</definedName>
    <definedName name="__shared_3_0_471_8" localSheetId="5">#REF!*#REF!*1000</definedName>
    <definedName name="__shared_3_0_471_8">#REF!*#REF!*1000</definedName>
    <definedName name="__shared_3_0_472" localSheetId="5">#REF!*12+#REF!</definedName>
    <definedName name="__shared_3_0_472">#REF!*12+#REF!</definedName>
    <definedName name="__shared_3_0_472_1" localSheetId="5">#REF!*12+#REF!</definedName>
    <definedName name="__shared_3_0_472_1">#REF!*12+#REF!</definedName>
    <definedName name="__shared_3_0_472_1_8" localSheetId="5">#REF!*12+#REF!</definedName>
    <definedName name="__shared_3_0_472_1_8">#REF!*12+#REF!</definedName>
    <definedName name="__shared_3_0_472_2" localSheetId="5">#REF!*12+#REF!</definedName>
    <definedName name="__shared_3_0_472_2">#REF!*12+#REF!</definedName>
    <definedName name="__shared_3_0_472_2_8" localSheetId="5">#REF!*12+#REF!</definedName>
    <definedName name="__shared_3_0_472_2_8">#REF!*12+#REF!</definedName>
    <definedName name="__shared_3_0_472_8" localSheetId="5">#REF!*12+#REF!</definedName>
    <definedName name="__shared_3_0_472_8">#REF!*12+#REF!</definedName>
    <definedName name="__shared_3_0_473" localSheetId="5">#REF!*#REF!*1000</definedName>
    <definedName name="__shared_3_0_473">#REF!*#REF!*1000</definedName>
    <definedName name="__shared_3_0_473_1" localSheetId="5">#REF!*#REF!*1000</definedName>
    <definedName name="__shared_3_0_473_1">#REF!*#REF!*1000</definedName>
    <definedName name="__shared_3_0_473_1_8" localSheetId="5">#REF!*#REF!*1000</definedName>
    <definedName name="__shared_3_0_473_1_8">#REF!*#REF!*1000</definedName>
    <definedName name="__shared_3_0_473_2" localSheetId="5">#REF!*#REF!*1000</definedName>
    <definedName name="__shared_3_0_473_2">#REF!*#REF!*1000</definedName>
    <definedName name="__shared_3_0_473_2_8" localSheetId="5">#REF!*#REF!*1000</definedName>
    <definedName name="__shared_3_0_473_2_8">#REF!*#REF!*1000</definedName>
    <definedName name="__shared_3_0_473_8" localSheetId="5">#REF!*#REF!*1000</definedName>
    <definedName name="__shared_3_0_473_8">#REF!*#REF!*1000</definedName>
    <definedName name="__shared_3_0_474" localSheetId="5">#REF!*12+#REF!</definedName>
    <definedName name="__shared_3_0_474">#REF!*12+#REF!</definedName>
    <definedName name="__shared_3_0_474_1" localSheetId="5">#REF!*12+#REF!</definedName>
    <definedName name="__shared_3_0_474_1">#REF!*12+#REF!</definedName>
    <definedName name="__shared_3_0_474_1_8" localSheetId="5">#REF!*12+#REF!</definedName>
    <definedName name="__shared_3_0_474_1_8">#REF!*12+#REF!</definedName>
    <definedName name="__shared_3_0_474_2" localSheetId="5">#REF!*12+#REF!</definedName>
    <definedName name="__shared_3_0_474_2">#REF!*12+#REF!</definedName>
    <definedName name="__shared_3_0_474_2_8" localSheetId="5">#REF!*12+#REF!</definedName>
    <definedName name="__shared_3_0_474_2_8">#REF!*12+#REF!</definedName>
    <definedName name="__shared_3_0_474_8" localSheetId="5">#REF!*12+#REF!</definedName>
    <definedName name="__shared_3_0_474_8">#REF!*12+#REF!</definedName>
    <definedName name="__shared_3_0_475" localSheetId="5">#REF!*#REF!*1000</definedName>
    <definedName name="__shared_3_0_475">#REF!*#REF!*1000</definedName>
    <definedName name="__shared_3_0_475_1" localSheetId="5">#REF!*#REF!*1000</definedName>
    <definedName name="__shared_3_0_475_1">#REF!*#REF!*1000</definedName>
    <definedName name="__shared_3_0_475_1_8" localSheetId="5">#REF!*#REF!*1000</definedName>
    <definedName name="__shared_3_0_475_1_8">#REF!*#REF!*1000</definedName>
    <definedName name="__shared_3_0_475_2" localSheetId="5">#REF!*#REF!*1000</definedName>
    <definedName name="__shared_3_0_475_2">#REF!*#REF!*1000</definedName>
    <definedName name="__shared_3_0_475_2_8" localSheetId="5">#REF!*#REF!*1000</definedName>
    <definedName name="__shared_3_0_475_2_8">#REF!*#REF!*1000</definedName>
    <definedName name="__shared_3_0_475_8" localSheetId="5">#REF!*#REF!*1000</definedName>
    <definedName name="__shared_3_0_475_8">#REF!*#REF!*1000</definedName>
    <definedName name="__shared_3_0_476" localSheetId="5">#REF!*12+#REF!</definedName>
    <definedName name="__shared_3_0_476">#REF!*12+#REF!</definedName>
    <definedName name="__shared_3_0_476_1" localSheetId="5">#REF!*12+#REF!</definedName>
    <definedName name="__shared_3_0_476_1">#REF!*12+#REF!</definedName>
    <definedName name="__shared_3_0_476_1_8" localSheetId="5">#REF!*12+#REF!</definedName>
    <definedName name="__shared_3_0_476_1_8">#REF!*12+#REF!</definedName>
    <definedName name="__shared_3_0_476_2" localSheetId="5">#REF!*12+#REF!</definedName>
    <definedName name="__shared_3_0_476_2">#REF!*12+#REF!</definedName>
    <definedName name="__shared_3_0_476_2_8" localSheetId="5">#REF!*12+#REF!</definedName>
    <definedName name="__shared_3_0_476_2_8">#REF!*12+#REF!</definedName>
    <definedName name="__shared_3_0_476_8" localSheetId="5">#REF!*12+#REF!</definedName>
    <definedName name="__shared_3_0_476_8">#REF!*12+#REF!</definedName>
    <definedName name="__shared_3_0_477" localSheetId="5">#REF!*#REF!*1000</definedName>
    <definedName name="__shared_3_0_477">#REF!*#REF!*1000</definedName>
    <definedName name="__shared_3_0_477_1" localSheetId="5">#REF!*#REF!*1000</definedName>
    <definedName name="__shared_3_0_477_1">#REF!*#REF!*1000</definedName>
    <definedName name="__shared_3_0_477_1_8" localSheetId="5">#REF!*#REF!*1000</definedName>
    <definedName name="__shared_3_0_477_1_8">#REF!*#REF!*1000</definedName>
    <definedName name="__shared_3_0_477_2" localSheetId="5">#REF!*#REF!*1000</definedName>
    <definedName name="__shared_3_0_477_2">#REF!*#REF!*1000</definedName>
    <definedName name="__shared_3_0_477_2_8" localSheetId="5">#REF!*#REF!*1000</definedName>
    <definedName name="__shared_3_0_477_2_8">#REF!*#REF!*1000</definedName>
    <definedName name="__shared_3_0_477_8" localSheetId="5">#REF!*#REF!*1000</definedName>
    <definedName name="__shared_3_0_477_8">#REF!*#REF!*1000</definedName>
    <definedName name="__shared_3_0_478" localSheetId="5">#REF!+#REF!-#REF!+#REF!+#REF!-#REF!+#REF!+#REF!-#REF!</definedName>
    <definedName name="__shared_3_0_478">#REF!+#REF!-#REF!+#REF!+#REF!-#REF!+#REF!+#REF!-#REF!</definedName>
    <definedName name="__shared_3_0_478_1" localSheetId="5">#REF!+#REF!-#REF!+#REF!+#REF!-#REF!+#REF!+#REF!-#REF!</definedName>
    <definedName name="__shared_3_0_478_1">#REF!+#REF!-#REF!+#REF!+#REF!-#REF!+#REF!+#REF!-#REF!</definedName>
    <definedName name="__shared_3_0_478_1_8" localSheetId="5">#REF!+#REF!-#REF!+#REF!+#REF!-#REF!+#REF!+#REF!-#REF!</definedName>
    <definedName name="__shared_3_0_478_1_8">#REF!+#REF!-#REF!+#REF!+#REF!-#REF!+#REF!+#REF!-#REF!</definedName>
    <definedName name="__shared_3_0_478_2" localSheetId="5">#REF!+#REF!-#REF!+#REF!+#REF!-#REF!+#REF!+#REF!-#REF!</definedName>
    <definedName name="__shared_3_0_478_2">#REF!+#REF!-#REF!+#REF!+#REF!-#REF!+#REF!+#REF!-#REF!</definedName>
    <definedName name="__shared_3_0_478_2_8" localSheetId="5">#REF!+#REF!-#REF!+#REF!+#REF!-#REF!+#REF!+#REF!-#REF!</definedName>
    <definedName name="__shared_3_0_478_2_8">#REF!+#REF!-#REF!+#REF!+#REF!-#REF!+#REF!+#REF!-#REF!</definedName>
    <definedName name="__shared_3_0_478_8" localSheetId="5">#REF!+#REF!-#REF!+#REF!+#REF!-#REF!+#REF!+#REF!-#REF!</definedName>
    <definedName name="__shared_3_0_478_8">#REF!+#REF!-#REF!+#REF!+#REF!-#REF!+#REF!+#REF!-#REF!</definedName>
    <definedName name="__shared_3_0_479" localSheetId="5">#REF!*#REF!*1000</definedName>
    <definedName name="__shared_3_0_479">#REF!*#REF!*1000</definedName>
    <definedName name="__shared_3_0_479_1" localSheetId="5">#REF!*#REF!*1000</definedName>
    <definedName name="__shared_3_0_479_1">#REF!*#REF!*1000</definedName>
    <definedName name="__shared_3_0_479_1_8" localSheetId="5">#REF!*#REF!*1000</definedName>
    <definedName name="__shared_3_0_479_1_8">#REF!*#REF!*1000</definedName>
    <definedName name="__shared_3_0_479_2" localSheetId="5">#REF!*#REF!*1000</definedName>
    <definedName name="__shared_3_0_479_2">#REF!*#REF!*1000</definedName>
    <definedName name="__shared_3_0_479_2_8" localSheetId="5">#REF!*#REF!*1000</definedName>
    <definedName name="__shared_3_0_479_2_8">#REF!*#REF!*1000</definedName>
    <definedName name="__shared_3_0_479_8" localSheetId="5">#REF!*#REF!*1000</definedName>
    <definedName name="__shared_3_0_479_8">#REF!*#REF!*1000</definedName>
    <definedName name="__shared_3_0_48" localSheetId="5">#REF!*12+#REF!</definedName>
    <definedName name="__shared_3_0_48">#REF!*12+#REF!</definedName>
    <definedName name="__shared_3_0_48_1" localSheetId="5">#REF!*12+#REF!</definedName>
    <definedName name="__shared_3_0_48_1">#REF!*12+#REF!</definedName>
    <definedName name="__shared_3_0_48_1_8" localSheetId="5">#REF!*12+#REF!</definedName>
    <definedName name="__shared_3_0_48_1_8">#REF!*12+#REF!</definedName>
    <definedName name="__shared_3_0_48_2" localSheetId="5">#REF!*12+#REF!</definedName>
    <definedName name="__shared_3_0_48_2">#REF!*12+#REF!</definedName>
    <definedName name="__shared_3_0_48_2_8" localSheetId="5">#REF!*12+#REF!</definedName>
    <definedName name="__shared_3_0_48_2_8">#REF!*12+#REF!</definedName>
    <definedName name="__shared_3_0_48_8" localSheetId="5">#REF!*12+#REF!</definedName>
    <definedName name="__shared_3_0_48_8">#REF!*12+#REF!</definedName>
    <definedName name="__shared_3_0_480" localSheetId="5">#REF!*#REF!*1000</definedName>
    <definedName name="__shared_3_0_480">#REF!*#REF!*1000</definedName>
    <definedName name="__shared_3_0_480_1" localSheetId="5">#REF!*#REF!*1000</definedName>
    <definedName name="__shared_3_0_480_1">#REF!*#REF!*1000</definedName>
    <definedName name="__shared_3_0_480_1_8" localSheetId="5">#REF!*#REF!*1000</definedName>
    <definedName name="__shared_3_0_480_1_8">#REF!*#REF!*1000</definedName>
    <definedName name="__shared_3_0_480_2" localSheetId="5">#REF!*#REF!*1000</definedName>
    <definedName name="__shared_3_0_480_2">#REF!*#REF!*1000</definedName>
    <definedName name="__shared_3_0_480_2_8" localSheetId="5">#REF!*#REF!*1000</definedName>
    <definedName name="__shared_3_0_480_2_8">#REF!*#REF!*1000</definedName>
    <definedName name="__shared_3_0_480_8" localSheetId="5">#REF!*#REF!*1000</definedName>
    <definedName name="__shared_3_0_480_8">#REF!*#REF!*1000</definedName>
    <definedName name="__shared_3_0_481" localSheetId="5">#REF!*#REF!*1000</definedName>
    <definedName name="__shared_3_0_481">#REF!*#REF!*1000</definedName>
    <definedName name="__shared_3_0_481_1" localSheetId="5">#REF!+#REF!+#REF!+#REF!+#REF!+#REF!+#REF!+#REF!+#REF!+#REF!+#REF!+#REF!+#REF!+#REF!+#REF!+#REF!+#REF!+#REF!+#REF!+#REF!+#REF!+#REF!+#REF!+#REF!</definedName>
    <definedName name="__shared_3_0_481_1">#REF!+#REF!+#REF!+#REF!+#REF!+#REF!+#REF!+#REF!+#REF!+#REF!+#REF!+#REF!+#REF!+#REF!+#REF!+#REF!+#REF!+#REF!+#REF!+#REF!+#REF!+#REF!+#REF!+#REF!</definedName>
    <definedName name="__shared_3_0_481_1_8" localSheetId="5">#REF!+#REF!+#REF!+#REF!+#REF!+#REF!+#REF!+#REF!+#REF!+#REF!+#REF!+#REF!+#REF!+#REF!+#REF!+#REF!+#REF!+#REF!+#REF!+#REF!+#REF!+#REF!+#REF!+#REF!</definedName>
    <definedName name="__shared_3_0_481_1_8">#REF!+#REF!+#REF!+#REF!+#REF!+#REF!+#REF!+#REF!+#REF!+#REF!+#REF!+#REF!+#REF!+#REF!+#REF!+#REF!+#REF!+#REF!+#REF!+#REF!+#REF!+#REF!+#REF!+#REF!</definedName>
    <definedName name="__shared_3_0_481_2" localSheetId="5">#REF!+#REF!+#REF!+#REF!+#REF!+#REF!+#REF!+#REF!+#REF!+#REF!+#REF!+#REF!+#REF!+#REF!+#REF!+#REF!+#REF!+#REF!+#REF!+#REF!+#REF!+#REF!+#REF!+#REF!</definedName>
    <definedName name="__shared_3_0_481_2">#REF!+#REF!+#REF!+#REF!+#REF!+#REF!+#REF!+#REF!+#REF!+#REF!+#REF!+#REF!+#REF!+#REF!+#REF!+#REF!+#REF!+#REF!+#REF!+#REF!+#REF!+#REF!+#REF!+#REF!</definedName>
    <definedName name="__shared_3_0_481_2_8" localSheetId="5">#REF!+#REF!+#REF!+#REF!+#REF!+#REF!+#REF!+#REF!+#REF!+#REF!+#REF!+#REF!+#REF!+#REF!+#REF!+#REF!+#REF!+#REF!+#REF!+#REF!+#REF!+#REF!+#REF!+#REF!</definedName>
    <definedName name="__shared_3_0_481_2_8">#REF!+#REF!+#REF!+#REF!+#REF!+#REF!+#REF!+#REF!+#REF!+#REF!+#REF!+#REF!+#REF!+#REF!+#REF!+#REF!+#REF!+#REF!+#REF!+#REF!+#REF!+#REF!+#REF!+#REF!</definedName>
    <definedName name="__shared_3_0_481_8" localSheetId="5">#REF!*#REF!*1000</definedName>
    <definedName name="__shared_3_0_481_8">#REF!*#REF!*1000</definedName>
    <definedName name="__shared_3_0_482" localSheetId="5">#REF!*#REF!*1000</definedName>
    <definedName name="__shared_3_0_482">#REF!*#REF!*1000</definedName>
    <definedName name="__shared_3_0_482_1" localSheetId="5">#REF!*#REF!*1000</definedName>
    <definedName name="__shared_3_0_482_1">#REF!*#REF!*1000</definedName>
    <definedName name="__shared_3_0_482_1_8" localSheetId="5">#REF!*#REF!*1000</definedName>
    <definedName name="__shared_3_0_482_1_8">#REF!*#REF!*1000</definedName>
    <definedName name="__shared_3_0_482_2" localSheetId="5">#REF!*#REF!*1000</definedName>
    <definedName name="__shared_3_0_482_2">#REF!*#REF!*1000</definedName>
    <definedName name="__shared_3_0_482_2_8" localSheetId="5">#REF!*#REF!*1000</definedName>
    <definedName name="__shared_3_0_482_2_8">#REF!*#REF!*1000</definedName>
    <definedName name="__shared_3_0_482_8" localSheetId="5">#REF!*#REF!*1000</definedName>
    <definedName name="__shared_3_0_482_8">#REF!*#REF!*1000</definedName>
    <definedName name="__shared_3_0_483" localSheetId="5">#REF!*#REF!*1000</definedName>
    <definedName name="__shared_3_0_483">#REF!*#REF!*1000</definedName>
    <definedName name="__shared_3_0_483_1" localSheetId="5">#REF!+#REF!+#REF!+#REF!+#REF!+#REF!+#REF!+#REF!+#REF!+#REF!+#REF!+#REF!+#REF!+#REF!+#REF!+#REF!+#REF!+#REF!+#REF!+#REF!+#REF!+#REF!+#REF!+#REF!</definedName>
    <definedName name="__shared_3_0_483_1">#REF!+#REF!+#REF!+#REF!+#REF!+#REF!+#REF!+#REF!+#REF!+#REF!+#REF!+#REF!+#REF!+#REF!+#REF!+#REF!+#REF!+#REF!+#REF!+#REF!+#REF!+#REF!+#REF!+#REF!</definedName>
    <definedName name="__shared_3_0_483_1_8" localSheetId="5">#REF!+#REF!+#REF!+#REF!+#REF!+#REF!+#REF!+#REF!+#REF!+#REF!+#REF!+#REF!+#REF!+#REF!+#REF!+#REF!+#REF!+#REF!+#REF!+#REF!+#REF!+#REF!+#REF!+#REF!</definedName>
    <definedName name="__shared_3_0_483_1_8">#REF!+#REF!+#REF!+#REF!+#REF!+#REF!+#REF!+#REF!+#REF!+#REF!+#REF!+#REF!+#REF!+#REF!+#REF!+#REF!+#REF!+#REF!+#REF!+#REF!+#REF!+#REF!+#REF!+#REF!</definedName>
    <definedName name="__shared_3_0_483_2" localSheetId="5">#REF!+#REF!+#REF!+#REF!+#REF!+#REF!+#REF!+#REF!+#REF!+#REF!+#REF!+#REF!+#REF!+#REF!+#REF!+#REF!+#REF!+#REF!+#REF!+#REF!+#REF!+#REF!+#REF!+#REF!</definedName>
    <definedName name="__shared_3_0_483_2">#REF!+#REF!+#REF!+#REF!+#REF!+#REF!+#REF!+#REF!+#REF!+#REF!+#REF!+#REF!+#REF!+#REF!+#REF!+#REF!+#REF!+#REF!+#REF!+#REF!+#REF!+#REF!+#REF!+#REF!</definedName>
    <definedName name="__shared_3_0_483_2_8" localSheetId="5">#REF!+#REF!+#REF!+#REF!+#REF!+#REF!+#REF!+#REF!+#REF!+#REF!+#REF!+#REF!+#REF!+#REF!+#REF!+#REF!+#REF!+#REF!+#REF!+#REF!+#REF!+#REF!+#REF!+#REF!</definedName>
    <definedName name="__shared_3_0_483_2_8">#REF!+#REF!+#REF!+#REF!+#REF!+#REF!+#REF!+#REF!+#REF!+#REF!+#REF!+#REF!+#REF!+#REF!+#REF!+#REF!+#REF!+#REF!+#REF!+#REF!+#REF!+#REF!+#REF!+#REF!</definedName>
    <definedName name="__shared_3_0_483_8" localSheetId="5">#REF!*#REF!*1000</definedName>
    <definedName name="__shared_3_0_483_8">#REF!*#REF!*1000</definedName>
    <definedName name="__shared_3_0_484" localSheetId="5">#REF!*#REF!*1000</definedName>
    <definedName name="__shared_3_0_484">#REF!*#REF!*1000</definedName>
    <definedName name="__shared_3_0_484_1" localSheetId="5">#REF!*#REF!*1000</definedName>
    <definedName name="__shared_3_0_484_1">#REF!*#REF!*1000</definedName>
    <definedName name="__shared_3_0_484_1_8" localSheetId="5">#REF!*#REF!*1000</definedName>
    <definedName name="__shared_3_0_484_1_8">#REF!*#REF!*1000</definedName>
    <definedName name="__shared_3_0_484_2" localSheetId="5">#REF!*#REF!*1000</definedName>
    <definedName name="__shared_3_0_484_2">#REF!*#REF!*1000</definedName>
    <definedName name="__shared_3_0_484_2_8" localSheetId="5">#REF!*#REF!*1000</definedName>
    <definedName name="__shared_3_0_484_2_8">#REF!*#REF!*1000</definedName>
    <definedName name="__shared_3_0_484_8" localSheetId="5">#REF!*#REF!*1000</definedName>
    <definedName name="__shared_3_0_484_8">#REF!*#REF!*1000</definedName>
    <definedName name="__shared_3_0_485" localSheetId="5">#REF!*#REF!*1000</definedName>
    <definedName name="__shared_3_0_485">#REF!*#REF!*1000</definedName>
    <definedName name="__shared_3_0_485_1" localSheetId="5">#REF!+#REF!+#REF!+#REF!+#REF!+#REF!+#REF!+#REF!+#REF!+#REF!+#REF!+#REF!+#REF!+#REF!+#REF!+#REF!+#REF!+#REF!+#REF!+#REF!+#REF!+#REF!+#REF!+#REF!</definedName>
    <definedName name="__shared_3_0_485_1">#REF!+#REF!+#REF!+#REF!+#REF!+#REF!+#REF!+#REF!+#REF!+#REF!+#REF!+#REF!+#REF!+#REF!+#REF!+#REF!+#REF!+#REF!+#REF!+#REF!+#REF!+#REF!+#REF!+#REF!</definedName>
    <definedName name="__shared_3_0_485_1_8" localSheetId="5">#REF!+#REF!+#REF!+#REF!+#REF!+#REF!+#REF!+#REF!+#REF!+#REF!+#REF!+#REF!+#REF!+#REF!+#REF!+#REF!+#REF!+#REF!+#REF!+#REF!+#REF!+#REF!+#REF!+#REF!</definedName>
    <definedName name="__shared_3_0_485_1_8">#REF!+#REF!+#REF!+#REF!+#REF!+#REF!+#REF!+#REF!+#REF!+#REF!+#REF!+#REF!+#REF!+#REF!+#REF!+#REF!+#REF!+#REF!+#REF!+#REF!+#REF!+#REF!+#REF!+#REF!</definedName>
    <definedName name="__shared_3_0_485_2" localSheetId="5">#REF!+#REF!+#REF!+#REF!+#REF!+#REF!+#REF!+#REF!+#REF!+#REF!+#REF!+#REF!+#REF!+#REF!+#REF!+#REF!+#REF!+#REF!+#REF!+#REF!+#REF!+#REF!+#REF!+#REF!</definedName>
    <definedName name="__shared_3_0_485_2">#REF!+#REF!+#REF!+#REF!+#REF!+#REF!+#REF!+#REF!+#REF!+#REF!+#REF!+#REF!+#REF!+#REF!+#REF!+#REF!+#REF!+#REF!+#REF!+#REF!+#REF!+#REF!+#REF!+#REF!</definedName>
    <definedName name="__shared_3_0_485_2_8" localSheetId="5">#REF!+#REF!+#REF!+#REF!+#REF!+#REF!+#REF!+#REF!+#REF!+#REF!+#REF!+#REF!+#REF!+#REF!+#REF!+#REF!+#REF!+#REF!+#REF!+#REF!+#REF!+#REF!+#REF!+#REF!</definedName>
    <definedName name="__shared_3_0_485_2_8">#REF!+#REF!+#REF!+#REF!+#REF!+#REF!+#REF!+#REF!+#REF!+#REF!+#REF!+#REF!+#REF!+#REF!+#REF!+#REF!+#REF!+#REF!+#REF!+#REF!+#REF!+#REF!+#REF!+#REF!</definedName>
    <definedName name="__shared_3_0_485_8" localSheetId="5">#REF!*#REF!*1000</definedName>
    <definedName name="__shared_3_0_485_8">#REF!*#REF!*1000</definedName>
    <definedName name="__shared_3_0_486" localSheetId="5">#REF!*#REF!*1000</definedName>
    <definedName name="__shared_3_0_486">#REF!*#REF!*1000</definedName>
    <definedName name="__shared_3_0_486_1" localSheetId="5">#REF!*#REF!*1000</definedName>
    <definedName name="__shared_3_0_486_1">#REF!*#REF!*1000</definedName>
    <definedName name="__shared_3_0_486_1_8" localSheetId="5">#REF!*#REF!*1000</definedName>
    <definedName name="__shared_3_0_486_1_8">#REF!*#REF!*1000</definedName>
    <definedName name="__shared_3_0_486_2" localSheetId="5">#REF!*#REF!*1000</definedName>
    <definedName name="__shared_3_0_486_2">#REF!*#REF!*1000</definedName>
    <definedName name="__shared_3_0_486_2_8" localSheetId="5">#REF!*#REF!*1000</definedName>
    <definedName name="__shared_3_0_486_2_8">#REF!*#REF!*1000</definedName>
    <definedName name="__shared_3_0_486_8" localSheetId="5">#REF!*#REF!*1000</definedName>
    <definedName name="__shared_3_0_486_8">#REF!*#REF!*1000</definedName>
    <definedName name="__shared_3_0_487" localSheetId="5">#REF!*#REF!*1000</definedName>
    <definedName name="__shared_3_0_487">#REF!*#REF!*1000</definedName>
    <definedName name="__shared_3_0_487_1" localSheetId="5">#REF!+#REF!+#REF!+#REF!+#REF!+#REF!+#REF!+#REF!+#REF!+#REF!+#REF!+#REF!+#REF!+#REF!+#REF!+#REF!+#REF!+#REF!+#REF!+#REF!+#REF!+#REF!+#REF!+#REF!</definedName>
    <definedName name="__shared_3_0_487_1">#REF!+#REF!+#REF!+#REF!+#REF!+#REF!+#REF!+#REF!+#REF!+#REF!+#REF!+#REF!+#REF!+#REF!+#REF!+#REF!+#REF!+#REF!+#REF!+#REF!+#REF!+#REF!+#REF!+#REF!</definedName>
    <definedName name="__shared_3_0_487_1_8" localSheetId="5">#REF!+#REF!+#REF!+#REF!+#REF!+#REF!+#REF!+#REF!+#REF!+#REF!+#REF!+#REF!+#REF!+#REF!+#REF!+#REF!+#REF!+#REF!+#REF!+#REF!+#REF!+#REF!+#REF!+#REF!</definedName>
    <definedName name="__shared_3_0_487_1_8">#REF!+#REF!+#REF!+#REF!+#REF!+#REF!+#REF!+#REF!+#REF!+#REF!+#REF!+#REF!+#REF!+#REF!+#REF!+#REF!+#REF!+#REF!+#REF!+#REF!+#REF!+#REF!+#REF!+#REF!</definedName>
    <definedName name="__shared_3_0_487_2" localSheetId="5">#REF!+#REF!+#REF!+#REF!+#REF!+#REF!+#REF!+#REF!+#REF!+#REF!+#REF!+#REF!+#REF!+#REF!+#REF!+#REF!+#REF!+#REF!+#REF!+#REF!+#REF!+#REF!+#REF!+#REF!</definedName>
    <definedName name="__shared_3_0_487_2">#REF!+#REF!+#REF!+#REF!+#REF!+#REF!+#REF!+#REF!+#REF!+#REF!+#REF!+#REF!+#REF!+#REF!+#REF!+#REF!+#REF!+#REF!+#REF!+#REF!+#REF!+#REF!+#REF!+#REF!</definedName>
    <definedName name="__shared_3_0_487_2_8" localSheetId="5">#REF!+#REF!+#REF!+#REF!+#REF!+#REF!+#REF!+#REF!+#REF!+#REF!+#REF!+#REF!+#REF!+#REF!+#REF!+#REF!+#REF!+#REF!+#REF!+#REF!+#REF!+#REF!+#REF!+#REF!</definedName>
    <definedName name="__shared_3_0_487_2_8">#REF!+#REF!+#REF!+#REF!+#REF!+#REF!+#REF!+#REF!+#REF!+#REF!+#REF!+#REF!+#REF!+#REF!+#REF!+#REF!+#REF!+#REF!+#REF!+#REF!+#REF!+#REF!+#REF!+#REF!</definedName>
    <definedName name="__shared_3_0_487_8" localSheetId="5">#REF!*#REF!*1000</definedName>
    <definedName name="__shared_3_0_487_8">#REF!*#REF!*1000</definedName>
    <definedName name="__shared_3_0_488" localSheetId="5">#REF!*#REF!*1000</definedName>
    <definedName name="__shared_3_0_488">#REF!*#REF!*1000</definedName>
    <definedName name="__shared_3_0_488_1" localSheetId="5">#REF!*#REF!*1000</definedName>
    <definedName name="__shared_3_0_488_1">#REF!*#REF!*1000</definedName>
    <definedName name="__shared_3_0_488_1_8" localSheetId="5">#REF!*#REF!*1000</definedName>
    <definedName name="__shared_3_0_488_1_8">#REF!*#REF!*1000</definedName>
    <definedName name="__shared_3_0_488_2" localSheetId="5">#REF!*#REF!*1000</definedName>
    <definedName name="__shared_3_0_488_2">#REF!*#REF!*1000</definedName>
    <definedName name="__shared_3_0_488_2_8" localSheetId="5">#REF!*#REF!*1000</definedName>
    <definedName name="__shared_3_0_488_2_8">#REF!*#REF!*1000</definedName>
    <definedName name="__shared_3_0_488_8" localSheetId="5">#REF!*#REF!*1000</definedName>
    <definedName name="__shared_3_0_488_8">#REF!*#REF!*1000</definedName>
    <definedName name="__shared_3_0_489" localSheetId="5">#REF!+#REF!-#REF!+#REF!+#REF!-#REF!+#REF!+#REF!-#REF!</definedName>
    <definedName name="__shared_3_0_489">#REF!+#REF!-#REF!+#REF!+#REF!-#REF!+#REF!+#REF!-#REF!</definedName>
    <definedName name="__shared_3_0_489_1" localSheetId="5">#REF!+#REF!+#REF!+#REF!+#REF!+#REF!+#REF!+#REF!+#REF!+#REF!+#REF!+#REF!+#REF!+#REF!+#REF!+#REF!+#REF!+#REF!+#REF!+#REF!+#REF!+#REF!+#REF!+#REF!</definedName>
    <definedName name="__shared_3_0_489_1">#REF!+#REF!+#REF!+#REF!+#REF!+#REF!+#REF!+#REF!+#REF!+#REF!+#REF!+#REF!+#REF!+#REF!+#REF!+#REF!+#REF!+#REF!+#REF!+#REF!+#REF!+#REF!+#REF!+#REF!</definedName>
    <definedName name="__shared_3_0_489_1_8" localSheetId="5">#REF!+#REF!+#REF!+#REF!+#REF!+#REF!+#REF!+#REF!+#REF!+#REF!+#REF!+#REF!+#REF!+#REF!+#REF!+#REF!+#REF!+#REF!+#REF!+#REF!+#REF!+#REF!+#REF!+#REF!</definedName>
    <definedName name="__shared_3_0_489_1_8">#REF!+#REF!+#REF!+#REF!+#REF!+#REF!+#REF!+#REF!+#REF!+#REF!+#REF!+#REF!+#REF!+#REF!+#REF!+#REF!+#REF!+#REF!+#REF!+#REF!+#REF!+#REF!+#REF!+#REF!</definedName>
    <definedName name="__shared_3_0_489_2" localSheetId="5">#REF!+#REF!+#REF!+#REF!+#REF!+#REF!+#REF!+#REF!+#REF!+#REF!+#REF!+#REF!+#REF!+#REF!+#REF!+#REF!+#REF!+#REF!+#REF!+#REF!+#REF!+#REF!+#REF!+#REF!</definedName>
    <definedName name="__shared_3_0_489_2">#REF!+#REF!+#REF!+#REF!+#REF!+#REF!+#REF!+#REF!+#REF!+#REF!+#REF!+#REF!+#REF!+#REF!+#REF!+#REF!+#REF!+#REF!+#REF!+#REF!+#REF!+#REF!+#REF!+#REF!</definedName>
    <definedName name="__shared_3_0_489_2_8" localSheetId="5">#REF!+#REF!+#REF!+#REF!+#REF!+#REF!+#REF!+#REF!+#REF!+#REF!+#REF!+#REF!+#REF!+#REF!+#REF!+#REF!+#REF!+#REF!+#REF!+#REF!+#REF!+#REF!+#REF!+#REF!</definedName>
    <definedName name="__shared_3_0_489_2_8">#REF!+#REF!+#REF!+#REF!+#REF!+#REF!+#REF!+#REF!+#REF!+#REF!+#REF!+#REF!+#REF!+#REF!+#REF!+#REF!+#REF!+#REF!+#REF!+#REF!+#REF!+#REF!+#REF!+#REF!</definedName>
    <definedName name="__shared_3_0_489_8" localSheetId="5">#REF!+#REF!-#REF!+#REF!+#REF!-#REF!+#REF!+#REF!-#REF!</definedName>
    <definedName name="__shared_3_0_489_8">#REF!+#REF!-#REF!+#REF!+#REF!-#REF!+#REF!+#REF!-#REF!</definedName>
    <definedName name="__shared_3_0_49" localSheetId="5">#REF!*#REF!*1000</definedName>
    <definedName name="__shared_3_0_49">#REF!*#REF!*1000</definedName>
    <definedName name="__shared_3_0_49_1" localSheetId="5">#REF!*#REF!*1000</definedName>
    <definedName name="__shared_3_0_49_1">#REF!*#REF!*1000</definedName>
    <definedName name="__shared_3_0_49_1_8" localSheetId="5">#REF!*#REF!*1000</definedName>
    <definedName name="__shared_3_0_49_1_8">#REF!*#REF!*1000</definedName>
    <definedName name="__shared_3_0_49_2" localSheetId="5">#REF!*#REF!*1000</definedName>
    <definedName name="__shared_3_0_49_2">#REF!*#REF!*1000</definedName>
    <definedName name="__shared_3_0_49_2_8" localSheetId="5">#REF!*#REF!*1000</definedName>
    <definedName name="__shared_3_0_49_2_8">#REF!*#REF!*1000</definedName>
    <definedName name="__shared_3_0_49_3" localSheetId="5">+#REF!*#REF!*1000</definedName>
    <definedName name="__shared_3_0_49_3">+#REF!*#REF!*1000</definedName>
    <definedName name="__shared_3_0_49_8" localSheetId="5">#REF!*#REF!*1000</definedName>
    <definedName name="__shared_3_0_49_8">#REF!*#REF!*1000</definedName>
    <definedName name="__shared_3_0_490" localSheetId="5">#REF!*#REF!*1000</definedName>
    <definedName name="__shared_3_0_490">#REF!*#REF!*1000</definedName>
    <definedName name="__shared_3_0_490_1" localSheetId="5">#REF!*#REF!*1000</definedName>
    <definedName name="__shared_3_0_490_1">#REF!*#REF!*1000</definedName>
    <definedName name="__shared_3_0_490_1_8" localSheetId="5">#REF!*#REF!*1000</definedName>
    <definedName name="__shared_3_0_490_1_8">#REF!*#REF!*1000</definedName>
    <definedName name="__shared_3_0_490_2" localSheetId="5">#REF!*#REF!*1000</definedName>
    <definedName name="__shared_3_0_490_2">#REF!*#REF!*1000</definedName>
    <definedName name="__shared_3_0_490_2_8" localSheetId="5">#REF!*#REF!*1000</definedName>
    <definedName name="__shared_3_0_490_2_8">#REF!*#REF!*1000</definedName>
    <definedName name="__shared_3_0_490_8" localSheetId="5">#REF!*#REF!*1000</definedName>
    <definedName name="__shared_3_0_490_8">#REF!*#REF!*1000</definedName>
    <definedName name="__shared_3_0_491" localSheetId="5">#REF!*12+#REF!</definedName>
    <definedName name="__shared_3_0_491">#REF!*12+#REF!</definedName>
    <definedName name="__shared_3_0_491_1" localSheetId="5">#REF!+#REF!+#REF!+#REF!+#REF!+#REF!+#REF!+#REF!+#REF!+#REF!+#REF!+#REF!+#REF!+#REF!+#REF!+#REF!+#REF!+#REF!+#REF!+#REF!+#REF!+#REF!+#REF!+#REF!</definedName>
    <definedName name="__shared_3_0_491_1">#REF!+#REF!+#REF!+#REF!+#REF!+#REF!+#REF!+#REF!+#REF!+#REF!+#REF!+#REF!+#REF!+#REF!+#REF!+#REF!+#REF!+#REF!+#REF!+#REF!+#REF!+#REF!+#REF!+#REF!</definedName>
    <definedName name="__shared_3_0_491_1_8" localSheetId="5">#REF!+#REF!+#REF!+#REF!+#REF!+#REF!+#REF!+#REF!+#REF!+#REF!+#REF!+#REF!+#REF!+#REF!+#REF!+#REF!+#REF!+#REF!+#REF!+#REF!+#REF!+#REF!+#REF!+#REF!</definedName>
    <definedName name="__shared_3_0_491_1_8">#REF!+#REF!+#REF!+#REF!+#REF!+#REF!+#REF!+#REF!+#REF!+#REF!+#REF!+#REF!+#REF!+#REF!+#REF!+#REF!+#REF!+#REF!+#REF!+#REF!+#REF!+#REF!+#REF!+#REF!</definedName>
    <definedName name="__shared_3_0_491_2" localSheetId="5">#REF!+#REF!+#REF!+#REF!+#REF!+#REF!+#REF!+#REF!+#REF!+#REF!+#REF!+#REF!+#REF!+#REF!+#REF!+#REF!+#REF!+#REF!+#REF!+#REF!+#REF!+#REF!+#REF!+#REF!</definedName>
    <definedName name="__shared_3_0_491_2">#REF!+#REF!+#REF!+#REF!+#REF!+#REF!+#REF!+#REF!+#REF!+#REF!+#REF!+#REF!+#REF!+#REF!+#REF!+#REF!+#REF!+#REF!+#REF!+#REF!+#REF!+#REF!+#REF!+#REF!</definedName>
    <definedName name="__shared_3_0_491_2_8" localSheetId="5">#REF!+#REF!+#REF!+#REF!+#REF!+#REF!+#REF!+#REF!+#REF!+#REF!+#REF!+#REF!+#REF!+#REF!+#REF!+#REF!+#REF!+#REF!+#REF!+#REF!+#REF!+#REF!+#REF!+#REF!</definedName>
    <definedName name="__shared_3_0_491_2_8">#REF!+#REF!+#REF!+#REF!+#REF!+#REF!+#REF!+#REF!+#REF!+#REF!+#REF!+#REF!+#REF!+#REF!+#REF!+#REF!+#REF!+#REF!+#REF!+#REF!+#REF!+#REF!+#REF!+#REF!</definedName>
    <definedName name="__shared_3_0_491_8" localSheetId="5">#REF!*12+#REF!</definedName>
    <definedName name="__shared_3_0_491_8">#REF!*12+#REF!</definedName>
    <definedName name="__shared_3_0_492" localSheetId="5">#REF!*#REF!*1000</definedName>
    <definedName name="__shared_3_0_492">#REF!*#REF!*1000</definedName>
    <definedName name="__shared_3_0_492_1" localSheetId="5">#REF!*#REF!*1000</definedName>
    <definedName name="__shared_3_0_492_1">#REF!*#REF!*1000</definedName>
    <definedName name="__shared_3_0_492_1_8" localSheetId="5">#REF!*#REF!*1000</definedName>
    <definedName name="__shared_3_0_492_1_8">#REF!*#REF!*1000</definedName>
    <definedName name="__shared_3_0_492_2" localSheetId="5">#REF!*#REF!*1000</definedName>
    <definedName name="__shared_3_0_492_2">#REF!*#REF!*1000</definedName>
    <definedName name="__shared_3_0_492_2_8" localSheetId="5">#REF!*#REF!*1000</definedName>
    <definedName name="__shared_3_0_492_2_8">#REF!*#REF!*1000</definedName>
    <definedName name="__shared_3_0_492_8" localSheetId="5">#REF!*#REF!*1000</definedName>
    <definedName name="__shared_3_0_492_8">#REF!*#REF!*1000</definedName>
    <definedName name="__shared_3_0_493" localSheetId="5">#REF!*#REF!*1000</definedName>
    <definedName name="__shared_3_0_493">#REF!*#REF!*1000</definedName>
    <definedName name="__shared_3_0_493_1" localSheetId="5">#REF!+#REF!+#REF!+#REF!+#REF!+#REF!+#REF!+#REF!+#REF!+#REF!+#REF!+#REF!+#REF!+#REF!+#REF!+#REF!+#REF!+#REF!+#REF!+#REF!+#REF!+#REF!+#REF!+#REF!</definedName>
    <definedName name="__shared_3_0_493_1">#REF!+#REF!+#REF!+#REF!+#REF!+#REF!+#REF!+#REF!+#REF!+#REF!+#REF!+#REF!+#REF!+#REF!+#REF!+#REF!+#REF!+#REF!+#REF!+#REF!+#REF!+#REF!+#REF!+#REF!</definedName>
    <definedName name="__shared_3_0_493_1_8" localSheetId="5">#REF!+#REF!+#REF!+#REF!+#REF!+#REF!+#REF!+#REF!+#REF!+#REF!+#REF!+#REF!+#REF!+#REF!+#REF!+#REF!+#REF!+#REF!+#REF!+#REF!+#REF!+#REF!+#REF!+#REF!</definedName>
    <definedName name="__shared_3_0_493_1_8">#REF!+#REF!+#REF!+#REF!+#REF!+#REF!+#REF!+#REF!+#REF!+#REF!+#REF!+#REF!+#REF!+#REF!+#REF!+#REF!+#REF!+#REF!+#REF!+#REF!+#REF!+#REF!+#REF!+#REF!</definedName>
    <definedName name="__shared_3_0_493_2" localSheetId="5">#REF!+#REF!+#REF!+#REF!+#REF!+#REF!+#REF!+#REF!+#REF!+#REF!+#REF!+#REF!+#REF!+#REF!+#REF!+#REF!+#REF!+#REF!+#REF!+#REF!+#REF!+#REF!+#REF!+#REF!</definedName>
    <definedName name="__shared_3_0_493_2">#REF!+#REF!+#REF!+#REF!+#REF!+#REF!+#REF!+#REF!+#REF!+#REF!+#REF!+#REF!+#REF!+#REF!+#REF!+#REF!+#REF!+#REF!+#REF!+#REF!+#REF!+#REF!+#REF!+#REF!</definedName>
    <definedName name="__shared_3_0_493_2_8" localSheetId="5">#REF!+#REF!+#REF!+#REF!+#REF!+#REF!+#REF!+#REF!+#REF!+#REF!+#REF!+#REF!+#REF!+#REF!+#REF!+#REF!+#REF!+#REF!+#REF!+#REF!+#REF!+#REF!+#REF!+#REF!</definedName>
    <definedName name="__shared_3_0_493_2_8">#REF!+#REF!+#REF!+#REF!+#REF!+#REF!+#REF!+#REF!+#REF!+#REF!+#REF!+#REF!+#REF!+#REF!+#REF!+#REF!+#REF!+#REF!+#REF!+#REF!+#REF!+#REF!+#REF!+#REF!</definedName>
    <definedName name="__shared_3_0_493_8" localSheetId="5">#REF!*#REF!*1000</definedName>
    <definedName name="__shared_3_0_493_8">#REF!*#REF!*1000</definedName>
    <definedName name="__shared_3_0_494" localSheetId="5">#REF!+#REF!+#REF!+#REF!+#REF!+#REF!+#REF!+#REF!+#REF!+#REF!+#REF!+#REF!+#REF!+#REF!+#REF!+#REF!+#REF!+#REF!+#REF!+#REF!+#REF!+#REF!+#REF!+#REF!</definedName>
    <definedName name="__shared_3_0_494">#REF!+#REF!+#REF!+#REF!+#REF!+#REF!+#REF!+#REF!+#REF!+#REF!+#REF!+#REF!+#REF!+#REF!+#REF!+#REF!+#REF!+#REF!+#REF!+#REF!+#REF!+#REF!+#REF!+#REF!</definedName>
    <definedName name="__shared_3_0_494_1" localSheetId="5">#REF!*#REF!*1000</definedName>
    <definedName name="__shared_3_0_494_1">#REF!*#REF!*1000</definedName>
    <definedName name="__shared_3_0_494_1_8" localSheetId="5">#REF!*#REF!*1000</definedName>
    <definedName name="__shared_3_0_494_1_8">#REF!*#REF!*1000</definedName>
    <definedName name="__shared_3_0_494_2" localSheetId="5">#REF!*#REF!*1000</definedName>
    <definedName name="__shared_3_0_494_2">#REF!*#REF!*1000</definedName>
    <definedName name="__shared_3_0_494_2_8" localSheetId="5">#REF!*#REF!*1000</definedName>
    <definedName name="__shared_3_0_494_2_8">#REF!*#REF!*1000</definedName>
    <definedName name="__shared_3_0_494_8" localSheetId="5">#REF!+#REF!+#REF!+#REF!+#REF!+#REF!+#REF!+#REF!+#REF!+#REF!+#REF!+#REF!+#REF!+#REF!+#REF!+#REF!+#REF!+#REF!+#REF!+#REF!+#REF!+#REF!+#REF!+#REF!</definedName>
    <definedName name="__shared_3_0_494_8">#REF!+#REF!+#REF!+#REF!+#REF!+#REF!+#REF!+#REF!+#REF!+#REF!+#REF!+#REF!+#REF!+#REF!+#REF!+#REF!+#REF!+#REF!+#REF!+#REF!+#REF!+#REF!+#REF!+#REF!</definedName>
    <definedName name="__shared_3_0_495" localSheetId="5">#REF!+#REF!+#REF!+#REF!+#REF!+#REF!+#REF!+#REF!+#REF!+#REF!+#REF!+#REF!+#REF!+#REF!+#REF!+#REF!+#REF!+#REF!+#REF!+#REF!+#REF!+#REF!+#REF!+#REF!</definedName>
    <definedName name="__shared_3_0_495">#REF!+#REF!+#REF!+#REF!+#REF!+#REF!+#REF!+#REF!+#REF!+#REF!+#REF!+#REF!+#REF!+#REF!+#REF!+#REF!+#REF!+#REF!+#REF!+#REF!+#REF!+#REF!+#REF!+#REF!</definedName>
    <definedName name="__shared_3_0_495_1" localSheetId="5">#REF!+#REF!+#REF!+#REF!+#REF!+#REF!+#REF!+#REF!+#REF!+#REF!+#REF!+#REF!+#REF!+#REF!+#REF!+#REF!+#REF!+#REF!+#REF!+#REF!+#REF!+#REF!+#REF!+#REF!</definedName>
    <definedName name="__shared_3_0_495_1">#REF!+#REF!+#REF!+#REF!+#REF!+#REF!+#REF!+#REF!+#REF!+#REF!+#REF!+#REF!+#REF!+#REF!+#REF!+#REF!+#REF!+#REF!+#REF!+#REF!+#REF!+#REF!+#REF!+#REF!</definedName>
    <definedName name="__shared_3_0_495_1_8" localSheetId="5">#REF!+#REF!+#REF!+#REF!+#REF!+#REF!+#REF!+#REF!+#REF!+#REF!+#REF!+#REF!+#REF!+#REF!+#REF!+#REF!+#REF!+#REF!+#REF!+#REF!+#REF!+#REF!+#REF!+#REF!</definedName>
    <definedName name="__shared_3_0_495_1_8">#REF!+#REF!+#REF!+#REF!+#REF!+#REF!+#REF!+#REF!+#REF!+#REF!+#REF!+#REF!+#REF!+#REF!+#REF!+#REF!+#REF!+#REF!+#REF!+#REF!+#REF!+#REF!+#REF!+#REF!</definedName>
    <definedName name="__shared_3_0_495_2" localSheetId="5">#REF!+#REF!+#REF!+#REF!+#REF!+#REF!+#REF!+#REF!+#REF!+#REF!+#REF!+#REF!+#REF!+#REF!+#REF!+#REF!+#REF!+#REF!+#REF!+#REF!+#REF!+#REF!+#REF!+#REF!</definedName>
    <definedName name="__shared_3_0_495_2">#REF!+#REF!+#REF!+#REF!+#REF!+#REF!+#REF!+#REF!+#REF!+#REF!+#REF!+#REF!+#REF!+#REF!+#REF!+#REF!+#REF!+#REF!+#REF!+#REF!+#REF!+#REF!+#REF!+#REF!</definedName>
    <definedName name="__shared_3_0_495_2_8" localSheetId="5">#REF!+#REF!+#REF!+#REF!+#REF!+#REF!+#REF!+#REF!+#REF!+#REF!+#REF!+#REF!+#REF!+#REF!+#REF!+#REF!+#REF!+#REF!+#REF!+#REF!+#REF!+#REF!+#REF!+#REF!</definedName>
    <definedName name="__shared_3_0_495_2_8">#REF!+#REF!+#REF!+#REF!+#REF!+#REF!+#REF!+#REF!+#REF!+#REF!+#REF!+#REF!+#REF!+#REF!+#REF!+#REF!+#REF!+#REF!+#REF!+#REF!+#REF!+#REF!+#REF!+#REF!</definedName>
    <definedName name="__shared_3_0_495_8" localSheetId="5">#REF!+#REF!+#REF!+#REF!+#REF!+#REF!+#REF!+#REF!+#REF!+#REF!+#REF!+#REF!+#REF!+#REF!+#REF!+#REF!+#REF!+#REF!+#REF!+#REF!+#REF!+#REF!+#REF!+#REF!</definedName>
    <definedName name="__shared_3_0_495_8">#REF!+#REF!+#REF!+#REF!+#REF!+#REF!+#REF!+#REF!+#REF!+#REF!+#REF!+#REF!+#REF!+#REF!+#REF!+#REF!+#REF!+#REF!+#REF!+#REF!+#REF!+#REF!+#REF!+#REF!</definedName>
    <definedName name="__shared_3_0_496" localSheetId="5">#REF!+#REF!+#REF!+#REF!+#REF!+#REF!+#REF!+#REF!+#REF!+#REF!+#REF!+#REF!+#REF!+#REF!+#REF!+#REF!+#REF!+#REF!+#REF!+#REF!+#REF!+#REF!+#REF!+#REF!</definedName>
    <definedName name="__shared_3_0_496">#REF!+#REF!+#REF!+#REF!+#REF!+#REF!+#REF!+#REF!+#REF!+#REF!+#REF!+#REF!+#REF!+#REF!+#REF!+#REF!+#REF!+#REF!+#REF!+#REF!+#REF!+#REF!+#REF!+#REF!</definedName>
    <definedName name="__shared_3_0_496_1" localSheetId="5">#REF!*#REF!*1000</definedName>
    <definedName name="__shared_3_0_496_1">#REF!*#REF!*1000</definedName>
    <definedName name="__shared_3_0_496_1_8" localSheetId="5">#REF!*#REF!*1000</definedName>
    <definedName name="__shared_3_0_496_1_8">#REF!*#REF!*1000</definedName>
    <definedName name="__shared_3_0_496_2" localSheetId="5">#REF!*#REF!*1000</definedName>
    <definedName name="__shared_3_0_496_2">#REF!*#REF!*1000</definedName>
    <definedName name="__shared_3_0_496_2_8" localSheetId="5">#REF!*#REF!*1000</definedName>
    <definedName name="__shared_3_0_496_2_8">#REF!*#REF!*1000</definedName>
    <definedName name="__shared_3_0_496_8" localSheetId="5">#REF!+#REF!+#REF!+#REF!+#REF!+#REF!+#REF!+#REF!+#REF!+#REF!+#REF!+#REF!+#REF!+#REF!+#REF!+#REF!+#REF!+#REF!+#REF!+#REF!+#REF!+#REF!+#REF!+#REF!</definedName>
    <definedName name="__shared_3_0_496_8">#REF!+#REF!+#REF!+#REF!+#REF!+#REF!+#REF!+#REF!+#REF!+#REF!+#REF!+#REF!+#REF!+#REF!+#REF!+#REF!+#REF!+#REF!+#REF!+#REF!+#REF!+#REF!+#REF!+#REF!</definedName>
    <definedName name="__shared_3_0_497" localSheetId="5">#REF!+#REF!+#REF!+#REF!+#REF!+#REF!+#REF!+#REF!+#REF!+#REF!+#REF!+#REF!+#REF!+#REF!+#REF!+#REF!+#REF!+#REF!+#REF!+#REF!+#REF!+#REF!+#REF!+#REF!</definedName>
    <definedName name="__shared_3_0_497">#REF!+#REF!+#REF!+#REF!+#REF!+#REF!+#REF!+#REF!+#REF!+#REF!+#REF!+#REF!+#REF!+#REF!+#REF!+#REF!+#REF!+#REF!+#REF!+#REF!+#REF!+#REF!+#REF!+#REF!</definedName>
    <definedName name="__shared_3_0_497_1" localSheetId="5">#REF!+#REF!-#REF!+#REF!+#REF!-#REF!+#REF!+#REF!-#REF!</definedName>
    <definedName name="__shared_3_0_497_1">#REF!+#REF!-#REF!+#REF!+#REF!-#REF!+#REF!+#REF!-#REF!</definedName>
    <definedName name="__shared_3_0_497_1_8" localSheetId="5">#REF!+#REF!-#REF!+#REF!+#REF!-#REF!+#REF!+#REF!-#REF!</definedName>
    <definedName name="__shared_3_0_497_1_8">#REF!+#REF!-#REF!+#REF!+#REF!-#REF!+#REF!+#REF!-#REF!</definedName>
    <definedName name="__shared_3_0_497_2" localSheetId="5">#REF!+#REF!-#REF!+#REF!+#REF!-#REF!+#REF!+#REF!-#REF!</definedName>
    <definedName name="__shared_3_0_497_2">#REF!+#REF!-#REF!+#REF!+#REF!-#REF!+#REF!+#REF!-#REF!</definedName>
    <definedName name="__shared_3_0_497_2_8" localSheetId="5">#REF!+#REF!-#REF!+#REF!+#REF!-#REF!+#REF!+#REF!-#REF!</definedName>
    <definedName name="__shared_3_0_497_2_8">#REF!+#REF!-#REF!+#REF!+#REF!-#REF!+#REF!+#REF!-#REF!</definedName>
    <definedName name="__shared_3_0_497_8" localSheetId="5">#REF!+#REF!+#REF!+#REF!+#REF!+#REF!+#REF!+#REF!+#REF!+#REF!+#REF!+#REF!+#REF!+#REF!+#REF!+#REF!+#REF!+#REF!+#REF!+#REF!+#REF!+#REF!+#REF!+#REF!</definedName>
    <definedName name="__shared_3_0_497_8">#REF!+#REF!+#REF!+#REF!+#REF!+#REF!+#REF!+#REF!+#REF!+#REF!+#REF!+#REF!+#REF!+#REF!+#REF!+#REF!+#REF!+#REF!+#REF!+#REF!+#REF!+#REF!+#REF!+#REF!</definedName>
    <definedName name="__shared_3_0_498" localSheetId="5">#REF!+#REF!+#REF!+#REF!+#REF!+#REF!+#REF!+#REF!+#REF!+#REF!+#REF!+#REF!+#REF!+#REF!+#REF!+#REF!+#REF!+#REF!+#REF!+#REF!+#REF!+#REF!+#REF!+#REF!</definedName>
    <definedName name="__shared_3_0_498">#REF!+#REF!+#REF!+#REF!+#REF!+#REF!+#REF!+#REF!+#REF!+#REF!+#REF!+#REF!+#REF!+#REF!+#REF!+#REF!+#REF!+#REF!+#REF!+#REF!+#REF!+#REF!+#REF!+#REF!</definedName>
    <definedName name="__shared_3_0_498_1" localSheetId="5">#REF!*#REF!*1000</definedName>
    <definedName name="__shared_3_0_498_1">#REF!*#REF!*1000</definedName>
    <definedName name="__shared_3_0_498_1_8" localSheetId="5">#REF!*#REF!*1000</definedName>
    <definedName name="__shared_3_0_498_1_8">#REF!*#REF!*1000</definedName>
    <definedName name="__shared_3_0_498_2" localSheetId="5">#REF!*#REF!*1000</definedName>
    <definedName name="__shared_3_0_498_2">#REF!*#REF!*1000</definedName>
    <definedName name="__shared_3_0_498_2_8" localSheetId="5">#REF!*#REF!*1000</definedName>
    <definedName name="__shared_3_0_498_2_8">#REF!*#REF!*1000</definedName>
    <definedName name="__shared_3_0_498_8" localSheetId="5">#REF!+#REF!+#REF!+#REF!+#REF!+#REF!+#REF!+#REF!+#REF!+#REF!+#REF!+#REF!+#REF!+#REF!+#REF!+#REF!+#REF!+#REF!+#REF!+#REF!+#REF!+#REF!+#REF!+#REF!</definedName>
    <definedName name="__shared_3_0_498_8">#REF!+#REF!+#REF!+#REF!+#REF!+#REF!+#REF!+#REF!+#REF!+#REF!+#REF!+#REF!+#REF!+#REF!+#REF!+#REF!+#REF!+#REF!+#REF!+#REF!+#REF!+#REF!+#REF!+#REF!</definedName>
    <definedName name="__shared_3_0_499" localSheetId="5">#REF!+#REF!+#REF!+#REF!+#REF!+#REF!+#REF!+#REF!+#REF!+#REF!+#REF!+#REF!+#REF!+#REF!+#REF!+#REF!+#REF!+#REF!+#REF!+#REF!+#REF!+#REF!+#REF!+#REF!</definedName>
    <definedName name="__shared_3_0_499">#REF!+#REF!+#REF!+#REF!+#REF!+#REF!+#REF!+#REF!+#REF!+#REF!+#REF!+#REF!+#REF!+#REF!+#REF!+#REF!+#REF!+#REF!+#REF!+#REF!+#REF!+#REF!+#REF!+#REF!</definedName>
    <definedName name="__shared_3_0_499_1" localSheetId="5">#REF!*12+#REF!</definedName>
    <definedName name="__shared_3_0_499_1">#REF!*12+#REF!</definedName>
    <definedName name="__shared_3_0_499_1_8" localSheetId="5">#REF!*12+#REF!</definedName>
    <definedName name="__shared_3_0_499_1_8">#REF!*12+#REF!</definedName>
    <definedName name="__shared_3_0_499_2" localSheetId="5">#REF!*12+#REF!</definedName>
    <definedName name="__shared_3_0_499_2">#REF!*12+#REF!</definedName>
    <definedName name="__shared_3_0_499_2_8" localSheetId="5">#REF!*12+#REF!</definedName>
    <definedName name="__shared_3_0_499_2_8">#REF!*12+#REF!</definedName>
    <definedName name="__shared_3_0_499_8" localSheetId="5">#REF!+#REF!+#REF!+#REF!+#REF!+#REF!+#REF!+#REF!+#REF!+#REF!+#REF!+#REF!+#REF!+#REF!+#REF!+#REF!+#REF!+#REF!+#REF!+#REF!+#REF!+#REF!+#REF!+#REF!</definedName>
    <definedName name="__shared_3_0_499_8">#REF!+#REF!+#REF!+#REF!+#REF!+#REF!+#REF!+#REF!+#REF!+#REF!+#REF!+#REF!+#REF!+#REF!+#REF!+#REF!+#REF!+#REF!+#REF!+#REF!+#REF!+#REF!+#REF!+#REF!</definedName>
    <definedName name="__shared_3_0_5" localSheetId="5">#REF!*#REF!*1000</definedName>
    <definedName name="__shared_3_0_5">#REF!*#REF!*1000</definedName>
    <definedName name="__shared_3_0_5_1" localSheetId="5">#REF!*#REF!*1000</definedName>
    <definedName name="__shared_3_0_5_1">#REF!*#REF!*1000</definedName>
    <definedName name="__shared_3_0_5_1_8" localSheetId="5">#REF!*#REF!*1000</definedName>
    <definedName name="__shared_3_0_5_1_8">#REF!*#REF!*1000</definedName>
    <definedName name="__shared_3_0_5_2" localSheetId="5">#REF!*#REF!*1000</definedName>
    <definedName name="__shared_3_0_5_2">#REF!*#REF!*1000</definedName>
    <definedName name="__shared_3_0_5_2_8" localSheetId="5">#REF!*#REF!*1000</definedName>
    <definedName name="__shared_3_0_5_2_8">#REF!*#REF!*1000</definedName>
    <definedName name="__shared_3_0_5_3" localSheetId="5">+#REF!*#REF!*1000</definedName>
    <definedName name="__shared_3_0_5_3">+#REF!*#REF!*1000</definedName>
    <definedName name="__shared_3_0_5_8" localSheetId="5">#REF!*#REF!*1000</definedName>
    <definedName name="__shared_3_0_5_8">#REF!*#REF!*1000</definedName>
    <definedName name="__shared_3_0_50" localSheetId="5">#REF!*12+#REF!</definedName>
    <definedName name="__shared_3_0_50">#REF!*12+#REF!</definedName>
    <definedName name="__shared_3_0_50_1" localSheetId="5">#REF!*12+#REF!</definedName>
    <definedName name="__shared_3_0_50_1">#REF!*12+#REF!</definedName>
    <definedName name="__shared_3_0_50_1_8" localSheetId="5">#REF!*12+#REF!</definedName>
    <definedName name="__shared_3_0_50_1_8">#REF!*12+#REF!</definedName>
    <definedName name="__shared_3_0_50_2" localSheetId="5">#REF!*12+#REF!</definedName>
    <definedName name="__shared_3_0_50_2">#REF!*12+#REF!</definedName>
    <definedName name="__shared_3_0_50_2_8" localSheetId="5">#REF!*12+#REF!</definedName>
    <definedName name="__shared_3_0_50_2_8">#REF!*12+#REF!</definedName>
    <definedName name="__shared_3_0_50_8" localSheetId="5">#REF!*12+#REF!</definedName>
    <definedName name="__shared_3_0_50_8">#REF!*12+#REF!</definedName>
    <definedName name="__shared_3_0_500" localSheetId="5">#REF!+#REF!+#REF!+#REF!+#REF!+#REF!+#REF!+#REF!+#REF!+#REF!+#REF!+#REF!+#REF!+#REF!+#REF!+#REF!+#REF!+#REF!+#REF!+#REF!+#REF!+#REF!+#REF!+#REF!</definedName>
    <definedName name="__shared_3_0_500">#REF!+#REF!+#REF!+#REF!+#REF!+#REF!+#REF!+#REF!+#REF!+#REF!+#REF!+#REF!+#REF!+#REF!+#REF!+#REF!+#REF!+#REF!+#REF!+#REF!+#REF!+#REF!+#REF!+#REF!</definedName>
    <definedName name="__shared_3_0_500_1" localSheetId="5">#REF!*#REF!*1000</definedName>
    <definedName name="__shared_3_0_500_1">#REF!*#REF!*1000</definedName>
    <definedName name="__shared_3_0_500_1_8" localSheetId="5">#REF!*#REF!*1000</definedName>
    <definedName name="__shared_3_0_500_1_8">#REF!*#REF!*1000</definedName>
    <definedName name="__shared_3_0_500_2" localSheetId="5">#REF!*#REF!*1000</definedName>
    <definedName name="__shared_3_0_500_2">#REF!*#REF!*1000</definedName>
    <definedName name="__shared_3_0_500_2_8" localSheetId="5">#REF!*#REF!*1000</definedName>
    <definedName name="__shared_3_0_500_2_8">#REF!*#REF!*1000</definedName>
    <definedName name="__shared_3_0_500_8" localSheetId="5">#REF!+#REF!+#REF!+#REF!+#REF!+#REF!+#REF!+#REF!+#REF!+#REF!+#REF!+#REF!+#REF!+#REF!+#REF!+#REF!+#REF!+#REF!+#REF!+#REF!+#REF!+#REF!+#REF!+#REF!</definedName>
    <definedName name="__shared_3_0_500_8">#REF!+#REF!+#REF!+#REF!+#REF!+#REF!+#REF!+#REF!+#REF!+#REF!+#REF!+#REF!+#REF!+#REF!+#REF!+#REF!+#REF!+#REF!+#REF!+#REF!+#REF!+#REF!+#REF!+#REF!</definedName>
    <definedName name="__shared_3_0_501" localSheetId="5">#REF!+#REF!+#REF!+#REF!+#REF!+#REF!+#REF!+#REF!+#REF!+#REF!+#REF!+#REF!+#REF!+#REF!+#REF!+#REF!+#REF!+#REF!+#REF!+#REF!+#REF!+#REF!+#REF!+#REF!</definedName>
    <definedName name="__shared_3_0_501">#REF!+#REF!+#REF!+#REF!+#REF!+#REF!+#REF!+#REF!+#REF!+#REF!+#REF!+#REF!+#REF!+#REF!+#REF!+#REF!+#REF!+#REF!+#REF!+#REF!+#REF!+#REF!+#REF!+#REF!</definedName>
    <definedName name="__shared_3_0_501_1" localSheetId="5">+#REF!-#REF!</definedName>
    <definedName name="__shared_3_0_501_1">+#REF!-#REF!</definedName>
    <definedName name="__shared_3_0_501_1_8" localSheetId="5">+#REF!-#REF!</definedName>
    <definedName name="__shared_3_0_501_1_8">+#REF!-#REF!</definedName>
    <definedName name="__shared_3_0_501_2" localSheetId="5">+#REF!-#REF!</definedName>
    <definedName name="__shared_3_0_501_2">+#REF!-#REF!</definedName>
    <definedName name="__shared_3_0_501_2_8" localSheetId="5">+#REF!-#REF!</definedName>
    <definedName name="__shared_3_0_501_2_8">+#REF!-#REF!</definedName>
    <definedName name="__shared_3_0_501_8" localSheetId="5">#REF!+#REF!+#REF!+#REF!+#REF!+#REF!+#REF!+#REF!+#REF!+#REF!+#REF!+#REF!+#REF!+#REF!+#REF!+#REF!+#REF!+#REF!+#REF!+#REF!+#REF!+#REF!+#REF!+#REF!</definedName>
    <definedName name="__shared_3_0_501_8">#REF!+#REF!+#REF!+#REF!+#REF!+#REF!+#REF!+#REF!+#REF!+#REF!+#REF!+#REF!+#REF!+#REF!+#REF!+#REF!+#REF!+#REF!+#REF!+#REF!+#REF!+#REF!+#REF!+#REF!</definedName>
    <definedName name="__shared_3_0_502" localSheetId="5">+#REF!-#REF!</definedName>
    <definedName name="__shared_3_0_502">+#REF!-#REF!</definedName>
    <definedName name="__shared_3_0_502_1" localSheetId="5">#REF!*#REF!*1000</definedName>
    <definedName name="__shared_3_0_502_1">#REF!*#REF!*1000</definedName>
    <definedName name="__shared_3_0_502_1_8" localSheetId="5">#REF!*#REF!*1000</definedName>
    <definedName name="__shared_3_0_502_1_8">#REF!*#REF!*1000</definedName>
    <definedName name="__shared_3_0_502_2" localSheetId="5">#REF!*#REF!*1000</definedName>
    <definedName name="__shared_3_0_502_2">#REF!*#REF!*1000</definedName>
    <definedName name="__shared_3_0_502_2_8" localSheetId="5">#REF!*#REF!*1000</definedName>
    <definedName name="__shared_3_0_502_2_8">#REF!*#REF!*1000</definedName>
    <definedName name="__shared_3_0_502_8" localSheetId="5">+#REF!-#REF!</definedName>
    <definedName name="__shared_3_0_502_8">+#REF!-#REF!</definedName>
    <definedName name="__shared_3_0_503" localSheetId="5">#REF!</definedName>
    <definedName name="__shared_3_0_503">#REF!</definedName>
    <definedName name="__shared_3_0_503_1" localSheetId="5">#REF!</definedName>
    <definedName name="__shared_3_0_503_1">#REF!</definedName>
    <definedName name="__shared_3_0_503_1_8" localSheetId="5">#REF!</definedName>
    <definedName name="__shared_3_0_503_1_8">#REF!</definedName>
    <definedName name="__shared_3_0_503_2" localSheetId="5">#REF!</definedName>
    <definedName name="__shared_3_0_503_2">#REF!</definedName>
    <definedName name="__shared_3_0_503_2_8" localSheetId="5">#REF!</definedName>
    <definedName name="__shared_3_0_503_2_8">#REF!</definedName>
    <definedName name="__shared_3_0_503_8" localSheetId="5">#REF!</definedName>
    <definedName name="__shared_3_0_503_8">#REF!</definedName>
    <definedName name="__shared_3_0_51" localSheetId="5">#REF!*#REF!*1000</definedName>
    <definedName name="__shared_3_0_51">#REF!*#REF!*1000</definedName>
    <definedName name="__shared_3_0_51_1" localSheetId="5">#REF!*#REF!*1000</definedName>
    <definedName name="__shared_3_0_51_1">#REF!*#REF!*1000</definedName>
    <definedName name="__shared_3_0_51_1_8" localSheetId="5">#REF!*#REF!*1000</definedName>
    <definedName name="__shared_3_0_51_1_8">#REF!*#REF!*1000</definedName>
    <definedName name="__shared_3_0_51_2" localSheetId="5">#REF!*#REF!*1000</definedName>
    <definedName name="__shared_3_0_51_2">#REF!*#REF!*1000</definedName>
    <definedName name="__shared_3_0_51_2_8" localSheetId="5">#REF!*#REF!*1000</definedName>
    <definedName name="__shared_3_0_51_2_8">#REF!*#REF!*1000</definedName>
    <definedName name="__shared_3_0_51_3" localSheetId="5">+#REF!*#REF!*1000</definedName>
    <definedName name="__shared_3_0_51_3">+#REF!*#REF!*1000</definedName>
    <definedName name="__shared_3_0_51_8" localSheetId="5">#REF!*#REF!*1000</definedName>
    <definedName name="__shared_3_0_51_8">#REF!*#REF!*1000</definedName>
    <definedName name="__shared_3_0_52" localSheetId="5">#REF!*12+#REF!</definedName>
    <definedName name="__shared_3_0_52">#REF!*12+#REF!</definedName>
    <definedName name="__shared_3_0_52_1" localSheetId="5">#REF!*12+#REF!</definedName>
    <definedName name="__shared_3_0_52_1">#REF!*12+#REF!</definedName>
    <definedName name="__shared_3_0_52_1_8" localSheetId="5">#REF!*12+#REF!</definedName>
    <definedName name="__shared_3_0_52_1_8">#REF!*12+#REF!</definedName>
    <definedName name="__shared_3_0_52_2" localSheetId="5">#REF!*12+#REF!</definedName>
    <definedName name="__shared_3_0_52_2">#REF!*12+#REF!</definedName>
    <definedName name="__shared_3_0_52_2_8" localSheetId="5">#REF!*12+#REF!</definedName>
    <definedName name="__shared_3_0_52_2_8">#REF!*12+#REF!</definedName>
    <definedName name="__shared_3_0_52_3" localSheetId="5">+#REF!+#REF!-#REF!+#REF!+#REF!-#REF!+#REF!-#REF!</definedName>
    <definedName name="__shared_3_0_52_3">+#REF!+#REF!-#REF!+#REF!+#REF!-#REF!+#REF!-#REF!</definedName>
    <definedName name="__shared_3_0_52_8" localSheetId="5">#REF!*12+#REF!</definedName>
    <definedName name="__shared_3_0_52_8">#REF!*12+#REF!</definedName>
    <definedName name="__shared_3_0_53" localSheetId="5">#REF!*#REF!*1000</definedName>
    <definedName name="__shared_3_0_53">#REF!*#REF!*1000</definedName>
    <definedName name="__shared_3_0_53_1" localSheetId="5">#REF!*#REF!*1000</definedName>
    <definedName name="__shared_3_0_53_1">#REF!*#REF!*1000</definedName>
    <definedName name="__shared_3_0_53_1_8" localSheetId="5">#REF!*#REF!*1000</definedName>
    <definedName name="__shared_3_0_53_1_8">#REF!*#REF!*1000</definedName>
    <definedName name="__shared_3_0_53_2" localSheetId="5">#REF!*#REF!*1000</definedName>
    <definedName name="__shared_3_0_53_2">#REF!*#REF!*1000</definedName>
    <definedName name="__shared_3_0_53_2_8" localSheetId="5">#REF!*#REF!*1000</definedName>
    <definedName name="__shared_3_0_53_2_8">#REF!*#REF!*1000</definedName>
    <definedName name="__shared_3_0_53_3" localSheetId="5">+#REF!*#REF!*1000</definedName>
    <definedName name="__shared_3_0_53_3">+#REF!*#REF!*1000</definedName>
    <definedName name="__shared_3_0_53_8" localSheetId="5">#REF!*#REF!*1000</definedName>
    <definedName name="__shared_3_0_53_8">#REF!*#REF!*1000</definedName>
    <definedName name="__shared_3_0_54" localSheetId="5">#REF!*12+#REF!</definedName>
    <definedName name="__shared_3_0_54">#REF!*12+#REF!</definedName>
    <definedName name="__shared_3_0_54_1" localSheetId="5">#REF!*12+#REF!</definedName>
    <definedName name="__shared_3_0_54_1">#REF!*12+#REF!</definedName>
    <definedName name="__shared_3_0_54_1_8" localSheetId="5">#REF!*12+#REF!</definedName>
    <definedName name="__shared_3_0_54_1_8">#REF!*12+#REF!</definedName>
    <definedName name="__shared_3_0_54_2" localSheetId="5">#REF!*12+#REF!</definedName>
    <definedName name="__shared_3_0_54_2">#REF!*12+#REF!</definedName>
    <definedName name="__shared_3_0_54_2_8" localSheetId="5">#REF!*12+#REF!</definedName>
    <definedName name="__shared_3_0_54_2_8">#REF!*12+#REF!</definedName>
    <definedName name="__shared_3_0_54_3" localSheetId="5">#REF!</definedName>
    <definedName name="__shared_3_0_54_3">#REF!</definedName>
    <definedName name="__shared_3_0_54_8" localSheetId="5">#REF!*12+#REF!</definedName>
    <definedName name="__shared_3_0_54_8">#REF!*12+#REF!</definedName>
    <definedName name="__shared_3_0_55" localSheetId="5">#REF!*#REF!*1000</definedName>
    <definedName name="__shared_3_0_55">#REF!*#REF!*1000</definedName>
    <definedName name="__shared_3_0_55_1" localSheetId="5">#REF!*#REF!*1000</definedName>
    <definedName name="__shared_3_0_55_1">#REF!*#REF!*1000</definedName>
    <definedName name="__shared_3_0_55_1_8" localSheetId="5">#REF!*#REF!*1000</definedName>
    <definedName name="__shared_3_0_55_1_8">#REF!*#REF!*1000</definedName>
    <definedName name="__shared_3_0_55_2" localSheetId="5">#REF!*#REF!*1000</definedName>
    <definedName name="__shared_3_0_55_2">#REF!*#REF!*1000</definedName>
    <definedName name="__shared_3_0_55_2_8" localSheetId="5">#REF!*#REF!*1000</definedName>
    <definedName name="__shared_3_0_55_2_8">#REF!*#REF!*1000</definedName>
    <definedName name="__shared_3_0_55_3" localSheetId="5">+#REF!*#REF!*1000</definedName>
    <definedName name="__shared_3_0_55_3">+#REF!*#REF!*1000</definedName>
    <definedName name="__shared_3_0_55_8" localSheetId="5">#REF!*#REF!*1000</definedName>
    <definedName name="__shared_3_0_55_8">#REF!*#REF!*1000</definedName>
    <definedName name="__shared_3_0_56" localSheetId="5">#REF!*12+#REF!</definedName>
    <definedName name="__shared_3_0_56">#REF!*12+#REF!</definedName>
    <definedName name="__shared_3_0_56_1" localSheetId="5">#REF!*12+#REF!</definedName>
    <definedName name="__shared_3_0_56_1">#REF!*12+#REF!</definedName>
    <definedName name="__shared_3_0_56_1_8" localSheetId="5">#REF!*12+#REF!</definedName>
    <definedName name="__shared_3_0_56_1_8">#REF!*12+#REF!</definedName>
    <definedName name="__shared_3_0_56_2" localSheetId="5">#REF!*12+#REF!</definedName>
    <definedName name="__shared_3_0_56_2">#REF!*12+#REF!</definedName>
    <definedName name="__shared_3_0_56_2_8" localSheetId="5">#REF!*12+#REF!</definedName>
    <definedName name="__shared_3_0_56_2_8">#REF!*12+#REF!</definedName>
    <definedName name="__shared_3_0_56_8" localSheetId="5">#REF!*12+#REF!</definedName>
    <definedName name="__shared_3_0_56_8">#REF!*12+#REF!</definedName>
    <definedName name="__shared_3_0_57" localSheetId="5">#REF!*#REF!*1000</definedName>
    <definedName name="__shared_3_0_57">#REF!*#REF!*1000</definedName>
    <definedName name="__shared_3_0_57_1" localSheetId="5">#REF!*#REF!*1000</definedName>
    <definedName name="__shared_3_0_57_1">#REF!*#REF!*1000</definedName>
    <definedName name="__shared_3_0_57_1_8" localSheetId="5">#REF!*#REF!*1000</definedName>
    <definedName name="__shared_3_0_57_1_8">#REF!*#REF!*1000</definedName>
    <definedName name="__shared_3_0_57_2" localSheetId="5">#REF!*#REF!*1000</definedName>
    <definedName name="__shared_3_0_57_2">#REF!*#REF!*1000</definedName>
    <definedName name="__shared_3_0_57_2_8" localSheetId="5">#REF!*#REF!*1000</definedName>
    <definedName name="__shared_3_0_57_2_8">#REF!*#REF!*1000</definedName>
    <definedName name="__shared_3_0_57_3" localSheetId="5">+#REF!*#REF!*1000</definedName>
    <definedName name="__shared_3_0_57_3">+#REF!*#REF!*1000</definedName>
    <definedName name="__shared_3_0_57_8" localSheetId="5">#REF!*#REF!*1000</definedName>
    <definedName name="__shared_3_0_57_8">#REF!*#REF!*1000</definedName>
    <definedName name="__shared_3_0_58" localSheetId="5">#REF!+#REF!-#REF!+#REF!+#REF!-#REF!+#REF!+#REF!-#REF!</definedName>
    <definedName name="__shared_3_0_58">#REF!+#REF!-#REF!+#REF!+#REF!-#REF!+#REF!+#REF!-#REF!</definedName>
    <definedName name="__shared_3_0_58_1" localSheetId="5">#REF!+#REF!-#REF!+#REF!+#REF!-#REF!+#REF!+#REF!-#REF!</definedName>
    <definedName name="__shared_3_0_58_1">#REF!+#REF!-#REF!+#REF!+#REF!-#REF!+#REF!+#REF!-#REF!</definedName>
    <definedName name="__shared_3_0_58_1_8" localSheetId="5">#REF!+#REF!-#REF!+#REF!+#REF!-#REF!+#REF!+#REF!-#REF!</definedName>
    <definedName name="__shared_3_0_58_1_8">#REF!+#REF!-#REF!+#REF!+#REF!-#REF!+#REF!+#REF!-#REF!</definedName>
    <definedName name="__shared_3_0_58_2" localSheetId="5">#REF!+#REF!-#REF!+#REF!+#REF!-#REF!+#REF!+#REF!-#REF!</definedName>
    <definedName name="__shared_3_0_58_2">#REF!+#REF!-#REF!+#REF!+#REF!-#REF!+#REF!+#REF!-#REF!</definedName>
    <definedName name="__shared_3_0_58_2_8" localSheetId="5">#REF!+#REF!-#REF!+#REF!+#REF!-#REF!+#REF!+#REF!-#REF!</definedName>
    <definedName name="__shared_3_0_58_2_8">#REF!+#REF!-#REF!+#REF!+#REF!-#REF!+#REF!+#REF!-#REF!</definedName>
    <definedName name="__shared_3_0_58_8" localSheetId="5">#REF!+#REF!-#REF!+#REF!+#REF!-#REF!+#REF!+#REF!-#REF!</definedName>
    <definedName name="__shared_3_0_58_8">#REF!+#REF!-#REF!+#REF!+#REF!-#REF!+#REF!+#REF!-#REF!</definedName>
    <definedName name="__shared_3_0_59" localSheetId="5">#REF!*#REF!*1000</definedName>
    <definedName name="__shared_3_0_59">#REF!*#REF!*1000</definedName>
    <definedName name="__shared_3_0_59_1" localSheetId="5">#REF!*#REF!*1000</definedName>
    <definedName name="__shared_3_0_59_1">#REF!*#REF!*1000</definedName>
    <definedName name="__shared_3_0_59_1_8" localSheetId="5">#REF!*#REF!*1000</definedName>
    <definedName name="__shared_3_0_59_1_8">#REF!*#REF!*1000</definedName>
    <definedName name="__shared_3_0_59_2" localSheetId="5">#REF!*#REF!*1000</definedName>
    <definedName name="__shared_3_0_59_2">#REF!*#REF!*1000</definedName>
    <definedName name="__shared_3_0_59_2_8" localSheetId="5">#REF!*#REF!*1000</definedName>
    <definedName name="__shared_3_0_59_2_8">#REF!*#REF!*1000</definedName>
    <definedName name="__shared_3_0_59_3" localSheetId="5">+#REF!*#REF!*1000</definedName>
    <definedName name="__shared_3_0_59_3">+#REF!*#REF!*1000</definedName>
    <definedName name="__shared_3_0_59_8" localSheetId="5">#REF!*#REF!*1000</definedName>
    <definedName name="__shared_3_0_59_8">#REF!*#REF!*1000</definedName>
    <definedName name="__shared_3_0_6" localSheetId="5">#REF!*12+#REF!</definedName>
    <definedName name="__shared_3_0_6">#REF!*12+#REF!</definedName>
    <definedName name="__shared_3_0_6_1" localSheetId="5">#REF!*12+#REF!</definedName>
    <definedName name="__shared_3_0_6_1">#REF!*12+#REF!</definedName>
    <definedName name="__shared_3_0_6_1_8" localSheetId="5">#REF!*12+#REF!</definedName>
    <definedName name="__shared_3_0_6_1_8">#REF!*12+#REF!</definedName>
    <definedName name="__shared_3_0_6_2" localSheetId="5">#REF!*12+#REF!</definedName>
    <definedName name="__shared_3_0_6_2">#REF!*12+#REF!</definedName>
    <definedName name="__shared_3_0_6_2_8" localSheetId="5">#REF!*12+#REF!</definedName>
    <definedName name="__shared_3_0_6_2_8">#REF!*12+#REF!</definedName>
    <definedName name="__shared_3_0_6_8" localSheetId="5">#REF!*12+#REF!</definedName>
    <definedName name="__shared_3_0_6_8">#REF!*12+#REF!</definedName>
    <definedName name="__shared_3_0_60" localSheetId="5">#REF!</definedName>
    <definedName name="__shared_3_0_60">#REF!</definedName>
    <definedName name="__shared_3_0_60_1" localSheetId="5">#REF!</definedName>
    <definedName name="__shared_3_0_60_1">#REF!</definedName>
    <definedName name="__shared_3_0_60_1_8" localSheetId="5">#REF!</definedName>
    <definedName name="__shared_3_0_60_1_8">#REF!</definedName>
    <definedName name="__shared_3_0_60_2" localSheetId="5">#REF!</definedName>
    <definedName name="__shared_3_0_60_2">#REF!</definedName>
    <definedName name="__shared_3_0_60_2_8" localSheetId="5">#REF!</definedName>
    <definedName name="__shared_3_0_60_2_8">#REF!</definedName>
    <definedName name="__shared_3_0_60_8" localSheetId="5">#REF!</definedName>
    <definedName name="__shared_3_0_60_8">#REF!</definedName>
    <definedName name="__shared_3_0_61" localSheetId="5">#REF!*#REF!*1000</definedName>
    <definedName name="__shared_3_0_61">#REF!*#REF!*1000</definedName>
    <definedName name="__shared_3_0_61_1" localSheetId="5">#REF!*#REF!*1000</definedName>
    <definedName name="__shared_3_0_61_1">#REF!*#REF!*1000</definedName>
    <definedName name="__shared_3_0_61_1_8" localSheetId="5">#REF!*#REF!*1000</definedName>
    <definedName name="__shared_3_0_61_1_8">#REF!*#REF!*1000</definedName>
    <definedName name="__shared_3_0_61_2" localSheetId="5">#REF!*#REF!*1000</definedName>
    <definedName name="__shared_3_0_61_2">#REF!*#REF!*1000</definedName>
    <definedName name="__shared_3_0_61_2_8" localSheetId="5">#REF!*#REF!*1000</definedName>
    <definedName name="__shared_3_0_61_2_8">#REF!*#REF!*1000</definedName>
    <definedName name="__shared_3_0_61_3" localSheetId="5">+#REF!*#REF!*1000</definedName>
    <definedName name="__shared_3_0_61_3">+#REF!*#REF!*1000</definedName>
    <definedName name="__shared_3_0_61_8" localSheetId="5">#REF!*#REF!*1000</definedName>
    <definedName name="__shared_3_0_61_8">#REF!*#REF!*1000</definedName>
    <definedName name="__shared_3_0_62" localSheetId="5">#REF!*12+#REF!</definedName>
    <definedName name="__shared_3_0_62">#REF!*12+#REF!</definedName>
    <definedName name="__shared_3_0_62_1" localSheetId="5">#REF!*12+#REF!</definedName>
    <definedName name="__shared_3_0_62_1">#REF!*12+#REF!</definedName>
    <definedName name="__shared_3_0_62_1_8" localSheetId="5">#REF!*12+#REF!</definedName>
    <definedName name="__shared_3_0_62_1_8">#REF!*12+#REF!</definedName>
    <definedName name="__shared_3_0_62_2" localSheetId="5">#REF!*12+#REF!</definedName>
    <definedName name="__shared_3_0_62_2">#REF!*12+#REF!</definedName>
    <definedName name="__shared_3_0_62_2_8" localSheetId="5">#REF!*12+#REF!</definedName>
    <definedName name="__shared_3_0_62_2_8">#REF!*12+#REF!</definedName>
    <definedName name="__shared_3_0_62_8" localSheetId="5">#REF!*12+#REF!</definedName>
    <definedName name="__shared_3_0_62_8">#REF!*12+#REF!</definedName>
    <definedName name="__shared_3_0_63" localSheetId="5">#REF!*#REF!*1000</definedName>
    <definedName name="__shared_3_0_63">#REF!*#REF!*1000</definedName>
    <definedName name="__shared_3_0_63_1" localSheetId="5">#REF!*#REF!*1000</definedName>
    <definedName name="__shared_3_0_63_1">#REF!*#REF!*1000</definedName>
    <definedName name="__shared_3_0_63_1_8" localSheetId="5">#REF!*#REF!*1000</definedName>
    <definedName name="__shared_3_0_63_1_8">#REF!*#REF!*1000</definedName>
    <definedName name="__shared_3_0_63_2" localSheetId="5">#REF!*#REF!*1000</definedName>
    <definedName name="__shared_3_0_63_2">#REF!*#REF!*1000</definedName>
    <definedName name="__shared_3_0_63_2_8" localSheetId="5">#REF!*#REF!*1000</definedName>
    <definedName name="__shared_3_0_63_2_8">#REF!*#REF!*1000</definedName>
    <definedName name="__shared_3_0_63_3" localSheetId="5">+#REF!*#REF!*1000</definedName>
    <definedName name="__shared_3_0_63_3">+#REF!*#REF!*1000</definedName>
    <definedName name="__shared_3_0_63_8" localSheetId="5">#REF!*#REF!*1000</definedName>
    <definedName name="__shared_3_0_63_8">#REF!*#REF!*1000</definedName>
    <definedName name="__shared_3_0_64" localSheetId="5">#REF!*12+#REF!</definedName>
    <definedName name="__shared_3_0_64">#REF!*12+#REF!</definedName>
    <definedName name="__shared_3_0_64_1" localSheetId="5">#REF!*12+#REF!</definedName>
    <definedName name="__shared_3_0_64_1">#REF!*12+#REF!</definedName>
    <definedName name="__shared_3_0_64_1_8" localSheetId="5">#REF!*12+#REF!</definedName>
    <definedName name="__shared_3_0_64_1_8">#REF!*12+#REF!</definedName>
    <definedName name="__shared_3_0_64_2" localSheetId="5">#REF!*12+#REF!</definedName>
    <definedName name="__shared_3_0_64_2">#REF!*12+#REF!</definedName>
    <definedName name="__shared_3_0_64_2_8" localSheetId="5">#REF!*12+#REF!</definedName>
    <definedName name="__shared_3_0_64_2_8">#REF!*12+#REF!</definedName>
    <definedName name="__shared_3_0_64_8" localSheetId="5">#REF!*12+#REF!</definedName>
    <definedName name="__shared_3_0_64_8">#REF!*12+#REF!</definedName>
    <definedName name="__shared_3_0_65" localSheetId="5">#REF!*#REF!*1000</definedName>
    <definedName name="__shared_3_0_65">#REF!*#REF!*1000</definedName>
    <definedName name="__shared_3_0_65_1" localSheetId="5">#REF!*#REF!*1000</definedName>
    <definedName name="__shared_3_0_65_1">#REF!*#REF!*1000</definedName>
    <definedName name="__shared_3_0_65_1_8" localSheetId="5">#REF!*#REF!*1000</definedName>
    <definedName name="__shared_3_0_65_1_8">#REF!*#REF!*1000</definedName>
    <definedName name="__shared_3_0_65_2" localSheetId="5">#REF!*#REF!*1000</definedName>
    <definedName name="__shared_3_0_65_2">#REF!*#REF!*1000</definedName>
    <definedName name="__shared_3_0_65_2_8" localSheetId="5">#REF!*#REF!*1000</definedName>
    <definedName name="__shared_3_0_65_2_8">#REF!*#REF!*1000</definedName>
    <definedName name="__shared_3_0_65_3" localSheetId="5">+#REF!*#REF!*1000</definedName>
    <definedName name="__shared_3_0_65_3">+#REF!*#REF!*1000</definedName>
    <definedName name="__shared_3_0_65_8" localSheetId="5">#REF!*#REF!*1000</definedName>
    <definedName name="__shared_3_0_65_8">#REF!*#REF!*1000</definedName>
    <definedName name="__shared_3_0_66" localSheetId="5">#REF!*12+#REF!</definedName>
    <definedName name="__shared_3_0_66">#REF!*12+#REF!</definedName>
    <definedName name="__shared_3_0_66_1" localSheetId="5">#REF!*12+#REF!</definedName>
    <definedName name="__shared_3_0_66_1">#REF!*12+#REF!</definedName>
    <definedName name="__shared_3_0_66_1_8" localSheetId="5">#REF!*12+#REF!</definedName>
    <definedName name="__shared_3_0_66_1_8">#REF!*12+#REF!</definedName>
    <definedName name="__shared_3_0_66_2" localSheetId="5">#REF!*12+#REF!</definedName>
    <definedName name="__shared_3_0_66_2">#REF!*12+#REF!</definedName>
    <definedName name="__shared_3_0_66_2_8" localSheetId="5">#REF!*12+#REF!</definedName>
    <definedName name="__shared_3_0_66_2_8">#REF!*12+#REF!</definedName>
    <definedName name="__shared_3_0_66_8" localSheetId="5">#REF!*12+#REF!</definedName>
    <definedName name="__shared_3_0_66_8">#REF!*12+#REF!</definedName>
    <definedName name="__shared_3_0_67" localSheetId="5">#REF!*#REF!*1000</definedName>
    <definedName name="__shared_3_0_67">#REF!*#REF!*1000</definedName>
    <definedName name="__shared_3_0_67_1" localSheetId="5">#REF!*#REF!*1000</definedName>
    <definedName name="__shared_3_0_67_1">#REF!*#REF!*1000</definedName>
    <definedName name="__shared_3_0_67_1_8" localSheetId="5">#REF!*#REF!*1000</definedName>
    <definedName name="__shared_3_0_67_1_8">#REF!*#REF!*1000</definedName>
    <definedName name="__shared_3_0_67_2" localSheetId="5">#REF!*#REF!*1000</definedName>
    <definedName name="__shared_3_0_67_2">#REF!*#REF!*1000</definedName>
    <definedName name="__shared_3_0_67_2_8" localSheetId="5">#REF!*#REF!*1000</definedName>
    <definedName name="__shared_3_0_67_2_8">#REF!*#REF!*1000</definedName>
    <definedName name="__shared_3_0_67_3" localSheetId="5">+#REF!*#REF!*1000</definedName>
    <definedName name="__shared_3_0_67_3">+#REF!*#REF!*1000</definedName>
    <definedName name="__shared_3_0_67_8" localSheetId="5">#REF!*#REF!*1000</definedName>
    <definedName name="__shared_3_0_67_8">#REF!*#REF!*1000</definedName>
    <definedName name="__shared_3_0_68" localSheetId="5">#REF!*12+#REF!</definedName>
    <definedName name="__shared_3_0_68">#REF!*12+#REF!</definedName>
    <definedName name="__shared_3_0_68_1" localSheetId="5">#REF!*12+#REF!</definedName>
    <definedName name="__shared_3_0_68_1">#REF!*12+#REF!</definedName>
    <definedName name="__shared_3_0_68_1_8" localSheetId="5">#REF!*12+#REF!</definedName>
    <definedName name="__shared_3_0_68_1_8">#REF!*12+#REF!</definedName>
    <definedName name="__shared_3_0_68_2" localSheetId="5">#REF!*12+#REF!</definedName>
    <definedName name="__shared_3_0_68_2">#REF!*12+#REF!</definedName>
    <definedName name="__shared_3_0_68_2_8" localSheetId="5">#REF!*12+#REF!</definedName>
    <definedName name="__shared_3_0_68_2_8">#REF!*12+#REF!</definedName>
    <definedName name="__shared_3_0_68_8" localSheetId="5">#REF!*12+#REF!</definedName>
    <definedName name="__shared_3_0_68_8">#REF!*12+#REF!</definedName>
    <definedName name="__shared_3_0_69" localSheetId="5">#REF!*#REF!*1000</definedName>
    <definedName name="__shared_3_0_69">#REF!*#REF!*1000</definedName>
    <definedName name="__shared_3_0_69_1" localSheetId="5">#REF!*#REF!*1000</definedName>
    <definedName name="__shared_3_0_69_1">#REF!*#REF!*1000</definedName>
    <definedName name="__shared_3_0_69_1_8" localSheetId="5">#REF!*#REF!*1000</definedName>
    <definedName name="__shared_3_0_69_1_8">#REF!*#REF!*1000</definedName>
    <definedName name="__shared_3_0_69_2" localSheetId="5">#REF!*#REF!*1000</definedName>
    <definedName name="__shared_3_0_69_2">#REF!*#REF!*1000</definedName>
    <definedName name="__shared_3_0_69_2_8" localSheetId="5">#REF!*#REF!*1000</definedName>
    <definedName name="__shared_3_0_69_2_8">#REF!*#REF!*1000</definedName>
    <definedName name="__shared_3_0_69_3" localSheetId="5">+#REF!*#REF!*1000</definedName>
    <definedName name="__shared_3_0_69_3">+#REF!*#REF!*1000</definedName>
    <definedName name="__shared_3_0_69_8" localSheetId="5">#REF!*#REF!*1000</definedName>
    <definedName name="__shared_3_0_69_8">#REF!*#REF!*1000</definedName>
    <definedName name="__shared_3_0_7" localSheetId="5">#REF!*#REF!*1000</definedName>
    <definedName name="__shared_3_0_7">#REF!*#REF!*1000</definedName>
    <definedName name="__shared_3_0_7_1" localSheetId="5">#REF!*#REF!*1000</definedName>
    <definedName name="__shared_3_0_7_1">#REF!*#REF!*1000</definedName>
    <definedName name="__shared_3_0_7_1_8" localSheetId="5">#REF!*#REF!*1000</definedName>
    <definedName name="__shared_3_0_7_1_8">#REF!*#REF!*1000</definedName>
    <definedName name="__shared_3_0_7_2" localSheetId="5">#REF!*#REF!*1000</definedName>
    <definedName name="__shared_3_0_7_2">#REF!*#REF!*1000</definedName>
    <definedName name="__shared_3_0_7_2_8" localSheetId="5">#REF!*#REF!*1000</definedName>
    <definedName name="__shared_3_0_7_2_8">#REF!*#REF!*1000</definedName>
    <definedName name="__shared_3_0_7_3" localSheetId="5">+#REF!*#REF!*1000</definedName>
    <definedName name="__shared_3_0_7_3">+#REF!*#REF!*1000</definedName>
    <definedName name="__shared_3_0_7_8" localSheetId="5">#REF!*#REF!*1000</definedName>
    <definedName name="__shared_3_0_7_8">#REF!*#REF!*1000</definedName>
    <definedName name="__shared_3_0_70" localSheetId="5">#REF!*12+#REF!</definedName>
    <definedName name="__shared_3_0_70">#REF!*12+#REF!</definedName>
    <definedName name="__shared_3_0_70_1" localSheetId="5">#REF!*12+#REF!</definedName>
    <definedName name="__shared_3_0_70_1">#REF!*12+#REF!</definedName>
    <definedName name="__shared_3_0_70_1_8" localSheetId="5">#REF!*12+#REF!</definedName>
    <definedName name="__shared_3_0_70_1_8">#REF!*12+#REF!</definedName>
    <definedName name="__shared_3_0_70_2" localSheetId="5">#REF!*12+#REF!</definedName>
    <definedName name="__shared_3_0_70_2">#REF!*12+#REF!</definedName>
    <definedName name="__shared_3_0_70_2_8" localSheetId="5">#REF!*12+#REF!</definedName>
    <definedName name="__shared_3_0_70_2_8">#REF!*12+#REF!</definedName>
    <definedName name="__shared_3_0_70_3" localSheetId="5">+#REF!+#REF!-#REF!+#REF!+#REF!-#REF!+#REF!-#REF!</definedName>
    <definedName name="__shared_3_0_70_3">+#REF!+#REF!-#REF!+#REF!+#REF!-#REF!+#REF!-#REF!</definedName>
    <definedName name="__shared_3_0_70_8" localSheetId="5">#REF!*12+#REF!</definedName>
    <definedName name="__shared_3_0_70_8">#REF!*12+#REF!</definedName>
    <definedName name="__shared_3_0_71" localSheetId="5">#REF!*#REF!*1000</definedName>
    <definedName name="__shared_3_0_71">#REF!*#REF!*1000</definedName>
    <definedName name="__shared_3_0_71_1" localSheetId="5">#REF!*#REF!*1000</definedName>
    <definedName name="__shared_3_0_71_1">#REF!*#REF!*1000</definedName>
    <definedName name="__shared_3_0_71_1_8" localSheetId="5">#REF!*#REF!*1000</definedName>
    <definedName name="__shared_3_0_71_1_8">#REF!*#REF!*1000</definedName>
    <definedName name="__shared_3_0_71_2" localSheetId="5">#REF!*#REF!*1000</definedName>
    <definedName name="__shared_3_0_71_2">#REF!*#REF!*1000</definedName>
    <definedName name="__shared_3_0_71_2_8" localSheetId="5">#REF!*#REF!*1000</definedName>
    <definedName name="__shared_3_0_71_2_8">#REF!*#REF!*1000</definedName>
    <definedName name="__shared_3_0_71_3" localSheetId="5">+#REF!*#REF!*1000</definedName>
    <definedName name="__shared_3_0_71_3">+#REF!*#REF!*1000</definedName>
    <definedName name="__shared_3_0_71_8" localSheetId="5">#REF!*#REF!*1000</definedName>
    <definedName name="__shared_3_0_71_8">#REF!*#REF!*1000</definedName>
    <definedName name="__shared_3_0_72" localSheetId="5">#REF!*12+#REF!</definedName>
    <definedName name="__shared_3_0_72">#REF!*12+#REF!</definedName>
    <definedName name="__shared_3_0_72_1" localSheetId="5">#REF!*12+#REF!</definedName>
    <definedName name="__shared_3_0_72_1">#REF!*12+#REF!</definedName>
    <definedName name="__shared_3_0_72_1_8" localSheetId="5">#REF!*12+#REF!</definedName>
    <definedName name="__shared_3_0_72_1_8">#REF!*12+#REF!</definedName>
    <definedName name="__shared_3_0_72_2" localSheetId="5">#REF!*12+#REF!</definedName>
    <definedName name="__shared_3_0_72_2">#REF!*12+#REF!</definedName>
    <definedName name="__shared_3_0_72_2_8" localSheetId="5">#REF!*12+#REF!</definedName>
    <definedName name="__shared_3_0_72_2_8">#REF!*12+#REF!</definedName>
    <definedName name="__shared_3_0_72_3" localSheetId="5">#REF!</definedName>
    <definedName name="__shared_3_0_72_3">#REF!</definedName>
    <definedName name="__shared_3_0_72_8" localSheetId="5">#REF!*12+#REF!</definedName>
    <definedName name="__shared_3_0_72_8">#REF!*12+#REF!</definedName>
    <definedName name="__shared_3_0_73" localSheetId="5">#REF!*#REF!*1000</definedName>
    <definedName name="__shared_3_0_73">#REF!*#REF!*1000</definedName>
    <definedName name="__shared_3_0_73_1" localSheetId="5">#REF!*#REF!*1000</definedName>
    <definedName name="__shared_3_0_73_1">#REF!*#REF!*1000</definedName>
    <definedName name="__shared_3_0_73_1_8" localSheetId="5">#REF!*#REF!*1000</definedName>
    <definedName name="__shared_3_0_73_1_8">#REF!*#REF!*1000</definedName>
    <definedName name="__shared_3_0_73_2" localSheetId="5">#REF!*#REF!*1000</definedName>
    <definedName name="__shared_3_0_73_2">#REF!*#REF!*1000</definedName>
    <definedName name="__shared_3_0_73_2_8" localSheetId="5">#REF!*#REF!*1000</definedName>
    <definedName name="__shared_3_0_73_2_8">#REF!*#REF!*1000</definedName>
    <definedName name="__shared_3_0_73_3" localSheetId="5">+#REF!*#REF!*1000</definedName>
    <definedName name="__shared_3_0_73_3">+#REF!*#REF!*1000</definedName>
    <definedName name="__shared_3_0_73_8" localSheetId="5">#REF!*#REF!*1000</definedName>
    <definedName name="__shared_3_0_73_8">#REF!*#REF!*1000</definedName>
    <definedName name="__shared_3_0_74" localSheetId="5">#REF!*12+#REF!</definedName>
    <definedName name="__shared_3_0_74">#REF!*12+#REF!</definedName>
    <definedName name="__shared_3_0_74_1" localSheetId="5">#REF!*12+#REF!</definedName>
    <definedName name="__shared_3_0_74_1">#REF!*12+#REF!</definedName>
    <definedName name="__shared_3_0_74_1_8" localSheetId="5">#REF!*12+#REF!</definedName>
    <definedName name="__shared_3_0_74_1_8">#REF!*12+#REF!</definedName>
    <definedName name="__shared_3_0_74_2" localSheetId="5">#REF!*12+#REF!</definedName>
    <definedName name="__shared_3_0_74_2">#REF!*12+#REF!</definedName>
    <definedName name="__shared_3_0_74_2_8" localSheetId="5">#REF!*12+#REF!</definedName>
    <definedName name="__shared_3_0_74_2_8">#REF!*12+#REF!</definedName>
    <definedName name="__shared_3_0_74_8" localSheetId="5">#REF!*12+#REF!</definedName>
    <definedName name="__shared_3_0_74_8">#REF!*12+#REF!</definedName>
    <definedName name="__shared_3_0_75" localSheetId="5">#REF!*#REF!*1000</definedName>
    <definedName name="__shared_3_0_75">#REF!*#REF!*1000</definedName>
    <definedName name="__shared_3_0_75_1" localSheetId="5">#REF!*#REF!*1000</definedName>
    <definedName name="__shared_3_0_75_1">#REF!*#REF!*1000</definedName>
    <definedName name="__shared_3_0_75_1_8" localSheetId="5">#REF!*#REF!*1000</definedName>
    <definedName name="__shared_3_0_75_1_8">#REF!*#REF!*1000</definedName>
    <definedName name="__shared_3_0_75_2" localSheetId="5">#REF!*#REF!*1000</definedName>
    <definedName name="__shared_3_0_75_2">#REF!*#REF!*1000</definedName>
    <definedName name="__shared_3_0_75_2_8" localSheetId="5">#REF!*#REF!*1000</definedName>
    <definedName name="__shared_3_0_75_2_8">#REF!*#REF!*1000</definedName>
    <definedName name="__shared_3_0_75_3" localSheetId="5">+#REF!*#REF!*1000</definedName>
    <definedName name="__shared_3_0_75_3">+#REF!*#REF!*1000</definedName>
    <definedName name="__shared_3_0_75_8" localSheetId="5">#REF!*#REF!*1000</definedName>
    <definedName name="__shared_3_0_75_8">#REF!*#REF!*1000</definedName>
    <definedName name="__shared_3_0_76" localSheetId="5">#REF!*12+#REF!</definedName>
    <definedName name="__shared_3_0_76">#REF!*12+#REF!</definedName>
    <definedName name="__shared_3_0_76_1" localSheetId="5">#REF!*12+#REF!</definedName>
    <definedName name="__shared_3_0_76_1">#REF!*12+#REF!</definedName>
    <definedName name="__shared_3_0_76_1_8" localSheetId="5">#REF!*12+#REF!</definedName>
    <definedName name="__shared_3_0_76_1_8">#REF!*12+#REF!</definedName>
    <definedName name="__shared_3_0_76_2" localSheetId="5">#REF!*12+#REF!</definedName>
    <definedName name="__shared_3_0_76_2">#REF!*12+#REF!</definedName>
    <definedName name="__shared_3_0_76_2_8" localSheetId="5">#REF!*12+#REF!</definedName>
    <definedName name="__shared_3_0_76_2_8">#REF!*12+#REF!</definedName>
    <definedName name="__shared_3_0_76_8" localSheetId="5">#REF!*12+#REF!</definedName>
    <definedName name="__shared_3_0_76_8">#REF!*12+#REF!</definedName>
    <definedName name="__shared_3_0_77" localSheetId="5">#REF!*#REF!*1000</definedName>
    <definedName name="__shared_3_0_77">#REF!*#REF!*1000</definedName>
    <definedName name="__shared_3_0_77_1" localSheetId="5">#REF!*#REF!*1000</definedName>
    <definedName name="__shared_3_0_77_1">#REF!*#REF!*1000</definedName>
    <definedName name="__shared_3_0_77_1_8" localSheetId="5">#REF!*#REF!*1000</definedName>
    <definedName name="__shared_3_0_77_1_8">#REF!*#REF!*1000</definedName>
    <definedName name="__shared_3_0_77_2" localSheetId="5">#REF!*#REF!*1000</definedName>
    <definedName name="__shared_3_0_77_2">#REF!*#REF!*1000</definedName>
    <definedName name="__shared_3_0_77_2_8" localSheetId="5">#REF!*#REF!*1000</definedName>
    <definedName name="__shared_3_0_77_2_8">#REF!*#REF!*1000</definedName>
    <definedName name="__shared_3_0_77_3" localSheetId="5">+#REF!*#REF!*1000</definedName>
    <definedName name="__shared_3_0_77_3">+#REF!*#REF!*1000</definedName>
    <definedName name="__shared_3_0_77_8" localSheetId="5">#REF!*#REF!*1000</definedName>
    <definedName name="__shared_3_0_77_8">#REF!*#REF!*1000</definedName>
    <definedName name="__shared_3_0_78" localSheetId="5">#REF!+#REF!-#REF!+#REF!+#REF!-#REF!+#REF!+#REF!-#REF!</definedName>
    <definedName name="__shared_3_0_78">#REF!+#REF!-#REF!+#REF!+#REF!-#REF!+#REF!+#REF!-#REF!</definedName>
    <definedName name="__shared_3_0_78_1" localSheetId="5">#REF!+#REF!-#REF!+#REF!+#REF!-#REF!+#REF!+#REF!-#REF!</definedName>
    <definedName name="__shared_3_0_78_1">#REF!+#REF!-#REF!+#REF!+#REF!-#REF!+#REF!+#REF!-#REF!</definedName>
    <definedName name="__shared_3_0_78_1_8" localSheetId="5">#REF!+#REF!-#REF!+#REF!+#REF!-#REF!+#REF!+#REF!-#REF!</definedName>
    <definedName name="__shared_3_0_78_1_8">#REF!+#REF!-#REF!+#REF!+#REF!-#REF!+#REF!+#REF!-#REF!</definedName>
    <definedName name="__shared_3_0_78_2" localSheetId="5">#REF!+#REF!-#REF!+#REF!+#REF!-#REF!+#REF!+#REF!-#REF!</definedName>
    <definedName name="__shared_3_0_78_2">#REF!+#REF!-#REF!+#REF!+#REF!-#REF!+#REF!+#REF!-#REF!</definedName>
    <definedName name="__shared_3_0_78_2_8" localSheetId="5">#REF!+#REF!-#REF!+#REF!+#REF!-#REF!+#REF!+#REF!-#REF!</definedName>
    <definedName name="__shared_3_0_78_2_8">#REF!+#REF!-#REF!+#REF!+#REF!-#REF!+#REF!+#REF!-#REF!</definedName>
    <definedName name="__shared_3_0_78_8" localSheetId="5">#REF!+#REF!-#REF!+#REF!+#REF!-#REF!+#REF!+#REF!-#REF!</definedName>
    <definedName name="__shared_3_0_78_8">#REF!+#REF!-#REF!+#REF!+#REF!-#REF!+#REF!+#REF!-#REF!</definedName>
    <definedName name="__shared_3_0_79" localSheetId="5">#REF!*#REF!*1000</definedName>
    <definedName name="__shared_3_0_79">#REF!*#REF!*1000</definedName>
    <definedName name="__shared_3_0_79_1" localSheetId="5">#REF!*#REF!*1000</definedName>
    <definedName name="__shared_3_0_79_1">#REF!*#REF!*1000</definedName>
    <definedName name="__shared_3_0_79_1_8" localSheetId="5">#REF!*#REF!*1000</definedName>
    <definedName name="__shared_3_0_79_1_8">#REF!*#REF!*1000</definedName>
    <definedName name="__shared_3_0_79_2" localSheetId="5">#REF!*#REF!*1000</definedName>
    <definedName name="__shared_3_0_79_2">#REF!*#REF!*1000</definedName>
    <definedName name="__shared_3_0_79_2_8" localSheetId="5">#REF!*#REF!*1000</definedName>
    <definedName name="__shared_3_0_79_2_8">#REF!*#REF!*1000</definedName>
    <definedName name="__shared_3_0_79_3" localSheetId="5">+#REF!*#REF!*1000</definedName>
    <definedName name="__shared_3_0_79_3">+#REF!*#REF!*1000</definedName>
    <definedName name="__shared_3_0_79_8" localSheetId="5">#REF!*#REF!*1000</definedName>
    <definedName name="__shared_3_0_79_8">#REF!*#REF!*1000</definedName>
    <definedName name="__shared_3_0_8" localSheetId="5">#REF!*12+#REF!</definedName>
    <definedName name="__shared_3_0_8">#REF!*12+#REF!</definedName>
    <definedName name="__shared_3_0_8_1" localSheetId="5">#REF!*12+#REF!</definedName>
    <definedName name="__shared_3_0_8_1">#REF!*12+#REF!</definedName>
    <definedName name="__shared_3_0_8_1_8" localSheetId="5">#REF!*12+#REF!</definedName>
    <definedName name="__shared_3_0_8_1_8">#REF!*12+#REF!</definedName>
    <definedName name="__shared_3_0_8_2" localSheetId="5">#REF!*12+#REF!</definedName>
    <definedName name="__shared_3_0_8_2">#REF!*12+#REF!</definedName>
    <definedName name="__shared_3_0_8_2_8" localSheetId="5">#REF!*12+#REF!</definedName>
    <definedName name="__shared_3_0_8_2_8">#REF!*12+#REF!</definedName>
    <definedName name="__shared_3_0_8_8" localSheetId="5">#REF!*12+#REF!</definedName>
    <definedName name="__shared_3_0_8_8">#REF!*12+#REF!</definedName>
    <definedName name="__shared_3_0_80" localSheetId="5">#REF!</definedName>
    <definedName name="__shared_3_0_80">#REF!</definedName>
    <definedName name="__shared_3_0_80_1" localSheetId="5">#REF!</definedName>
    <definedName name="__shared_3_0_80_1">#REF!</definedName>
    <definedName name="__shared_3_0_80_1_8" localSheetId="5">#REF!</definedName>
    <definedName name="__shared_3_0_80_1_8">#REF!</definedName>
    <definedName name="__shared_3_0_80_2" localSheetId="5">#REF!</definedName>
    <definedName name="__shared_3_0_80_2">#REF!</definedName>
    <definedName name="__shared_3_0_80_2_8" localSheetId="5">#REF!</definedName>
    <definedName name="__shared_3_0_80_2_8">#REF!</definedName>
    <definedName name="__shared_3_0_80_8" localSheetId="5">#REF!</definedName>
    <definedName name="__shared_3_0_80_8">#REF!</definedName>
    <definedName name="__shared_3_0_81" localSheetId="5">#REF!*#REF!*1000</definedName>
    <definedName name="__shared_3_0_81">#REF!*#REF!*1000</definedName>
    <definedName name="__shared_3_0_81_1" localSheetId="5">#REF!*#REF!*1000</definedName>
    <definedName name="__shared_3_0_81_1">#REF!*#REF!*1000</definedName>
    <definedName name="__shared_3_0_81_1_8" localSheetId="5">#REF!*#REF!*1000</definedName>
    <definedName name="__shared_3_0_81_1_8">#REF!*#REF!*1000</definedName>
    <definedName name="__shared_3_0_81_2" localSheetId="5">#REF!*#REF!*1000</definedName>
    <definedName name="__shared_3_0_81_2">#REF!*#REF!*1000</definedName>
    <definedName name="__shared_3_0_81_2_8" localSheetId="5">#REF!*#REF!*1000</definedName>
    <definedName name="__shared_3_0_81_2_8">#REF!*#REF!*1000</definedName>
    <definedName name="__shared_3_0_81_3" localSheetId="5">+#REF!*#REF!*1000</definedName>
    <definedName name="__shared_3_0_81_3">+#REF!*#REF!*1000</definedName>
    <definedName name="__shared_3_0_81_8" localSheetId="5">#REF!*#REF!*1000</definedName>
    <definedName name="__shared_3_0_81_8">#REF!*#REF!*1000</definedName>
    <definedName name="__shared_3_0_82" localSheetId="5">#REF!*12+#REF!</definedName>
    <definedName name="__shared_3_0_82">#REF!*12+#REF!</definedName>
    <definedName name="__shared_3_0_82_1" localSheetId="5">#REF!*12+#REF!</definedName>
    <definedName name="__shared_3_0_82_1">#REF!*12+#REF!</definedName>
    <definedName name="__shared_3_0_82_1_8" localSheetId="5">#REF!*12+#REF!</definedName>
    <definedName name="__shared_3_0_82_1_8">#REF!*12+#REF!</definedName>
    <definedName name="__shared_3_0_82_2" localSheetId="5">#REF!*12+#REF!</definedName>
    <definedName name="__shared_3_0_82_2">#REF!*12+#REF!</definedName>
    <definedName name="__shared_3_0_82_2_8" localSheetId="5">#REF!*12+#REF!</definedName>
    <definedName name="__shared_3_0_82_2_8">#REF!*12+#REF!</definedName>
    <definedName name="__shared_3_0_82_8" localSheetId="5">#REF!*12+#REF!</definedName>
    <definedName name="__shared_3_0_82_8">#REF!*12+#REF!</definedName>
    <definedName name="__shared_3_0_83" localSheetId="5">#REF!*#REF!*1000</definedName>
    <definedName name="__shared_3_0_83">#REF!*#REF!*1000</definedName>
    <definedName name="__shared_3_0_83_1" localSheetId="5">#REF!*#REF!*1000</definedName>
    <definedName name="__shared_3_0_83_1">#REF!*#REF!*1000</definedName>
    <definedName name="__shared_3_0_83_1_8" localSheetId="5">#REF!*#REF!*1000</definedName>
    <definedName name="__shared_3_0_83_1_8">#REF!*#REF!*1000</definedName>
    <definedName name="__shared_3_0_83_2" localSheetId="5">#REF!*#REF!*1000</definedName>
    <definedName name="__shared_3_0_83_2">#REF!*#REF!*1000</definedName>
    <definedName name="__shared_3_0_83_2_8" localSheetId="5">#REF!*#REF!*1000</definedName>
    <definedName name="__shared_3_0_83_2_8">#REF!*#REF!*1000</definedName>
    <definedName name="__shared_3_0_83_3" localSheetId="5">+#REF!*#REF!*1000</definedName>
    <definedName name="__shared_3_0_83_3">+#REF!*#REF!*1000</definedName>
    <definedName name="__shared_3_0_83_8" localSheetId="5">#REF!*#REF!*1000</definedName>
    <definedName name="__shared_3_0_83_8">#REF!*#REF!*1000</definedName>
    <definedName name="__shared_3_0_84" localSheetId="5">#REF!*12+#REF!</definedName>
    <definedName name="__shared_3_0_84">#REF!*12+#REF!</definedName>
    <definedName name="__shared_3_0_84_1" localSheetId="5">#REF!*12+#REF!</definedName>
    <definedName name="__shared_3_0_84_1">#REF!*12+#REF!</definedName>
    <definedName name="__shared_3_0_84_1_8" localSheetId="5">#REF!*12+#REF!</definedName>
    <definedName name="__shared_3_0_84_1_8">#REF!*12+#REF!</definedName>
    <definedName name="__shared_3_0_84_2" localSheetId="5">#REF!*12+#REF!</definedName>
    <definedName name="__shared_3_0_84_2">#REF!*12+#REF!</definedName>
    <definedName name="__shared_3_0_84_2_8" localSheetId="5">#REF!*12+#REF!</definedName>
    <definedName name="__shared_3_0_84_2_8">#REF!*12+#REF!</definedName>
    <definedName name="__shared_3_0_84_8" localSheetId="5">#REF!*12+#REF!</definedName>
    <definedName name="__shared_3_0_84_8">#REF!*12+#REF!</definedName>
    <definedName name="__shared_3_0_85" localSheetId="5">#REF!*#REF!*1000</definedName>
    <definedName name="__shared_3_0_85">#REF!*#REF!*1000</definedName>
    <definedName name="__shared_3_0_85_1" localSheetId="5">#REF!*#REF!*1000</definedName>
    <definedName name="__shared_3_0_85_1">#REF!*#REF!*1000</definedName>
    <definedName name="__shared_3_0_85_1_8" localSheetId="5">#REF!*#REF!*1000</definedName>
    <definedName name="__shared_3_0_85_1_8">#REF!*#REF!*1000</definedName>
    <definedName name="__shared_3_0_85_2" localSheetId="5">#REF!*#REF!*1000</definedName>
    <definedName name="__shared_3_0_85_2">#REF!*#REF!*1000</definedName>
    <definedName name="__shared_3_0_85_2_8" localSheetId="5">#REF!*#REF!*1000</definedName>
    <definedName name="__shared_3_0_85_2_8">#REF!*#REF!*1000</definedName>
    <definedName name="__shared_3_0_85_3" localSheetId="5">+#REF!*#REF!*1000</definedName>
    <definedName name="__shared_3_0_85_3">+#REF!*#REF!*1000</definedName>
    <definedName name="__shared_3_0_85_8" localSheetId="5">#REF!*#REF!*1000</definedName>
    <definedName name="__shared_3_0_85_8">#REF!*#REF!*1000</definedName>
    <definedName name="__shared_3_0_86" localSheetId="5">#REF!*12+#REF!</definedName>
    <definedName name="__shared_3_0_86">#REF!*12+#REF!</definedName>
    <definedName name="__shared_3_0_86_1" localSheetId="5">#REF!*12+#REF!</definedName>
    <definedName name="__shared_3_0_86_1">#REF!*12+#REF!</definedName>
    <definedName name="__shared_3_0_86_1_8" localSheetId="5">#REF!*12+#REF!</definedName>
    <definedName name="__shared_3_0_86_1_8">#REF!*12+#REF!</definedName>
    <definedName name="__shared_3_0_86_2" localSheetId="5">#REF!*12+#REF!</definedName>
    <definedName name="__shared_3_0_86_2">#REF!*12+#REF!</definedName>
    <definedName name="__shared_3_0_86_2_8" localSheetId="5">#REF!*12+#REF!</definedName>
    <definedName name="__shared_3_0_86_2_8">#REF!*12+#REF!</definedName>
    <definedName name="__shared_3_0_86_8" localSheetId="5">#REF!*12+#REF!</definedName>
    <definedName name="__shared_3_0_86_8">#REF!*12+#REF!</definedName>
    <definedName name="__shared_3_0_87" localSheetId="5">#REF!*#REF!*1000</definedName>
    <definedName name="__shared_3_0_87">#REF!*#REF!*1000</definedName>
    <definedName name="__shared_3_0_87_1" localSheetId="5">#REF!*#REF!*1000</definedName>
    <definedName name="__shared_3_0_87_1">#REF!*#REF!*1000</definedName>
    <definedName name="__shared_3_0_87_1_8" localSheetId="5">#REF!*#REF!*1000</definedName>
    <definedName name="__shared_3_0_87_1_8">#REF!*#REF!*1000</definedName>
    <definedName name="__shared_3_0_87_2" localSheetId="5">#REF!*#REF!*1000</definedName>
    <definedName name="__shared_3_0_87_2">#REF!*#REF!*1000</definedName>
    <definedName name="__shared_3_0_87_2_8" localSheetId="5">#REF!*#REF!*1000</definedName>
    <definedName name="__shared_3_0_87_2_8">#REF!*#REF!*1000</definedName>
    <definedName name="__shared_3_0_87_3" localSheetId="5">+#REF!*#REF!*1000</definedName>
    <definedName name="__shared_3_0_87_3">+#REF!*#REF!*1000</definedName>
    <definedName name="__shared_3_0_87_8" localSheetId="5">#REF!*#REF!*1000</definedName>
    <definedName name="__shared_3_0_87_8">#REF!*#REF!*1000</definedName>
    <definedName name="__shared_3_0_88" localSheetId="5">#REF!*12+#REF!</definedName>
    <definedName name="__shared_3_0_88">#REF!*12+#REF!</definedName>
    <definedName name="__shared_3_0_88_1" localSheetId="5">#REF!*12+#REF!</definedName>
    <definedName name="__shared_3_0_88_1">#REF!*12+#REF!</definedName>
    <definedName name="__shared_3_0_88_1_8" localSheetId="5">#REF!*12+#REF!</definedName>
    <definedName name="__shared_3_0_88_1_8">#REF!*12+#REF!</definedName>
    <definedName name="__shared_3_0_88_2" localSheetId="5">#REF!*12+#REF!</definedName>
    <definedName name="__shared_3_0_88_2">#REF!*12+#REF!</definedName>
    <definedName name="__shared_3_0_88_2_8" localSheetId="5">#REF!*12+#REF!</definedName>
    <definedName name="__shared_3_0_88_2_8">#REF!*12+#REF!</definedName>
    <definedName name="__shared_3_0_88_3" localSheetId="5">+#REF!+#REF!-#REF!+#REF!+#REF!-#REF!+#REF!-#REF!</definedName>
    <definedName name="__shared_3_0_88_3">+#REF!+#REF!-#REF!+#REF!+#REF!-#REF!+#REF!-#REF!</definedName>
    <definedName name="__shared_3_0_88_8" localSheetId="5">#REF!*12+#REF!</definedName>
    <definedName name="__shared_3_0_88_8">#REF!*12+#REF!</definedName>
    <definedName name="__shared_3_0_89" localSheetId="5">#REF!*#REF!*1000</definedName>
    <definedName name="__shared_3_0_89">#REF!*#REF!*1000</definedName>
    <definedName name="__shared_3_0_89_1" localSheetId="5">#REF!*#REF!*1000</definedName>
    <definedName name="__shared_3_0_89_1">#REF!*#REF!*1000</definedName>
    <definedName name="__shared_3_0_89_1_8" localSheetId="5">#REF!*#REF!*1000</definedName>
    <definedName name="__shared_3_0_89_1_8">#REF!*#REF!*1000</definedName>
    <definedName name="__shared_3_0_89_2" localSheetId="5">#REF!*#REF!*1000</definedName>
    <definedName name="__shared_3_0_89_2">#REF!*#REF!*1000</definedName>
    <definedName name="__shared_3_0_89_2_8" localSheetId="5">#REF!*#REF!*1000</definedName>
    <definedName name="__shared_3_0_89_2_8">#REF!*#REF!*1000</definedName>
    <definedName name="__shared_3_0_89_3" localSheetId="5">+#REF!*#REF!*1000</definedName>
    <definedName name="__shared_3_0_89_3">+#REF!*#REF!*1000</definedName>
    <definedName name="__shared_3_0_89_8" localSheetId="5">#REF!*#REF!*1000</definedName>
    <definedName name="__shared_3_0_89_8">#REF!*#REF!*1000</definedName>
    <definedName name="__shared_3_0_9" localSheetId="5">#REF!*#REF!*1000</definedName>
    <definedName name="__shared_3_0_9">#REF!*#REF!*1000</definedName>
    <definedName name="__shared_3_0_9_1" localSheetId="5">#REF!*#REF!*1000</definedName>
    <definedName name="__shared_3_0_9_1">#REF!*#REF!*1000</definedName>
    <definedName name="__shared_3_0_9_1_8" localSheetId="5">#REF!*#REF!*1000</definedName>
    <definedName name="__shared_3_0_9_1_8">#REF!*#REF!*1000</definedName>
    <definedName name="__shared_3_0_9_2" localSheetId="5">#REF!*#REF!*1000</definedName>
    <definedName name="__shared_3_0_9_2">#REF!*#REF!*1000</definedName>
    <definedName name="__shared_3_0_9_2_8" localSheetId="5">#REF!*#REF!*1000</definedName>
    <definedName name="__shared_3_0_9_2_8">#REF!*#REF!*1000</definedName>
    <definedName name="__shared_3_0_9_3" localSheetId="5">+#REF!*#REF!*1000</definedName>
    <definedName name="__shared_3_0_9_3">+#REF!*#REF!*1000</definedName>
    <definedName name="__shared_3_0_9_8" localSheetId="5">#REF!*#REF!*1000</definedName>
    <definedName name="__shared_3_0_9_8">#REF!*#REF!*1000</definedName>
    <definedName name="__shared_3_0_90" localSheetId="5">#REF!*12+#REF!</definedName>
    <definedName name="__shared_3_0_90">#REF!*12+#REF!</definedName>
    <definedName name="__shared_3_0_90_1" localSheetId="5">#REF!*12+#REF!</definedName>
    <definedName name="__shared_3_0_90_1">#REF!*12+#REF!</definedName>
    <definedName name="__shared_3_0_90_1_8" localSheetId="5">#REF!*12+#REF!</definedName>
    <definedName name="__shared_3_0_90_1_8">#REF!*12+#REF!</definedName>
    <definedName name="__shared_3_0_90_2" localSheetId="5">#REF!*12+#REF!</definedName>
    <definedName name="__shared_3_0_90_2">#REF!*12+#REF!</definedName>
    <definedName name="__shared_3_0_90_2_8" localSheetId="5">#REF!*12+#REF!</definedName>
    <definedName name="__shared_3_0_90_2_8">#REF!*12+#REF!</definedName>
    <definedName name="__shared_3_0_90_3" localSheetId="5">#REF!</definedName>
    <definedName name="__shared_3_0_90_3">#REF!</definedName>
    <definedName name="__shared_3_0_90_8" localSheetId="5">#REF!*12+#REF!</definedName>
    <definedName name="__shared_3_0_90_8">#REF!*12+#REF!</definedName>
    <definedName name="__shared_3_0_91" localSheetId="5">#REF!*#REF!*1000</definedName>
    <definedName name="__shared_3_0_91">#REF!*#REF!*1000</definedName>
    <definedName name="__shared_3_0_91_1" localSheetId="5">#REF!*#REF!*1000</definedName>
    <definedName name="__shared_3_0_91_1">#REF!*#REF!*1000</definedName>
    <definedName name="__shared_3_0_91_1_8" localSheetId="5">#REF!*#REF!*1000</definedName>
    <definedName name="__shared_3_0_91_1_8">#REF!*#REF!*1000</definedName>
    <definedName name="__shared_3_0_91_2" localSheetId="5">#REF!*#REF!*1000</definedName>
    <definedName name="__shared_3_0_91_2">#REF!*#REF!*1000</definedName>
    <definedName name="__shared_3_0_91_2_8" localSheetId="5">#REF!*#REF!*1000</definedName>
    <definedName name="__shared_3_0_91_2_8">#REF!*#REF!*1000</definedName>
    <definedName name="__shared_3_0_91_3" localSheetId="5">+#REF!*#REF!*1000</definedName>
    <definedName name="__shared_3_0_91_3">+#REF!*#REF!*1000</definedName>
    <definedName name="__shared_3_0_91_8" localSheetId="5">#REF!*#REF!*1000</definedName>
    <definedName name="__shared_3_0_91_8">#REF!*#REF!*1000</definedName>
    <definedName name="__shared_3_0_92" localSheetId="5">#REF!*12+#REF!</definedName>
    <definedName name="__shared_3_0_92">#REF!*12+#REF!</definedName>
    <definedName name="__shared_3_0_92_1" localSheetId="5">#REF!*12+#REF!</definedName>
    <definedName name="__shared_3_0_92_1">#REF!*12+#REF!</definedName>
    <definedName name="__shared_3_0_92_1_8" localSheetId="5">#REF!*12+#REF!</definedName>
    <definedName name="__shared_3_0_92_1_8">#REF!*12+#REF!</definedName>
    <definedName name="__shared_3_0_92_2" localSheetId="5">#REF!*12+#REF!</definedName>
    <definedName name="__shared_3_0_92_2">#REF!*12+#REF!</definedName>
    <definedName name="__shared_3_0_92_2_8" localSheetId="5">#REF!*12+#REF!</definedName>
    <definedName name="__shared_3_0_92_2_8">#REF!*12+#REF!</definedName>
    <definedName name="__shared_3_0_92_8" localSheetId="5">#REF!*12+#REF!</definedName>
    <definedName name="__shared_3_0_92_8">#REF!*12+#REF!</definedName>
    <definedName name="__shared_3_0_93" localSheetId="5">#REF!*#REF!*1000</definedName>
    <definedName name="__shared_3_0_93">#REF!*#REF!*1000</definedName>
    <definedName name="__shared_3_0_93_1" localSheetId="5">#REF!*#REF!*1000</definedName>
    <definedName name="__shared_3_0_93_1">#REF!*#REF!*1000</definedName>
    <definedName name="__shared_3_0_93_1_8" localSheetId="5">#REF!*#REF!*1000</definedName>
    <definedName name="__shared_3_0_93_1_8">#REF!*#REF!*1000</definedName>
    <definedName name="__shared_3_0_93_2" localSheetId="5">#REF!*#REF!*1000</definedName>
    <definedName name="__shared_3_0_93_2">#REF!*#REF!*1000</definedName>
    <definedName name="__shared_3_0_93_2_8" localSheetId="5">#REF!*#REF!*1000</definedName>
    <definedName name="__shared_3_0_93_2_8">#REF!*#REF!*1000</definedName>
    <definedName name="__shared_3_0_93_3" localSheetId="5">+#REF!*#REF!*1000</definedName>
    <definedName name="__shared_3_0_93_3">+#REF!*#REF!*1000</definedName>
    <definedName name="__shared_3_0_93_8" localSheetId="5">#REF!*#REF!*1000</definedName>
    <definedName name="__shared_3_0_93_8">#REF!*#REF!*1000</definedName>
    <definedName name="__shared_3_0_94" localSheetId="5">#REF!*12+#REF!</definedName>
    <definedName name="__shared_3_0_94">#REF!*12+#REF!</definedName>
    <definedName name="__shared_3_0_94_1" localSheetId="5">#REF!*12+#REF!</definedName>
    <definedName name="__shared_3_0_94_1">#REF!*12+#REF!</definedName>
    <definedName name="__shared_3_0_94_1_8" localSheetId="5">#REF!*12+#REF!</definedName>
    <definedName name="__shared_3_0_94_1_8">#REF!*12+#REF!</definedName>
    <definedName name="__shared_3_0_94_2" localSheetId="5">#REF!*12+#REF!</definedName>
    <definedName name="__shared_3_0_94_2">#REF!*12+#REF!</definedName>
    <definedName name="__shared_3_0_94_2_8" localSheetId="5">#REF!*12+#REF!</definedName>
    <definedName name="__shared_3_0_94_2_8">#REF!*12+#REF!</definedName>
    <definedName name="__shared_3_0_94_8" localSheetId="5">#REF!*12+#REF!</definedName>
    <definedName name="__shared_3_0_94_8">#REF!*12+#REF!</definedName>
    <definedName name="__shared_3_0_95" localSheetId="5">#REF!*#REF!*1000</definedName>
    <definedName name="__shared_3_0_95">#REF!*#REF!*1000</definedName>
    <definedName name="__shared_3_0_95_1" localSheetId="5">#REF!*#REF!*1000</definedName>
    <definedName name="__shared_3_0_95_1">#REF!*#REF!*1000</definedName>
    <definedName name="__shared_3_0_95_1_8" localSheetId="5">#REF!*#REF!*1000</definedName>
    <definedName name="__shared_3_0_95_1_8">#REF!*#REF!*1000</definedName>
    <definedName name="__shared_3_0_95_2" localSheetId="5">#REF!*#REF!*1000</definedName>
    <definedName name="__shared_3_0_95_2">#REF!*#REF!*1000</definedName>
    <definedName name="__shared_3_0_95_2_8" localSheetId="5">#REF!*#REF!*1000</definedName>
    <definedName name="__shared_3_0_95_2_8">#REF!*#REF!*1000</definedName>
    <definedName name="__shared_3_0_95_3" localSheetId="5">+#REF!*#REF!*1000</definedName>
    <definedName name="__shared_3_0_95_3">+#REF!*#REF!*1000</definedName>
    <definedName name="__shared_3_0_95_8" localSheetId="5">#REF!*#REF!*1000</definedName>
    <definedName name="__shared_3_0_95_8">#REF!*#REF!*1000</definedName>
    <definedName name="__shared_3_0_96" localSheetId="5">#REF!*12+#REF!</definedName>
    <definedName name="__shared_3_0_96">#REF!*12+#REF!</definedName>
    <definedName name="__shared_3_0_96_1" localSheetId="5">#REF!*12+#REF!</definedName>
    <definedName name="__shared_3_0_96_1">#REF!*12+#REF!</definedName>
    <definedName name="__shared_3_0_96_1_8" localSheetId="5">#REF!*12+#REF!</definedName>
    <definedName name="__shared_3_0_96_1_8">#REF!*12+#REF!</definedName>
    <definedName name="__shared_3_0_96_2" localSheetId="5">#REF!*12+#REF!</definedName>
    <definedName name="__shared_3_0_96_2">#REF!*12+#REF!</definedName>
    <definedName name="__shared_3_0_96_2_8" localSheetId="5">#REF!*12+#REF!</definedName>
    <definedName name="__shared_3_0_96_2_8">#REF!*12+#REF!</definedName>
    <definedName name="__shared_3_0_96_8" localSheetId="5">#REF!*12+#REF!</definedName>
    <definedName name="__shared_3_0_96_8">#REF!*12+#REF!</definedName>
    <definedName name="__shared_3_0_97" localSheetId="5">#REF!*#REF!*1000</definedName>
    <definedName name="__shared_3_0_97">#REF!*#REF!*1000</definedName>
    <definedName name="__shared_3_0_97_1" localSheetId="5">#REF!*#REF!*1000</definedName>
    <definedName name="__shared_3_0_97_1">#REF!*#REF!*1000</definedName>
    <definedName name="__shared_3_0_97_1_8" localSheetId="5">#REF!*#REF!*1000</definedName>
    <definedName name="__shared_3_0_97_1_8">#REF!*#REF!*1000</definedName>
    <definedName name="__shared_3_0_97_2" localSheetId="5">#REF!*#REF!*1000</definedName>
    <definedName name="__shared_3_0_97_2">#REF!*#REF!*1000</definedName>
    <definedName name="__shared_3_0_97_2_8" localSheetId="5">#REF!*#REF!*1000</definedName>
    <definedName name="__shared_3_0_97_2_8">#REF!*#REF!*1000</definedName>
    <definedName name="__shared_3_0_97_3" localSheetId="5">+#REF!*#REF!*1000</definedName>
    <definedName name="__shared_3_0_97_3">+#REF!*#REF!*1000</definedName>
    <definedName name="__shared_3_0_97_8" localSheetId="5">#REF!*#REF!*1000</definedName>
    <definedName name="__shared_3_0_97_8">#REF!*#REF!*1000</definedName>
    <definedName name="__shared_3_0_98" localSheetId="5">#REF!+#REF!-#REF!+#REF!+#REF!-#REF!+#REF!+#REF!-#REF!</definedName>
    <definedName name="__shared_3_0_98">#REF!+#REF!-#REF!+#REF!+#REF!-#REF!+#REF!+#REF!-#REF!</definedName>
    <definedName name="__shared_3_0_98_1" localSheetId="5">#REF!+#REF!-#REF!+#REF!+#REF!-#REF!+#REF!+#REF!-#REF!</definedName>
    <definedName name="__shared_3_0_98_1">#REF!+#REF!-#REF!+#REF!+#REF!-#REF!+#REF!+#REF!-#REF!</definedName>
    <definedName name="__shared_3_0_98_1_8" localSheetId="5">#REF!+#REF!-#REF!+#REF!+#REF!-#REF!+#REF!+#REF!-#REF!</definedName>
    <definedName name="__shared_3_0_98_1_8">#REF!+#REF!-#REF!+#REF!+#REF!-#REF!+#REF!+#REF!-#REF!</definedName>
    <definedName name="__shared_3_0_98_2" localSheetId="5">#REF!+#REF!-#REF!+#REF!+#REF!-#REF!+#REF!+#REF!-#REF!</definedName>
    <definedName name="__shared_3_0_98_2">#REF!+#REF!-#REF!+#REF!+#REF!-#REF!+#REF!+#REF!-#REF!</definedName>
    <definedName name="__shared_3_0_98_2_8" localSheetId="5">#REF!+#REF!-#REF!+#REF!+#REF!-#REF!+#REF!+#REF!-#REF!</definedName>
    <definedName name="__shared_3_0_98_2_8">#REF!+#REF!-#REF!+#REF!+#REF!-#REF!+#REF!+#REF!-#REF!</definedName>
    <definedName name="__shared_3_0_98_8" localSheetId="5">#REF!+#REF!-#REF!+#REF!+#REF!-#REF!+#REF!+#REF!-#REF!</definedName>
    <definedName name="__shared_3_0_98_8">#REF!+#REF!-#REF!+#REF!+#REF!-#REF!+#REF!+#REF!-#REF!</definedName>
    <definedName name="__shared_3_0_99" localSheetId="5">#REF!*#REF!*1000</definedName>
    <definedName name="__shared_3_0_99">#REF!*#REF!*1000</definedName>
    <definedName name="__shared_3_0_99_1" localSheetId="5">#REF!*#REF!*1000</definedName>
    <definedName name="__shared_3_0_99_1">#REF!*#REF!*1000</definedName>
    <definedName name="__shared_3_0_99_1_8" localSheetId="5">#REF!*#REF!*1000</definedName>
    <definedName name="__shared_3_0_99_1_8">#REF!*#REF!*1000</definedName>
    <definedName name="__shared_3_0_99_2" localSheetId="5">#REF!*#REF!*1000</definedName>
    <definedName name="__shared_3_0_99_2">#REF!*#REF!*1000</definedName>
    <definedName name="__shared_3_0_99_2_8" localSheetId="5">#REF!*#REF!*1000</definedName>
    <definedName name="__shared_3_0_99_2_8">#REF!*#REF!*1000</definedName>
    <definedName name="__shared_3_0_99_3" localSheetId="5">+#REF!*#REF!*1000</definedName>
    <definedName name="__shared_3_0_99_3">+#REF!*#REF!*1000</definedName>
    <definedName name="__shared_3_0_99_8" localSheetId="5">#REF!*#REF!*1000</definedName>
    <definedName name="__shared_3_0_99_8">#REF!*#REF!*1000</definedName>
    <definedName name="__shared_4_0_0" localSheetId="5">#REF!-#REF!-#REF!+#REF!+#REF!-#REF!</definedName>
    <definedName name="__shared_4_0_0">#REF!-#REF!-#REF!+#REF!+#REF!-#REF!</definedName>
    <definedName name="__shared_4_0_0_1" localSheetId="5">#REF!-#REF!-#REF!+#REF!+#REF!-#REF!</definedName>
    <definedName name="__shared_4_0_0_1">#REF!-#REF!-#REF!+#REF!+#REF!-#REF!</definedName>
    <definedName name="__shared_4_0_0_1_8" localSheetId="5">#REF!-#REF!-#REF!+#REF!+#REF!-#REF!</definedName>
    <definedName name="__shared_4_0_0_1_8">#REF!-#REF!-#REF!+#REF!+#REF!-#REF!</definedName>
    <definedName name="__shared_4_0_0_2" localSheetId="5">#REF!-#REF!-#REF!+#REF!+#REF!-#REF!</definedName>
    <definedName name="__shared_4_0_0_2">#REF!-#REF!-#REF!+#REF!+#REF!-#REF!</definedName>
    <definedName name="__shared_4_0_0_2_8" localSheetId="5">#REF!-#REF!-#REF!+#REF!+#REF!-#REF!</definedName>
    <definedName name="__shared_4_0_0_2_8">#REF!-#REF!-#REF!+#REF!+#REF!-#REF!</definedName>
    <definedName name="__shared_4_0_0_3" localSheetId="5">+#REF!-#REF!-#REF!-#REF!-#REF!-#REF!</definedName>
    <definedName name="__shared_4_0_0_3">+#REF!-#REF!-#REF!-#REF!-#REF!-#REF!</definedName>
    <definedName name="__shared_4_0_0_8" localSheetId="5">#REF!-#REF!-#REF!+#REF!+#REF!-#REF!</definedName>
    <definedName name="__shared_4_0_0_8">#REF!-#REF!-#REF!+#REF!+#REF!-#REF!</definedName>
    <definedName name="__shared_4_0_1" localSheetId="5">#REF!+#REF!+#REF!</definedName>
    <definedName name="__shared_4_0_1">#REF!+#REF!+#REF!</definedName>
    <definedName name="__shared_4_0_1_1" localSheetId="5">+#REF!-#REF!-#REF!-#REF!+#REF!+#REF!+#REF!+#REF!</definedName>
    <definedName name="__shared_4_0_1_1">+#REF!-#REF!-#REF!-#REF!+#REF!+#REF!+#REF!+#REF!</definedName>
    <definedName name="__shared_4_0_1_1_8" localSheetId="5">+#REF!-#REF!-#REF!-#REF!+#REF!+#REF!+#REF!+#REF!</definedName>
    <definedName name="__shared_4_0_1_1_8">+#REF!-#REF!-#REF!-#REF!+#REF!+#REF!+#REF!+#REF!</definedName>
    <definedName name="__shared_4_0_1_2" localSheetId="5">+#REF!-#REF!-#REF!-#REF!+#REF!+#REF!+#REF!+#REF!</definedName>
    <definedName name="__shared_4_0_1_2">+#REF!-#REF!-#REF!-#REF!+#REF!+#REF!+#REF!+#REF!</definedName>
    <definedName name="__shared_4_0_1_2_8" localSheetId="5">+#REF!-#REF!-#REF!-#REF!+#REF!+#REF!+#REF!+#REF!</definedName>
    <definedName name="__shared_4_0_1_2_8">+#REF!-#REF!-#REF!-#REF!+#REF!+#REF!+#REF!+#REF!</definedName>
    <definedName name="__shared_4_0_1_3" localSheetId="5">+#REF!-#REF!-#REF!+#REF!+#REF!+#REF!+#REF!</definedName>
    <definedName name="__shared_4_0_1_3">+#REF!-#REF!-#REF!+#REF!+#REF!+#REF!+#REF!</definedName>
    <definedName name="__shared_4_0_1_8" localSheetId="5">#REF!+#REF!+#REF!</definedName>
    <definedName name="__shared_4_0_1_8">#REF!+#REF!+#REF!</definedName>
    <definedName name="__shared_4_0_2" localSheetId="5">#REF!=#REF!</definedName>
    <definedName name="__shared_4_0_2">#REF!=#REF!</definedName>
    <definedName name="__shared_4_0_2_1" localSheetId="5">#REF!+#REF!+#REF!</definedName>
    <definedName name="__shared_4_0_2_1">#REF!+#REF!+#REF!</definedName>
    <definedName name="__shared_4_0_2_1_8" localSheetId="5">#REF!+#REF!+#REF!</definedName>
    <definedName name="__shared_4_0_2_1_8">#REF!+#REF!+#REF!</definedName>
    <definedName name="__shared_4_0_2_2" localSheetId="5">#REF!+#REF!+#REF!</definedName>
    <definedName name="__shared_4_0_2_2">#REF!+#REF!+#REF!</definedName>
    <definedName name="__shared_4_0_2_2_8" localSheetId="5">#REF!+#REF!+#REF!</definedName>
    <definedName name="__shared_4_0_2_2_8">#REF!+#REF!+#REF!</definedName>
    <definedName name="__shared_4_0_2_3" localSheetId="5">+#REF!+#REF!+#REF!</definedName>
    <definedName name="__shared_4_0_2_3">+#REF!+#REF!+#REF!</definedName>
    <definedName name="__shared_4_0_2_8" localSheetId="5">#REF!=#REF!</definedName>
    <definedName name="__shared_4_0_2_8">#REF!=#REF!</definedName>
    <definedName name="__shared_4_0_3" localSheetId="5">#REF!=#REF!</definedName>
    <definedName name="__shared_4_0_3">#REF!=#REF!</definedName>
    <definedName name="__shared_4_0_3_1" localSheetId="5">#REF!=#REF!</definedName>
    <definedName name="__shared_4_0_3_1">#REF!=#REF!</definedName>
    <definedName name="__shared_4_0_3_1_8" localSheetId="5">#REF!=#REF!</definedName>
    <definedName name="__shared_4_0_3_1_8">#REF!=#REF!</definedName>
    <definedName name="__shared_4_0_3_2" localSheetId="5">#REF!=#REF!</definedName>
    <definedName name="__shared_4_0_3_2">#REF!=#REF!</definedName>
    <definedName name="__shared_4_0_3_2_8" localSheetId="5">#REF!=#REF!</definedName>
    <definedName name="__shared_4_0_3_2_8">#REF!=#REF!</definedName>
    <definedName name="__shared_4_0_3_3" localSheetId="5">+#REF!=#REF!</definedName>
    <definedName name="__shared_4_0_3_3">+#REF!=#REF!</definedName>
    <definedName name="__shared_4_0_3_8" localSheetId="5">#REF!=#REF!</definedName>
    <definedName name="__shared_4_0_3_8">#REF!=#REF!</definedName>
    <definedName name="__shared_4_0_4" localSheetId="5">#REF!</definedName>
    <definedName name="__shared_4_0_4">#REF!</definedName>
    <definedName name="__shared_4_0_4_1" localSheetId="5">#REF!=#REF!</definedName>
    <definedName name="__shared_4_0_4_1">#REF!=#REF!</definedName>
    <definedName name="__shared_4_0_4_1_8" localSheetId="5">#REF!=#REF!</definedName>
    <definedName name="__shared_4_0_4_1_8">#REF!=#REF!</definedName>
    <definedName name="__shared_4_0_4_2" localSheetId="5">#REF!=#REF!</definedName>
    <definedName name="__shared_4_0_4_2">#REF!=#REF!</definedName>
    <definedName name="__shared_4_0_4_2_8" localSheetId="5">#REF!=#REF!</definedName>
    <definedName name="__shared_4_0_4_2_8">#REF!=#REF!</definedName>
    <definedName name="__shared_4_0_4_3" localSheetId="5">+#REF!</definedName>
    <definedName name="__shared_4_0_4_3">+#REF!</definedName>
    <definedName name="__shared_4_0_4_8" localSheetId="5">#REF!</definedName>
    <definedName name="__shared_4_0_4_8">#REF!</definedName>
    <definedName name="__shared_4_0_5" localSheetId="5">+#REF!-#REF!-#REF!-#REF!+#REF!+#REF!+#REF!+#REF!</definedName>
    <definedName name="__shared_4_0_5">+#REF!-#REF!-#REF!-#REF!+#REF!+#REF!+#REF!+#REF!</definedName>
    <definedName name="__shared_4_0_5_1" localSheetId="5">#REF!</definedName>
    <definedName name="__shared_4_0_5_1">#REF!</definedName>
    <definedName name="__shared_4_0_5_1_8" localSheetId="5">#REF!</definedName>
    <definedName name="__shared_4_0_5_1_8">#REF!</definedName>
    <definedName name="__shared_4_0_5_2" localSheetId="5">#REF!</definedName>
    <definedName name="__shared_4_0_5_2">#REF!</definedName>
    <definedName name="__shared_4_0_5_2_8" localSheetId="5">#REF!</definedName>
    <definedName name="__shared_4_0_5_2_8">#REF!</definedName>
    <definedName name="__shared_4_0_5_8" localSheetId="5">+#REF!-#REF!-#REF!-#REF!+#REF!+#REF!+#REF!+#REF!</definedName>
    <definedName name="__shared_4_0_5_8">+#REF!-#REF!-#REF!-#REF!+#REF!+#REF!+#REF!+#REF!</definedName>
    <definedName name="__shared_5_0_0" localSheetId="5">+#REF!+#REF!+#REF!+#REF!-#REF!-#REF!-#REF!-#REF!</definedName>
    <definedName name="__shared_5_0_0">+#REF!+#REF!+#REF!+#REF!-#REF!-#REF!-#REF!-#REF!</definedName>
    <definedName name="__shared_5_0_0_1" localSheetId="5">+#REF!+#REF!+#REF!+#REF!-#REF!-#REF!-#REF!-#REF!</definedName>
    <definedName name="__shared_5_0_0_1">+#REF!+#REF!+#REF!+#REF!-#REF!-#REF!-#REF!-#REF!</definedName>
    <definedName name="__shared_5_0_0_1_8" localSheetId="5">+#REF!+#REF!+#REF!+#REF!-#REF!-#REF!-#REF!-#REF!</definedName>
    <definedName name="__shared_5_0_0_1_8">+#REF!+#REF!+#REF!+#REF!-#REF!-#REF!-#REF!-#REF!</definedName>
    <definedName name="__shared_5_0_0_2" localSheetId="5">+#REF!+#REF!+#REF!+#REF!-#REF!-#REF!-#REF!-#REF!</definedName>
    <definedName name="__shared_5_0_0_2">+#REF!+#REF!+#REF!+#REF!-#REF!-#REF!-#REF!-#REF!</definedName>
    <definedName name="__shared_5_0_0_2_8" localSheetId="5">+#REF!+#REF!+#REF!+#REF!-#REF!-#REF!-#REF!-#REF!</definedName>
    <definedName name="__shared_5_0_0_2_8">+#REF!+#REF!+#REF!+#REF!-#REF!-#REF!-#REF!-#REF!</definedName>
    <definedName name="__shared_5_0_0_8" localSheetId="5">+#REF!+#REF!+#REF!+#REF!-#REF!-#REF!-#REF!-#REF!</definedName>
    <definedName name="__shared_5_0_0_8">+#REF!+#REF!+#REF!+#REF!-#REF!-#REF!-#REF!-#REF!</definedName>
    <definedName name="__shared_5_0_1" localSheetId="5">+#REF!+#REF!+#REF!+#REF!-#REF!-#REF!-#REF!-#REF!</definedName>
    <definedName name="__shared_5_0_1">+#REF!+#REF!+#REF!+#REF!-#REF!-#REF!-#REF!-#REF!</definedName>
    <definedName name="__shared_5_0_1_1" localSheetId="5">+#REF!+#REF!+#REF!+#REF!-#REF!-#REF!-#REF!-#REF!</definedName>
    <definedName name="__shared_5_0_1_1">+#REF!+#REF!+#REF!+#REF!-#REF!-#REF!-#REF!-#REF!</definedName>
    <definedName name="__shared_5_0_1_1_8" localSheetId="5">+#REF!+#REF!+#REF!+#REF!-#REF!-#REF!-#REF!-#REF!</definedName>
    <definedName name="__shared_5_0_1_1_8">+#REF!+#REF!+#REF!+#REF!-#REF!-#REF!-#REF!-#REF!</definedName>
    <definedName name="__shared_5_0_1_2" localSheetId="5">+#REF!+#REF!+#REF!+#REF!-#REF!-#REF!-#REF!-#REF!</definedName>
    <definedName name="__shared_5_0_1_2">+#REF!+#REF!+#REF!+#REF!-#REF!-#REF!-#REF!-#REF!</definedName>
    <definedName name="__shared_5_0_1_2_8" localSheetId="5">+#REF!+#REF!+#REF!+#REF!-#REF!-#REF!-#REF!-#REF!</definedName>
    <definedName name="__shared_5_0_1_2_8">+#REF!+#REF!+#REF!+#REF!-#REF!-#REF!-#REF!-#REF!</definedName>
    <definedName name="__shared_5_0_1_8" localSheetId="5">+#REF!+#REF!+#REF!+#REF!-#REF!-#REF!-#REF!-#REF!</definedName>
    <definedName name="__shared_5_0_1_8">+#REF!+#REF!+#REF!+#REF!-#REF!-#REF!-#REF!-#REF!</definedName>
    <definedName name="__shared_5_0_2" localSheetId="5">+#REF!+#REF!+#REF!+#REF!-#REF!-#REF!-#REF!-#REF!</definedName>
    <definedName name="__shared_5_0_2">+#REF!+#REF!+#REF!+#REF!-#REF!-#REF!-#REF!-#REF!</definedName>
    <definedName name="__shared_5_0_2_1" localSheetId="5">+#REF!+#REF!+#REF!+#REF!-#REF!-#REF!-#REF!-#REF!</definedName>
    <definedName name="__shared_5_0_2_1">+#REF!+#REF!+#REF!+#REF!-#REF!-#REF!-#REF!-#REF!</definedName>
    <definedName name="__shared_5_0_2_1_8" localSheetId="5">+#REF!+#REF!+#REF!+#REF!-#REF!-#REF!-#REF!-#REF!</definedName>
    <definedName name="__shared_5_0_2_1_8">+#REF!+#REF!+#REF!+#REF!-#REF!-#REF!-#REF!-#REF!</definedName>
    <definedName name="__shared_5_0_2_2" localSheetId="5">+#REF!+#REF!+#REF!+#REF!-#REF!-#REF!-#REF!-#REF!</definedName>
    <definedName name="__shared_5_0_2_2">+#REF!+#REF!+#REF!+#REF!-#REF!-#REF!-#REF!-#REF!</definedName>
    <definedName name="__shared_5_0_2_2_8" localSheetId="5">+#REF!+#REF!+#REF!+#REF!-#REF!-#REF!-#REF!-#REF!</definedName>
    <definedName name="__shared_5_0_2_2_8">+#REF!+#REF!+#REF!+#REF!-#REF!-#REF!-#REF!-#REF!</definedName>
    <definedName name="__shared_5_0_2_8" localSheetId="5">+#REF!+#REF!+#REF!+#REF!-#REF!-#REF!-#REF!-#REF!</definedName>
    <definedName name="__shared_5_0_2_8">+#REF!+#REF!+#REF!+#REF!-#REF!-#REF!-#REF!-#REF!</definedName>
    <definedName name="__shared_5_0_3" localSheetId="5">+#REF!+#REF!+#REF!+#REF!-#REF!-#REF!-#REF!-#REF!</definedName>
    <definedName name="__shared_5_0_3">+#REF!+#REF!+#REF!+#REF!-#REF!-#REF!-#REF!-#REF!</definedName>
    <definedName name="__shared_5_0_3_1" localSheetId="5">+#REF!+#REF!+#REF!+#REF!-#REF!-#REF!-#REF!-#REF!</definedName>
    <definedName name="__shared_5_0_3_1">+#REF!+#REF!+#REF!+#REF!-#REF!-#REF!-#REF!-#REF!</definedName>
    <definedName name="__shared_5_0_3_1_8" localSheetId="5">+#REF!+#REF!+#REF!+#REF!-#REF!-#REF!-#REF!-#REF!</definedName>
    <definedName name="__shared_5_0_3_1_8">+#REF!+#REF!+#REF!+#REF!-#REF!-#REF!-#REF!-#REF!</definedName>
    <definedName name="__shared_5_0_3_2" localSheetId="5">+#REF!+#REF!+#REF!+#REF!-#REF!-#REF!-#REF!-#REF!</definedName>
    <definedName name="__shared_5_0_3_2">+#REF!+#REF!+#REF!+#REF!-#REF!-#REF!-#REF!-#REF!</definedName>
    <definedName name="__shared_5_0_3_2_8" localSheetId="5">+#REF!+#REF!+#REF!+#REF!-#REF!-#REF!-#REF!-#REF!</definedName>
    <definedName name="__shared_5_0_3_2_8">+#REF!+#REF!+#REF!+#REF!-#REF!-#REF!-#REF!-#REF!</definedName>
    <definedName name="__shared_5_0_3_8" localSheetId="5">+#REF!+#REF!+#REF!+#REF!-#REF!-#REF!-#REF!-#REF!</definedName>
    <definedName name="__shared_5_0_3_8">+#REF!+#REF!+#REF!+#REF!-#REF!-#REF!-#REF!-#REF!</definedName>
    <definedName name="__shared_5_0_4" localSheetId="5">+#REF!+#REF!+#REF!+#REF!-#REF!-#REF!-#REF!-#REF!</definedName>
    <definedName name="__shared_5_0_4">+#REF!+#REF!+#REF!+#REF!-#REF!-#REF!-#REF!-#REF!</definedName>
    <definedName name="__shared_5_0_4_1" localSheetId="5">+#REF!+#REF!+#REF!+#REF!-#REF!-#REF!-#REF!-#REF!</definedName>
    <definedName name="__shared_5_0_4_1">+#REF!+#REF!+#REF!+#REF!-#REF!-#REF!-#REF!-#REF!</definedName>
    <definedName name="__shared_5_0_4_1_8" localSheetId="5">+#REF!+#REF!+#REF!+#REF!-#REF!-#REF!-#REF!-#REF!</definedName>
    <definedName name="__shared_5_0_4_1_8">+#REF!+#REF!+#REF!+#REF!-#REF!-#REF!-#REF!-#REF!</definedName>
    <definedName name="__shared_5_0_4_2" localSheetId="5">+#REF!+#REF!+#REF!+#REF!-#REF!-#REF!-#REF!-#REF!</definedName>
    <definedName name="__shared_5_0_4_2">+#REF!+#REF!+#REF!+#REF!-#REF!-#REF!-#REF!-#REF!</definedName>
    <definedName name="__shared_5_0_4_2_8" localSheetId="5">+#REF!+#REF!+#REF!+#REF!-#REF!-#REF!-#REF!-#REF!</definedName>
    <definedName name="__shared_5_0_4_2_8">+#REF!+#REF!+#REF!+#REF!-#REF!-#REF!-#REF!-#REF!</definedName>
    <definedName name="__shared_5_0_4_8" localSheetId="5">+#REF!+#REF!+#REF!+#REF!-#REF!-#REF!-#REF!-#REF!</definedName>
    <definedName name="__shared_5_0_4_8">+#REF!+#REF!+#REF!+#REF!-#REF!-#REF!-#REF!-#REF!</definedName>
    <definedName name="__shared_5_0_5" localSheetId="5">+#REF!+#REF!+#REF!+#REF!-#REF!-#REF!-#REF!-#REF!</definedName>
    <definedName name="__shared_5_0_5" localSheetId="6">+#REF!+#REF!+#REF!+#REF!-#REF!-#REF!-#REF!-#REF!</definedName>
    <definedName name="__shared_5_0_5">+#REF!+#REF!+#REF!+#REF!-#REF!-#REF!-#REF!-#REF!</definedName>
    <definedName name="__shared_5_0_5_1" localSheetId="5">+#REF!+#REF!+#REF!+#REF!-#REF!-#REF!-#REF!-#REF!</definedName>
    <definedName name="__shared_5_0_5_1">+#REF!+#REF!+#REF!+#REF!-#REF!-#REF!-#REF!-#REF!</definedName>
    <definedName name="__shared_5_0_5_1_8" localSheetId="5">+#REF!+#REF!+#REF!+#REF!-#REF!-#REF!-#REF!-#REF!</definedName>
    <definedName name="__shared_5_0_5_1_8">+#REF!+#REF!+#REF!+#REF!-#REF!-#REF!-#REF!-#REF!</definedName>
    <definedName name="__shared_5_0_5_2" localSheetId="5">+#REF!+#REF!+#REF!+#REF!-#REF!-#REF!-#REF!-#REF!</definedName>
    <definedName name="__shared_5_0_5_2">+#REF!+#REF!+#REF!+#REF!-#REF!-#REF!-#REF!-#REF!</definedName>
    <definedName name="__shared_5_0_5_2_8" localSheetId="5">+#REF!+#REF!+#REF!+#REF!-#REF!-#REF!-#REF!-#REF!</definedName>
    <definedName name="__shared_5_0_5_2_8">+#REF!+#REF!+#REF!+#REF!-#REF!-#REF!-#REF!-#REF!</definedName>
    <definedName name="__shared_5_0_5_8" localSheetId="5">+#REF!+#REF!+#REF!+#REF!-#REF!-#REF!-#REF!-#REF!</definedName>
    <definedName name="__shared_5_0_5_8">+#REF!+#REF!+#REF!+#REF!-#REF!-#REF!-#REF!-#REF!</definedName>
    <definedName name="__shared_5_0_6" localSheetId="5">+#REF!+#REF!+#REF!+#REF!-#REF!-#REF!-#REF!-#REF!</definedName>
    <definedName name="__shared_5_0_6">+#REF!+#REF!+#REF!+#REF!-#REF!-#REF!-#REF!-#REF!</definedName>
    <definedName name="__shared_5_0_6_1" localSheetId="5">+#REF!+#REF!+#REF!+#REF!-#REF!-#REF!-#REF!-#REF!</definedName>
    <definedName name="__shared_5_0_6_1">+#REF!+#REF!+#REF!+#REF!-#REF!-#REF!-#REF!-#REF!</definedName>
    <definedName name="__shared_5_0_6_1_8" localSheetId="5">+#REF!+#REF!+#REF!+#REF!-#REF!-#REF!-#REF!-#REF!</definedName>
    <definedName name="__shared_5_0_6_1_8">+#REF!+#REF!+#REF!+#REF!-#REF!-#REF!-#REF!-#REF!</definedName>
    <definedName name="__shared_5_0_6_2" localSheetId="5">+#REF!+#REF!+#REF!+#REF!-#REF!-#REF!-#REF!-#REF!</definedName>
    <definedName name="__shared_5_0_6_2">+#REF!+#REF!+#REF!+#REF!-#REF!-#REF!-#REF!-#REF!</definedName>
    <definedName name="__shared_5_0_6_2_8" localSheetId="5">+#REF!+#REF!+#REF!+#REF!-#REF!-#REF!-#REF!-#REF!</definedName>
    <definedName name="__shared_5_0_6_2_8">+#REF!+#REF!+#REF!+#REF!-#REF!-#REF!-#REF!-#REF!</definedName>
    <definedName name="__shared_5_0_6_8" localSheetId="5">+#REF!+#REF!+#REF!+#REF!-#REF!-#REF!-#REF!-#REF!</definedName>
    <definedName name="__shared_5_0_6_8">+#REF!+#REF!+#REF!+#REF!-#REF!-#REF!-#REF!-#REF!</definedName>
    <definedName name="__shared_5_0_7" localSheetId="5">+#REF!+#REF!+#REF!+#REF!-#REF!-#REF!-#REF!-#REF!</definedName>
    <definedName name="__shared_5_0_7">+#REF!+#REF!+#REF!+#REF!-#REF!-#REF!-#REF!-#REF!</definedName>
    <definedName name="__shared_5_0_7_1" localSheetId="5">+#REF!+#REF!+#REF!+#REF!-#REF!-#REF!-#REF!-#REF!</definedName>
    <definedName name="__shared_5_0_7_1">+#REF!+#REF!+#REF!+#REF!-#REF!-#REF!-#REF!-#REF!</definedName>
    <definedName name="__shared_5_0_7_1_8" localSheetId="5">+#REF!+#REF!+#REF!+#REF!-#REF!-#REF!-#REF!-#REF!</definedName>
    <definedName name="__shared_5_0_7_1_8">+#REF!+#REF!+#REF!+#REF!-#REF!-#REF!-#REF!-#REF!</definedName>
    <definedName name="__shared_5_0_7_8" localSheetId="5">+#REF!+#REF!+#REF!+#REF!-#REF!-#REF!-#REF!-#REF!</definedName>
    <definedName name="__shared_5_0_7_8">+#REF!+#REF!+#REF!+#REF!-#REF!-#REF!-#REF!-#REF!</definedName>
    <definedName name="__shared_6_0_0" localSheetId="5">+#REF!+#REF!+#REF!+#REF!-#REF!-#REF!-#REF!-#REF!</definedName>
    <definedName name="__shared_6_0_0">+#REF!+#REF!+#REF!+#REF!-#REF!-#REF!-#REF!-#REF!</definedName>
    <definedName name="__shared_6_0_1" localSheetId="5">+#REF!+#REF!+#REF!+#REF!-#REF!-#REF!-#REF!-#REF!</definedName>
    <definedName name="__shared_6_0_1">+#REF!+#REF!+#REF!+#REF!-#REF!-#REF!-#REF!-#REF!</definedName>
    <definedName name="__shared_6_0_2" localSheetId="5">+#REF!+#REF!+#REF!+#REF!-#REF!-#REF!-#REF!-#REF!</definedName>
    <definedName name="__shared_6_0_2">+#REF!+#REF!+#REF!+#REF!-#REF!-#REF!-#REF!-#REF!</definedName>
    <definedName name="__shared_6_0_3" localSheetId="5">+#REF!+#REF!+#REF!+#REF!-#REF!-#REF!-#REF!-#REF!</definedName>
    <definedName name="__shared_6_0_3">+#REF!+#REF!+#REF!+#REF!-#REF!-#REF!-#REF!-#REF!</definedName>
    <definedName name="__shared_8_0_0" localSheetId="5">+#REF!+#REF!+#REF!+#REF!-#REF!-#REF!-#REF!-#REF!</definedName>
    <definedName name="__shared_8_0_0">+#REF!+#REF!+#REF!+#REF!-#REF!-#REF!-#REF!-#REF!</definedName>
    <definedName name="__shared_8_0_1" localSheetId="5">+#REF!+#REF!+#REF!+#REF!-#REF!-#REF!-#REF!-#REF!</definedName>
    <definedName name="__shared_8_0_1">+#REF!+#REF!+#REF!+#REF!-#REF!-#REF!-#REF!-#REF!</definedName>
    <definedName name="_xlnm.Print_Area" localSheetId="4">#REF!</definedName>
    <definedName name="_xlnm.Print_Area" localSheetId="0">'Nota Jual'!$A$385:$M$412</definedName>
    <definedName name="_xlnm.Print_Area" localSheetId="1">'Nota Masuk'!$A$286:$J$590</definedName>
    <definedName name="_xlnm.Print_Area" localSheetId="5">Piutang!$A$1:$P$137</definedName>
    <definedName name="_xlnm.Print_Area" localSheetId="6">Sheet1!$A$1:$I$27</definedName>
    <definedName name="_xlnm.Print_Area" localSheetId="2">Stok!$AW$819:$BM$851</definedName>
    <definedName name="Print_Area_2">'Nota Masuk'!$A$302:$K$587</definedName>
    <definedName name="Print_Area_3">Stok!$AE$818:$BM$850</definedName>
    <definedName name="Print_Area_4">Rekap!$AA$4:$AN$31</definedName>
    <definedName name="Print_Area_5" localSheetId="5">#REF!</definedName>
    <definedName name="Print_Area_5">#REF!</definedName>
    <definedName name="Print_Area_5_8" localSheetId="5">#REF!</definedName>
    <definedName name="Print_Area_5_8">#REF!</definedName>
    <definedName name="Print_Area_6" localSheetId="5">#REF!</definedName>
    <definedName name="Print_Area_6">#REF!</definedName>
    <definedName name="Print_Area_8" localSheetId="5">#REF!</definedName>
    <definedName name="Print_Area_8">#REF!</definedName>
    <definedName name="_xlnm.Print_Titles" localSheetId="0">'Nota Jual'!$1:$2</definedName>
    <definedName name="_xlnm.Print_Titles" localSheetId="1">'Nota Masuk'!$1:$2</definedName>
    <definedName name="Print_Titles_2">'Nota Masuk'!$1:$2</definedName>
  </definedNames>
  <calcPr calcId="124519"/>
</workbook>
</file>

<file path=xl/calcChain.xml><?xml version="1.0" encoding="utf-8"?>
<calcChain xmlns="http://schemas.openxmlformats.org/spreadsheetml/2006/main">
  <c r="N21" i="4"/>
  <c r="M323" i="2"/>
  <c r="L323"/>
  <c r="O322"/>
  <c r="O321"/>
  <c r="O320"/>
  <c r="O319"/>
  <c r="O318"/>
  <c r="O317"/>
  <c r="O309"/>
  <c r="O308"/>
  <c r="O302"/>
  <c r="O307"/>
  <c r="O306"/>
  <c r="O316"/>
  <c r="O315"/>
  <c r="O314"/>
  <c r="O312"/>
  <c r="O311"/>
  <c r="O310"/>
  <c r="O303"/>
  <c r="O305"/>
  <c r="O313"/>
  <c r="O304"/>
  <c r="O323" s="1"/>
  <c r="Q956" i="1"/>
  <c r="P956"/>
  <c r="S955"/>
  <c r="S954"/>
  <c r="S953"/>
  <c r="S952"/>
  <c r="S951"/>
  <c r="S950"/>
  <c r="S914"/>
  <c r="S913"/>
  <c r="S931"/>
  <c r="S949"/>
  <c r="S948"/>
  <c r="S923"/>
  <c r="S919"/>
  <c r="S947"/>
  <c r="S922"/>
  <c r="S916"/>
  <c r="S946"/>
  <c r="S920"/>
  <c r="S930"/>
  <c r="S945"/>
  <c r="S918"/>
  <c r="S921"/>
  <c r="S939"/>
  <c r="S938"/>
  <c r="S937"/>
  <c r="S929"/>
  <c r="S944"/>
  <c r="S943"/>
  <c r="S936"/>
  <c r="S928"/>
  <c r="S927"/>
  <c r="S935"/>
  <c r="S917"/>
  <c r="S915"/>
  <c r="S934"/>
  <c r="S933"/>
  <c r="S942"/>
  <c r="S941"/>
  <c r="S926"/>
  <c r="S925"/>
  <c r="S932"/>
  <c r="S940"/>
  <c r="S924"/>
  <c r="S912"/>
  <c r="S956" s="1"/>
  <c r="N20" i="4"/>
  <c r="M299" i="2"/>
  <c r="L299"/>
  <c r="O298"/>
  <c r="O297"/>
  <c r="O296"/>
  <c r="O295"/>
  <c r="O293"/>
  <c r="O289"/>
  <c r="O291"/>
  <c r="O290"/>
  <c r="O288"/>
  <c r="O287"/>
  <c r="O294"/>
  <c r="O292"/>
  <c r="O286"/>
  <c r="O299" s="1"/>
  <c r="Q909" i="1"/>
  <c r="P909"/>
  <c r="S908"/>
  <c r="S907"/>
  <c r="S906"/>
  <c r="S905"/>
  <c r="S866"/>
  <c r="S880"/>
  <c r="S868"/>
  <c r="S902"/>
  <c r="S879"/>
  <c r="S865"/>
  <c r="S901"/>
  <c r="S900"/>
  <c r="S864"/>
  <c r="S863"/>
  <c r="S867"/>
  <c r="S873"/>
  <c r="S855"/>
  <c r="S862"/>
  <c r="S854"/>
  <c r="S899"/>
  <c r="S878"/>
  <c r="S877"/>
  <c r="S872"/>
  <c r="S861"/>
  <c r="S904"/>
  <c r="S898"/>
  <c r="S903"/>
  <c r="S860"/>
  <c r="S897"/>
  <c r="S896"/>
  <c r="S895"/>
  <c r="S871"/>
  <c r="S859"/>
  <c r="S853"/>
  <c r="S894"/>
  <c r="S858"/>
  <c r="S876"/>
  <c r="S875"/>
  <c r="S893"/>
  <c r="S892"/>
  <c r="S857"/>
  <c r="S891"/>
  <c r="S870"/>
  <c r="S890"/>
  <c r="S889"/>
  <c r="S869"/>
  <c r="S856"/>
  <c r="S888"/>
  <c r="S887"/>
  <c r="S886"/>
  <c r="S885"/>
  <c r="S884"/>
  <c r="S883"/>
  <c r="S882"/>
  <c r="S874"/>
  <c r="S881"/>
  <c r="S909" s="1"/>
  <c r="N19" i="4"/>
  <c r="M283" i="2"/>
  <c r="L283"/>
  <c r="O282"/>
  <c r="O277"/>
  <c r="O276"/>
  <c r="O269"/>
  <c r="O268"/>
  <c r="O270"/>
  <c r="O272"/>
  <c r="O279"/>
  <c r="O281"/>
  <c r="O275"/>
  <c r="O271"/>
  <c r="O280"/>
  <c r="O274"/>
  <c r="O273"/>
  <c r="O278"/>
  <c r="O283" s="1"/>
  <c r="Q850" i="1"/>
  <c r="P850"/>
  <c r="S849"/>
  <c r="S848"/>
  <c r="S847"/>
  <c r="S846"/>
  <c r="S845"/>
  <c r="S844"/>
  <c r="S843"/>
  <c r="S842"/>
  <c r="S841"/>
  <c r="S748"/>
  <c r="S773"/>
  <c r="S764"/>
  <c r="S772"/>
  <c r="S839"/>
  <c r="S747"/>
  <c r="S763"/>
  <c r="S802"/>
  <c r="S784"/>
  <c r="S762"/>
  <c r="S783"/>
  <c r="S761"/>
  <c r="S760"/>
  <c r="S746"/>
  <c r="S801"/>
  <c r="S816"/>
  <c r="S800"/>
  <c r="S838"/>
  <c r="S771"/>
  <c r="S759"/>
  <c r="S837"/>
  <c r="S770"/>
  <c r="S758"/>
  <c r="S814"/>
  <c r="S799"/>
  <c r="S798"/>
  <c r="S769"/>
  <c r="S782"/>
  <c r="S757"/>
  <c r="S745"/>
  <c r="S781"/>
  <c r="S797"/>
  <c r="S780"/>
  <c r="S796"/>
  <c r="S744"/>
  <c r="S795"/>
  <c r="S836"/>
  <c r="S835"/>
  <c r="S813"/>
  <c r="S779"/>
  <c r="S756"/>
  <c r="S794"/>
  <c r="S812"/>
  <c r="S755"/>
  <c r="S793"/>
  <c r="S792"/>
  <c r="S811"/>
  <c r="S791"/>
  <c r="S790"/>
  <c r="S754"/>
  <c r="S789"/>
  <c r="S743"/>
  <c r="S788"/>
  <c r="S810"/>
  <c r="S778"/>
  <c r="S834"/>
  <c r="S833"/>
  <c r="S777"/>
  <c r="S832"/>
  <c r="S831"/>
  <c r="S830"/>
  <c r="S829"/>
  <c r="S749"/>
  <c r="S742"/>
  <c r="S753"/>
  <c r="S787"/>
  <c r="S776"/>
  <c r="S768"/>
  <c r="S809"/>
  <c r="S828"/>
  <c r="S767"/>
  <c r="S752"/>
  <c r="S808"/>
  <c r="S751"/>
  <c r="S766"/>
  <c r="S827"/>
  <c r="S826"/>
  <c r="S825"/>
  <c r="S840"/>
  <c r="S786"/>
  <c r="S807"/>
  <c r="S824"/>
  <c r="S823"/>
  <c r="S822"/>
  <c r="S785"/>
  <c r="S821"/>
  <c r="S820"/>
  <c r="S775"/>
  <c r="S765"/>
  <c r="S819"/>
  <c r="S774"/>
  <c r="S750"/>
  <c r="S806"/>
  <c r="S805"/>
  <c r="S818"/>
  <c r="S815"/>
  <c r="S817"/>
  <c r="S804"/>
  <c r="S803"/>
  <c r="S850" s="1"/>
  <c r="G836" l="1"/>
  <c r="I836"/>
  <c r="L836" s="1"/>
  <c r="G837"/>
  <c r="I837"/>
  <c r="G838"/>
  <c r="I838"/>
  <c r="G839"/>
  <c r="I839"/>
  <c r="G840"/>
  <c r="I840"/>
  <c r="L840"/>
  <c r="G841"/>
  <c r="I841"/>
  <c r="L841" s="1"/>
  <c r="G842"/>
  <c r="I842"/>
  <c r="L842" s="1"/>
  <c r="G843"/>
  <c r="I843"/>
  <c r="G831"/>
  <c r="I831"/>
  <c r="L831" s="1"/>
  <c r="G832"/>
  <c r="I832"/>
  <c r="G833"/>
  <c r="I833"/>
  <c r="G834"/>
  <c r="I834"/>
  <c r="G835"/>
  <c r="I835"/>
  <c r="G844"/>
  <c r="I844"/>
  <c r="L844" s="1"/>
  <c r="G845"/>
  <c r="I845"/>
  <c r="G846"/>
  <c r="I846"/>
  <c r="G847"/>
  <c r="I847"/>
  <c r="L847"/>
  <c r="J822"/>
  <c r="G818"/>
  <c r="I818"/>
  <c r="G819"/>
  <c r="I819"/>
  <c r="G820"/>
  <c r="I820"/>
  <c r="G821"/>
  <c r="I821"/>
  <c r="G822"/>
  <c r="I822"/>
  <c r="G823"/>
  <c r="I823"/>
  <c r="G824"/>
  <c r="I824"/>
  <c r="G825"/>
  <c r="I825"/>
  <c r="G826"/>
  <c r="I826"/>
  <c r="G827"/>
  <c r="I827"/>
  <c r="G828"/>
  <c r="I828"/>
  <c r="G829"/>
  <c r="I829"/>
  <c r="G786"/>
  <c r="I786"/>
  <c r="G787"/>
  <c r="I787"/>
  <c r="G788"/>
  <c r="I788"/>
  <c r="G789"/>
  <c r="I789"/>
  <c r="G790"/>
  <c r="I790"/>
  <c r="G791"/>
  <c r="I791"/>
  <c r="G792"/>
  <c r="I792"/>
  <c r="G793"/>
  <c r="I793"/>
  <c r="G794"/>
  <c r="I794"/>
  <c r="G795"/>
  <c r="I795"/>
  <c r="G796"/>
  <c r="I796"/>
  <c r="G797"/>
  <c r="I797"/>
  <c r="G798"/>
  <c r="I798"/>
  <c r="G799"/>
  <c r="I799"/>
  <c r="G800"/>
  <c r="I800"/>
  <c r="G801"/>
  <c r="I801"/>
  <c r="G802"/>
  <c r="I802"/>
  <c r="G803"/>
  <c r="I803"/>
  <c r="G804"/>
  <c r="I804"/>
  <c r="G805"/>
  <c r="I805"/>
  <c r="G806"/>
  <c r="I806"/>
  <c r="G807"/>
  <c r="I807"/>
  <c r="G808"/>
  <c r="I808"/>
  <c r="G809"/>
  <c r="I809"/>
  <c r="G810"/>
  <c r="I810"/>
  <c r="G811"/>
  <c r="I811"/>
  <c r="G812"/>
  <c r="I812"/>
  <c r="G813"/>
  <c r="I813"/>
  <c r="G814"/>
  <c r="I814"/>
  <c r="G815"/>
  <c r="I815"/>
  <c r="L815"/>
  <c r="G816"/>
  <c r="I816"/>
  <c r="G817"/>
  <c r="I817"/>
  <c r="L817" s="1"/>
  <c r="N18" i="4"/>
  <c r="M265" i="2"/>
  <c r="L265"/>
  <c r="O260"/>
  <c r="O259"/>
  <c r="O258"/>
  <c r="O257"/>
  <c r="O256"/>
  <c r="O254"/>
  <c r="O253"/>
  <c r="O252"/>
  <c r="O251"/>
  <c r="O250"/>
  <c r="O262"/>
  <c r="O249"/>
  <c r="O261"/>
  <c r="O264"/>
  <c r="O248"/>
  <c r="O263"/>
  <c r="O255"/>
  <c r="O247"/>
  <c r="Q739" i="1"/>
  <c r="P739"/>
  <c r="S738"/>
  <c r="S737"/>
  <c r="S736"/>
  <c r="S735"/>
  <c r="S734"/>
  <c r="S733"/>
  <c r="S732"/>
  <c r="S731"/>
  <c r="S730"/>
  <c r="S729"/>
  <c r="S728"/>
  <c r="S725"/>
  <c r="S715"/>
  <c r="S713"/>
  <c r="S712"/>
  <c r="S719"/>
  <c r="S718"/>
  <c r="S717"/>
  <c r="S722"/>
  <c r="S724"/>
  <c r="S726"/>
  <c r="S721"/>
  <c r="S727"/>
  <c r="S716"/>
  <c r="S720"/>
  <c r="S714"/>
  <c r="S723"/>
  <c r="N17" i="4"/>
  <c r="M244" i="2"/>
  <c r="L244"/>
  <c r="O237"/>
  <c r="O242"/>
  <c r="O243"/>
  <c r="O241"/>
  <c r="O231"/>
  <c r="O236"/>
  <c r="O235"/>
  <c r="O240"/>
  <c r="O234"/>
  <c r="O239"/>
  <c r="O233"/>
  <c r="O238"/>
  <c r="O230"/>
  <c r="O232"/>
  <c r="O229"/>
  <c r="O244" s="1"/>
  <c r="Q709" i="1"/>
  <c r="P709"/>
  <c r="S708"/>
  <c r="S707"/>
  <c r="S706"/>
  <c r="S705"/>
  <c r="S704"/>
  <c r="S703"/>
  <c r="S679"/>
  <c r="S699"/>
  <c r="S696"/>
  <c r="S678"/>
  <c r="S702"/>
  <c r="S695"/>
  <c r="S677"/>
  <c r="S701"/>
  <c r="S683"/>
  <c r="S694"/>
  <c r="S682"/>
  <c r="S671"/>
  <c r="S670"/>
  <c r="S681"/>
  <c r="S676"/>
  <c r="S680"/>
  <c r="S675"/>
  <c r="S674"/>
  <c r="S693"/>
  <c r="S686"/>
  <c r="S692"/>
  <c r="S685"/>
  <c r="S691"/>
  <c r="S669"/>
  <c r="S700"/>
  <c r="S673"/>
  <c r="S690"/>
  <c r="S687"/>
  <c r="S688"/>
  <c r="S689"/>
  <c r="S684"/>
  <c r="S698"/>
  <c r="S697"/>
  <c r="S668"/>
  <c r="S672"/>
  <c r="S709" s="1"/>
  <c r="J687"/>
  <c r="AF16" i="4"/>
  <c r="N16"/>
  <c r="L845" i="1" l="1"/>
  <c r="L835"/>
  <c r="L833"/>
  <c r="L829"/>
  <c r="L826"/>
  <c r="L823"/>
  <c r="L820"/>
  <c r="L839"/>
  <c r="L846"/>
  <c r="L843"/>
  <c r="L789"/>
  <c r="L803"/>
  <c r="L801"/>
  <c r="L805"/>
  <c r="L800"/>
  <c r="L796"/>
  <c r="L791"/>
  <c r="L814"/>
  <c r="L812"/>
  <c r="L809"/>
  <c r="L798"/>
  <c r="L793"/>
  <c r="L788"/>
  <c r="L816"/>
  <c r="L810"/>
  <c r="L804"/>
  <c r="L802"/>
  <c r="O265" i="2"/>
  <c r="S739" i="1"/>
  <c r="M226" i="2"/>
  <c r="L226"/>
  <c r="O222"/>
  <c r="O221"/>
  <c r="O220"/>
  <c r="O219"/>
  <c r="O218"/>
  <c r="O216"/>
  <c r="O215"/>
  <c r="O224"/>
  <c r="O225"/>
  <c r="O223"/>
  <c r="O217"/>
  <c r="O226" s="1"/>
  <c r="Q665" i="1"/>
  <c r="P665"/>
  <c r="S664"/>
  <c r="S663"/>
  <c r="S662"/>
  <c r="S661"/>
  <c r="S660"/>
  <c r="S655"/>
  <c r="S626"/>
  <c r="S625"/>
  <c r="S624"/>
  <c r="S612"/>
  <c r="S611"/>
  <c r="S613"/>
  <c r="S627"/>
  <c r="S645"/>
  <c r="S635"/>
  <c r="S644"/>
  <c r="S634"/>
  <c r="S623"/>
  <c r="S622"/>
  <c r="S628"/>
  <c r="S621"/>
  <c r="S643"/>
  <c r="S633"/>
  <c r="S632"/>
  <c r="S631"/>
  <c r="S642"/>
  <c r="S620"/>
  <c r="S610"/>
  <c r="S641"/>
  <c r="S619"/>
  <c r="S653"/>
  <c r="S652"/>
  <c r="S654"/>
  <c r="S651"/>
  <c r="S659"/>
  <c r="S609"/>
  <c r="S618"/>
  <c r="S608"/>
  <c r="S640"/>
  <c r="S630"/>
  <c r="S639"/>
  <c r="S617"/>
  <c r="S616"/>
  <c r="S638"/>
  <c r="S650"/>
  <c r="S615"/>
  <c r="S647"/>
  <c r="S629"/>
  <c r="S636"/>
  <c r="S614"/>
  <c r="S649"/>
  <c r="S658"/>
  <c r="S657"/>
  <c r="S648"/>
  <c r="S637"/>
  <c r="S646"/>
  <c r="S656"/>
  <c r="S665" s="1"/>
  <c r="H327" i="2"/>
  <c r="J327"/>
  <c r="H328"/>
  <c r="J328"/>
  <c r="H329"/>
  <c r="J329"/>
  <c r="H330"/>
  <c r="J330"/>
  <c r="H331"/>
  <c r="J331"/>
  <c r="H332"/>
  <c r="J332"/>
  <c r="H333"/>
  <c r="J333"/>
  <c r="H334"/>
  <c r="J334"/>
  <c r="H335"/>
  <c r="J335"/>
  <c r="H336"/>
  <c r="J336"/>
  <c r="H337"/>
  <c r="J337"/>
  <c r="H269"/>
  <c r="J269"/>
  <c r="H270"/>
  <c r="J270"/>
  <c r="H271"/>
  <c r="J271"/>
  <c r="H272"/>
  <c r="J272"/>
  <c r="H273"/>
  <c r="J273"/>
  <c r="H274"/>
  <c r="J274"/>
  <c r="H275"/>
  <c r="J275"/>
  <c r="H276"/>
  <c r="J276"/>
  <c r="H252"/>
  <c r="J252"/>
  <c r="H253"/>
  <c r="J253"/>
  <c r="H254"/>
  <c r="J254"/>
  <c r="H255"/>
  <c r="J255"/>
  <c r="H256"/>
  <c r="J256"/>
  <c r="H257"/>
  <c r="J257"/>
  <c r="H248"/>
  <c r="J248"/>
  <c r="H249"/>
  <c r="J249"/>
  <c r="H250"/>
  <c r="J250"/>
  <c r="H251"/>
  <c r="J251"/>
  <c r="H258"/>
  <c r="J258"/>
  <c r="H259"/>
  <c r="J259"/>
  <c r="H260"/>
  <c r="J260"/>
  <c r="H240"/>
  <c r="J240"/>
  <c r="H241"/>
  <c r="J241"/>
  <c r="H231"/>
  <c r="H230"/>
  <c r="N15" i="4"/>
  <c r="M212" i="2"/>
  <c r="L212"/>
  <c r="O211"/>
  <c r="O210"/>
  <c r="O201"/>
  <c r="O194"/>
  <c r="O203"/>
  <c r="O193"/>
  <c r="O192"/>
  <c r="O200"/>
  <c r="O209"/>
  <c r="O202"/>
  <c r="O199"/>
  <c r="O191"/>
  <c r="O206"/>
  <c r="O208"/>
  <c r="O207"/>
  <c r="O205"/>
  <c r="O204"/>
  <c r="O198"/>
  <c r="O190"/>
  <c r="O189"/>
  <c r="O188"/>
  <c r="O187"/>
  <c r="O186"/>
  <c r="O185"/>
  <c r="O184"/>
  <c r="O183"/>
  <c r="O197"/>
  <c r="O196"/>
  <c r="O195"/>
  <c r="O182"/>
  <c r="O212" s="1"/>
  <c r="Q605" i="1"/>
  <c r="P605"/>
  <c r="S604"/>
  <c r="S603"/>
  <c r="S591"/>
  <c r="S582"/>
  <c r="S581"/>
  <c r="S602"/>
  <c r="S588"/>
  <c r="S597"/>
  <c r="S601"/>
  <c r="S587"/>
  <c r="S586"/>
  <c r="S580"/>
  <c r="S585"/>
  <c r="S596"/>
  <c r="S593"/>
  <c r="S600"/>
  <c r="S592"/>
  <c r="S595"/>
  <c r="S590"/>
  <c r="S584"/>
  <c r="S579"/>
  <c r="S594"/>
  <c r="S599"/>
  <c r="S598"/>
  <c r="S583"/>
  <c r="S589"/>
  <c r="N14" i="4"/>
  <c r="M179" i="2"/>
  <c r="L179"/>
  <c r="O166"/>
  <c r="O165"/>
  <c r="O164"/>
  <c r="O163"/>
  <c r="O172"/>
  <c r="O178"/>
  <c r="O177"/>
  <c r="O176"/>
  <c r="O175"/>
  <c r="O174"/>
  <c r="O162"/>
  <c r="O161"/>
  <c r="O171"/>
  <c r="O160"/>
  <c r="O170"/>
  <c r="O159"/>
  <c r="O158"/>
  <c r="O173"/>
  <c r="O169"/>
  <c r="O168"/>
  <c r="O167"/>
  <c r="O179" s="1"/>
  <c r="Q576" i="1"/>
  <c r="P576"/>
  <c r="S575"/>
  <c r="S574"/>
  <c r="S573"/>
  <c r="S556"/>
  <c r="S528"/>
  <c r="S539"/>
  <c r="S513"/>
  <c r="S555"/>
  <c r="S554"/>
  <c r="S498"/>
  <c r="S512"/>
  <c r="S519"/>
  <c r="S511"/>
  <c r="S531"/>
  <c r="S553"/>
  <c r="S552"/>
  <c r="S572"/>
  <c r="S571"/>
  <c r="S570"/>
  <c r="S497"/>
  <c r="S569"/>
  <c r="S527"/>
  <c r="S551"/>
  <c r="S540"/>
  <c r="S538"/>
  <c r="S568"/>
  <c r="S550"/>
  <c r="S530"/>
  <c r="S526"/>
  <c r="S567"/>
  <c r="S549"/>
  <c r="S537"/>
  <c r="S525"/>
  <c r="S502"/>
  <c r="S536"/>
  <c r="S496"/>
  <c r="S510"/>
  <c r="S518"/>
  <c r="S560"/>
  <c r="S548"/>
  <c r="S566"/>
  <c r="S535"/>
  <c r="S524"/>
  <c r="S523"/>
  <c r="S517"/>
  <c r="S509"/>
  <c r="S565"/>
  <c r="S516"/>
  <c r="S501"/>
  <c r="S495"/>
  <c r="S515"/>
  <c r="S547"/>
  <c r="S534"/>
  <c r="S494"/>
  <c r="S508"/>
  <c r="S559"/>
  <c r="S514"/>
  <c r="S558"/>
  <c r="S507"/>
  <c r="S493"/>
  <c r="S533"/>
  <c r="S506"/>
  <c r="S505"/>
  <c r="S564"/>
  <c r="S491"/>
  <c r="S546"/>
  <c r="S545"/>
  <c r="S522"/>
  <c r="S492"/>
  <c r="S500"/>
  <c r="S563"/>
  <c r="S521"/>
  <c r="S544"/>
  <c r="S562"/>
  <c r="S543"/>
  <c r="S529"/>
  <c r="S520"/>
  <c r="S561"/>
  <c r="S542"/>
  <c r="S504"/>
  <c r="S499"/>
  <c r="S503"/>
  <c r="S532"/>
  <c r="S541"/>
  <c r="S557"/>
  <c r="G561"/>
  <c r="I561"/>
  <c r="G562"/>
  <c r="I562"/>
  <c r="G563"/>
  <c r="I563"/>
  <c r="G564"/>
  <c r="I564"/>
  <c r="G565"/>
  <c r="I565"/>
  <c r="G566"/>
  <c r="I566"/>
  <c r="G567"/>
  <c r="I567"/>
  <c r="L567" s="1"/>
  <c r="G568"/>
  <c r="I568"/>
  <c r="G560"/>
  <c r="I560"/>
  <c r="G569"/>
  <c r="I569"/>
  <c r="G570"/>
  <c r="I570"/>
  <c r="G571"/>
  <c r="I571"/>
  <c r="G572"/>
  <c r="I572"/>
  <c r="G573"/>
  <c r="I573"/>
  <c r="G542"/>
  <c r="I542"/>
  <c r="G543"/>
  <c r="I543"/>
  <c r="G544"/>
  <c r="I544"/>
  <c r="G545"/>
  <c r="I545"/>
  <c r="G546"/>
  <c r="I546"/>
  <c r="G547"/>
  <c r="I547"/>
  <c r="G548"/>
  <c r="I548"/>
  <c r="G549"/>
  <c r="I549"/>
  <c r="G550"/>
  <c r="I550"/>
  <c r="G551"/>
  <c r="I551"/>
  <c r="G552"/>
  <c r="I552"/>
  <c r="G553"/>
  <c r="I553"/>
  <c r="G537"/>
  <c r="I537"/>
  <c r="G538"/>
  <c r="I538"/>
  <c r="G539"/>
  <c r="I539"/>
  <c r="G540"/>
  <c r="I540"/>
  <c r="G541"/>
  <c r="I541"/>
  <c r="G554"/>
  <c r="I554"/>
  <c r="J499"/>
  <c r="J500"/>
  <c r="H217" i="2"/>
  <c r="J217"/>
  <c r="H218"/>
  <c r="J218"/>
  <c r="H183"/>
  <c r="J183"/>
  <c r="H184"/>
  <c r="J184"/>
  <c r="H185"/>
  <c r="J185"/>
  <c r="H186"/>
  <c r="J186"/>
  <c r="H187"/>
  <c r="J187"/>
  <c r="H188"/>
  <c r="J188"/>
  <c r="H189"/>
  <c r="J189"/>
  <c r="H190"/>
  <c r="J190"/>
  <c r="H191"/>
  <c r="J191"/>
  <c r="H192"/>
  <c r="J192"/>
  <c r="H193"/>
  <c r="J193"/>
  <c r="H194"/>
  <c r="J194"/>
  <c r="H195"/>
  <c r="J195"/>
  <c r="H196"/>
  <c r="J196"/>
  <c r="H197"/>
  <c r="J197"/>
  <c r="H198"/>
  <c r="J198"/>
  <c r="H199"/>
  <c r="J199"/>
  <c r="H200"/>
  <c r="J200"/>
  <c r="H201"/>
  <c r="J201"/>
  <c r="H202"/>
  <c r="J202"/>
  <c r="H203"/>
  <c r="J203"/>
  <c r="H204"/>
  <c r="J204"/>
  <c r="H205"/>
  <c r="J205"/>
  <c r="H206"/>
  <c r="J206"/>
  <c r="H207"/>
  <c r="J207"/>
  <c r="H208"/>
  <c r="J208"/>
  <c r="H209"/>
  <c r="J209"/>
  <c r="N13" i="4"/>
  <c r="M155" i="2"/>
  <c r="L155"/>
  <c r="O154"/>
  <c r="O152"/>
  <c r="O151"/>
  <c r="O153"/>
  <c r="O148"/>
  <c r="O144"/>
  <c r="O143"/>
  <c r="O142"/>
  <c r="O141"/>
  <c r="O140"/>
  <c r="O139"/>
  <c r="O150"/>
  <c r="O149"/>
  <c r="O138"/>
  <c r="O137"/>
  <c r="O136"/>
  <c r="O135"/>
  <c r="O134"/>
  <c r="O133"/>
  <c r="O147"/>
  <c r="O132"/>
  <c r="O146"/>
  <c r="O145"/>
  <c r="O131"/>
  <c r="Q488" i="1"/>
  <c r="P488"/>
  <c r="S487"/>
  <c r="S486"/>
  <c r="S451"/>
  <c r="S450"/>
  <c r="S427"/>
  <c r="S429"/>
  <c r="S473"/>
  <c r="S472"/>
  <c r="S471"/>
  <c r="S449"/>
  <c r="S470"/>
  <c r="S448"/>
  <c r="S447"/>
  <c r="S446"/>
  <c r="S426"/>
  <c r="S425"/>
  <c r="S445"/>
  <c r="S462"/>
  <c r="S461"/>
  <c r="S444"/>
  <c r="S443"/>
  <c r="S424"/>
  <c r="S485"/>
  <c r="S423"/>
  <c r="S469"/>
  <c r="S422"/>
  <c r="S458"/>
  <c r="S442"/>
  <c r="S467"/>
  <c r="S421"/>
  <c r="S441"/>
  <c r="S484"/>
  <c r="S440"/>
  <c r="S483"/>
  <c r="S457"/>
  <c r="S456"/>
  <c r="S482"/>
  <c r="S455"/>
  <c r="S439"/>
  <c r="S428"/>
  <c r="S420"/>
  <c r="S438"/>
  <c r="S437"/>
  <c r="S419"/>
  <c r="S436"/>
  <c r="S476"/>
  <c r="S466"/>
  <c r="S460"/>
  <c r="S465"/>
  <c r="S459"/>
  <c r="S475"/>
  <c r="S474"/>
  <c r="S435"/>
  <c r="S464"/>
  <c r="S463"/>
  <c r="S454"/>
  <c r="S418"/>
  <c r="S434"/>
  <c r="S453"/>
  <c r="S481"/>
  <c r="S433"/>
  <c r="S468"/>
  <c r="S480"/>
  <c r="S479"/>
  <c r="S478"/>
  <c r="S477"/>
  <c r="S432"/>
  <c r="S431"/>
  <c r="S452"/>
  <c r="S417"/>
  <c r="S430"/>
  <c r="S416"/>
  <c r="S415"/>
  <c r="J472"/>
  <c r="J437"/>
  <c r="J436"/>
  <c r="J429"/>
  <c r="N12" i="4"/>
  <c r="M128" i="2"/>
  <c r="L128"/>
  <c r="O127"/>
  <c r="O126"/>
  <c r="O123"/>
  <c r="O125"/>
  <c r="O119"/>
  <c r="O121"/>
  <c r="O124"/>
  <c r="O122"/>
  <c r="O118"/>
  <c r="O117"/>
  <c r="O120"/>
  <c r="M114"/>
  <c r="L114"/>
  <c r="O113"/>
  <c r="O111"/>
  <c r="O103"/>
  <c r="O110"/>
  <c r="O112"/>
  <c r="O104"/>
  <c r="O109"/>
  <c r="O102"/>
  <c r="O101"/>
  <c r="O108"/>
  <c r="O100"/>
  <c r="O107"/>
  <c r="O106"/>
  <c r="O99"/>
  <c r="O105"/>
  <c r="O98"/>
  <c r="Q412" i="1"/>
  <c r="P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7"/>
  <c r="S385"/>
  <c r="S386"/>
  <c r="S389"/>
  <c r="S388"/>
  <c r="H151" i="2"/>
  <c r="J151"/>
  <c r="H152"/>
  <c r="J152"/>
  <c r="H132"/>
  <c r="J132"/>
  <c r="H133"/>
  <c r="J133"/>
  <c r="H134"/>
  <c r="J134"/>
  <c r="H135"/>
  <c r="J135"/>
  <c r="H136"/>
  <c r="J136"/>
  <c r="H137"/>
  <c r="J137"/>
  <c r="H138"/>
  <c r="J138"/>
  <c r="H139"/>
  <c r="J139"/>
  <c r="H140"/>
  <c r="J140"/>
  <c r="H141"/>
  <c r="J141"/>
  <c r="H142"/>
  <c r="J142"/>
  <c r="H143"/>
  <c r="J143"/>
  <c r="H144"/>
  <c r="J144"/>
  <c r="H145"/>
  <c r="J145"/>
  <c r="J161"/>
  <c r="H159"/>
  <c r="J159"/>
  <c r="H160"/>
  <c r="J160"/>
  <c r="H161"/>
  <c r="H162"/>
  <c r="J162"/>
  <c r="H163"/>
  <c r="J163"/>
  <c r="H164"/>
  <c r="J164"/>
  <c r="H165"/>
  <c r="J165"/>
  <c r="H166"/>
  <c r="J166"/>
  <c r="H167"/>
  <c r="J167"/>
  <c r="H168"/>
  <c r="J168"/>
  <c r="H169"/>
  <c r="J169"/>
  <c r="H100"/>
  <c r="J100"/>
  <c r="H101"/>
  <c r="J101"/>
  <c r="H102"/>
  <c r="J102"/>
  <c r="H103"/>
  <c r="J103"/>
  <c r="H104"/>
  <c r="J104"/>
  <c r="H105"/>
  <c r="J105"/>
  <c r="H106"/>
  <c r="J106"/>
  <c r="H107"/>
  <c r="J107"/>
  <c r="O94" i="9"/>
  <c r="N11" i="4"/>
  <c r="Q382" i="1"/>
  <c r="P382"/>
  <c r="S381"/>
  <c r="S380"/>
  <c r="S379"/>
  <c r="S371"/>
  <c r="S368"/>
  <c r="S365"/>
  <c r="S370"/>
  <c r="S378"/>
  <c r="S369"/>
  <c r="S361"/>
  <c r="S350"/>
  <c r="S360"/>
  <c r="S359"/>
  <c r="S349"/>
  <c r="S348"/>
  <c r="S353"/>
  <c r="S347"/>
  <c r="S358"/>
  <c r="S352"/>
  <c r="S346"/>
  <c r="S351"/>
  <c r="S357"/>
  <c r="S345"/>
  <c r="S344"/>
  <c r="S356"/>
  <c r="S343"/>
  <c r="S363"/>
  <c r="S377"/>
  <c r="S373"/>
  <c r="S372"/>
  <c r="S367"/>
  <c r="S376"/>
  <c r="S375"/>
  <c r="S355"/>
  <c r="S342"/>
  <c r="S374"/>
  <c r="S364"/>
  <c r="S366"/>
  <c r="S354"/>
  <c r="S362"/>
  <c r="G358"/>
  <c r="I358"/>
  <c r="G359"/>
  <c r="I359"/>
  <c r="G360"/>
  <c r="I360"/>
  <c r="G361"/>
  <c r="I361"/>
  <c r="G362"/>
  <c r="I362"/>
  <c r="G363"/>
  <c r="I363"/>
  <c r="G364"/>
  <c r="I364"/>
  <c r="G365"/>
  <c r="I365"/>
  <c r="G366"/>
  <c r="I366"/>
  <c r="G367"/>
  <c r="I367"/>
  <c r="G368"/>
  <c r="I368"/>
  <c r="G369"/>
  <c r="I369"/>
  <c r="G370"/>
  <c r="I370"/>
  <c r="G371"/>
  <c r="I371"/>
  <c r="G372"/>
  <c r="I372"/>
  <c r="G373"/>
  <c r="I373"/>
  <c r="G374"/>
  <c r="I374"/>
  <c r="G375"/>
  <c r="I375"/>
  <c r="G376"/>
  <c r="I376"/>
  <c r="G377"/>
  <c r="I377"/>
  <c r="G378"/>
  <c r="I378"/>
  <c r="G379"/>
  <c r="I379"/>
  <c r="G380"/>
  <c r="I380"/>
  <c r="H118" i="2"/>
  <c r="J118"/>
  <c r="H119"/>
  <c r="J119"/>
  <c r="H120"/>
  <c r="J120"/>
  <c r="H121"/>
  <c r="J121"/>
  <c r="H122"/>
  <c r="J122"/>
  <c r="H123"/>
  <c r="J123"/>
  <c r="H124"/>
  <c r="J124"/>
  <c r="H125"/>
  <c r="J125"/>
  <c r="H126"/>
  <c r="J126"/>
  <c r="J149"/>
  <c r="H127"/>
  <c r="J127"/>
  <c r="H131"/>
  <c r="J131"/>
  <c r="H146"/>
  <c r="J146"/>
  <c r="H147"/>
  <c r="J147"/>
  <c r="H148"/>
  <c r="J148"/>
  <c r="H149"/>
  <c r="H150"/>
  <c r="J150"/>
  <c r="L361" i="1" l="1"/>
  <c r="L374"/>
  <c r="L370"/>
  <c r="L366"/>
  <c r="L573"/>
  <c r="L572"/>
  <c r="S605"/>
  <c r="O114" i="2"/>
  <c r="O155"/>
  <c r="L566" i="1"/>
  <c r="L564"/>
  <c r="L380"/>
  <c r="L379"/>
  <c r="L378"/>
  <c r="L552"/>
  <c r="L550"/>
  <c r="L548"/>
  <c r="L571"/>
  <c r="L562"/>
  <c r="L569"/>
  <c r="S576"/>
  <c r="S488"/>
  <c r="L544"/>
  <c r="L539"/>
  <c r="L372"/>
  <c r="L376"/>
  <c r="L368"/>
  <c r="L365"/>
  <c r="L360"/>
  <c r="L359"/>
  <c r="S412"/>
  <c r="O128" i="2"/>
  <c r="S382" i="1"/>
  <c r="L377"/>
  <c r="L373"/>
  <c r="L369"/>
  <c r="O105" i="9" l="1"/>
  <c r="O104"/>
  <c r="O103"/>
  <c r="O102"/>
  <c r="O101"/>
  <c r="O100"/>
  <c r="O99"/>
  <c r="O98"/>
  <c r="O97"/>
  <c r="O96"/>
  <c r="O95"/>
  <c r="O93"/>
  <c r="O92"/>
  <c r="O91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106"/>
  <c r="N10" i="4"/>
  <c r="N9"/>
  <c r="N8"/>
  <c r="N7"/>
  <c r="J93" i="2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H94"/>
  <c r="J9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H60"/>
  <c r="J60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4"/>
  <c r="H4"/>
  <c r="J3"/>
  <c r="H3"/>
  <c r="H33"/>
  <c r="J33"/>
  <c r="H34"/>
  <c r="J34"/>
  <c r="H35"/>
  <c r="J35"/>
  <c r="I336" i="1"/>
  <c r="G336"/>
  <c r="I335"/>
  <c r="G335"/>
  <c r="I334"/>
  <c r="G334"/>
  <c r="I333"/>
  <c r="G333"/>
  <c r="I332"/>
  <c r="G332"/>
  <c r="I331"/>
  <c r="G331"/>
  <c r="I330"/>
  <c r="G330"/>
  <c r="I329"/>
  <c r="G329"/>
  <c r="I328"/>
  <c r="G328"/>
  <c r="I327"/>
  <c r="G327"/>
  <c r="I326"/>
  <c r="G326"/>
  <c r="I325"/>
  <c r="G325"/>
  <c r="I324"/>
  <c r="G324"/>
  <c r="I323"/>
  <c r="G323"/>
  <c r="I322"/>
  <c r="G322"/>
  <c r="I321"/>
  <c r="G321"/>
  <c r="I320"/>
  <c r="G320"/>
  <c r="I319"/>
  <c r="G319"/>
  <c r="I318"/>
  <c r="G318"/>
  <c r="I317"/>
  <c r="G317"/>
  <c r="I316"/>
  <c r="G316"/>
  <c r="I315"/>
  <c r="G315"/>
  <c r="I314"/>
  <c r="G314"/>
  <c r="I313"/>
  <c r="G313"/>
  <c r="I312"/>
  <c r="G312"/>
  <c r="I311"/>
  <c r="G311"/>
  <c r="I310"/>
  <c r="G310"/>
  <c r="I309"/>
  <c r="G309"/>
  <c r="I308"/>
  <c r="G308"/>
  <c r="I307"/>
  <c r="G307"/>
  <c r="I306"/>
  <c r="G306"/>
  <c r="I305"/>
  <c r="G305"/>
  <c r="I304"/>
  <c r="G304"/>
  <c r="I303"/>
  <c r="G303"/>
  <c r="I302"/>
  <c r="G302"/>
  <c r="I301"/>
  <c r="G301"/>
  <c r="I300"/>
  <c r="G300"/>
  <c r="I299"/>
  <c r="G299"/>
  <c r="I298"/>
  <c r="G298"/>
  <c r="I297"/>
  <c r="G297"/>
  <c r="L298" s="1"/>
  <c r="I296"/>
  <c r="G296"/>
  <c r="I295"/>
  <c r="G295"/>
  <c r="I294"/>
  <c r="G294"/>
  <c r="I293"/>
  <c r="G293"/>
  <c r="L288"/>
  <c r="I287"/>
  <c r="G287"/>
  <c r="I286"/>
  <c r="G286"/>
  <c r="I285"/>
  <c r="G285"/>
  <c r="I284"/>
  <c r="G284"/>
  <c r="I283"/>
  <c r="G283"/>
  <c r="I282"/>
  <c r="G282"/>
  <c r="I281"/>
  <c r="G281"/>
  <c r="I280"/>
  <c r="G280"/>
  <c r="I279"/>
  <c r="G279"/>
  <c r="I278"/>
  <c r="G278"/>
  <c r="I277"/>
  <c r="G277"/>
  <c r="I276"/>
  <c r="G276"/>
  <c r="I275"/>
  <c r="G275"/>
  <c r="I274"/>
  <c r="G274"/>
  <c r="I273"/>
  <c r="G273"/>
  <c r="I272"/>
  <c r="G272"/>
  <c r="I271"/>
  <c r="G271"/>
  <c r="I270"/>
  <c r="G270"/>
  <c r="I269"/>
  <c r="G269"/>
  <c r="I268"/>
  <c r="G268"/>
  <c r="I267"/>
  <c r="G267"/>
  <c r="I266"/>
  <c r="G266"/>
  <c r="I265"/>
  <c r="G265"/>
  <c r="I264"/>
  <c r="G264"/>
  <c r="I263"/>
  <c r="G263"/>
  <c r="I262"/>
  <c r="G262"/>
  <c r="I261"/>
  <c r="G261"/>
  <c r="I260"/>
  <c r="G260"/>
  <c r="I259"/>
  <c r="G259"/>
  <c r="I258"/>
  <c r="G258"/>
  <c r="I257"/>
  <c r="G257"/>
  <c r="I256"/>
  <c r="G256"/>
  <c r="I255"/>
  <c r="G255"/>
  <c r="I254"/>
  <c r="G254"/>
  <c r="I253"/>
  <c r="G253"/>
  <c r="I252"/>
  <c r="G252"/>
  <c r="I251"/>
  <c r="G251"/>
  <c r="I250"/>
  <c r="G250"/>
  <c r="I249"/>
  <c r="G249"/>
  <c r="I248"/>
  <c r="G248"/>
  <c r="I247"/>
  <c r="G247"/>
  <c r="I246"/>
  <c r="G246"/>
  <c r="I245"/>
  <c r="G245"/>
  <c r="I244"/>
  <c r="G244"/>
  <c r="I243"/>
  <c r="G243"/>
  <c r="I242"/>
  <c r="G242"/>
  <c r="I241"/>
  <c r="G241"/>
  <c r="I240"/>
  <c r="G240"/>
  <c r="I239"/>
  <c r="G239"/>
  <c r="L240" s="1"/>
  <c r="I238"/>
  <c r="G238"/>
  <c r="I237"/>
  <c r="G237"/>
  <c r="I236"/>
  <c r="G236"/>
  <c r="L238" s="1"/>
  <c r="I235"/>
  <c r="G235"/>
  <c r="L235" s="1"/>
  <c r="I234"/>
  <c r="G234"/>
  <c r="L234" s="1"/>
  <c r="I226"/>
  <c r="G226"/>
  <c r="L226" s="1"/>
  <c r="I225"/>
  <c r="G225"/>
  <c r="I224"/>
  <c r="G224"/>
  <c r="L225" s="1"/>
  <c r="I223"/>
  <c r="G223"/>
  <c r="I222"/>
  <c r="G222"/>
  <c r="L223" s="1"/>
  <c r="I221"/>
  <c r="G221"/>
  <c r="I220"/>
  <c r="G220"/>
  <c r="L221" s="1"/>
  <c r="I219"/>
  <c r="G219"/>
  <c r="L219" s="1"/>
  <c r="I218"/>
  <c r="G218"/>
  <c r="I217"/>
  <c r="G217"/>
  <c r="L218" s="1"/>
  <c r="I216"/>
  <c r="G216"/>
  <c r="L216" s="1"/>
  <c r="I215"/>
  <c r="G215"/>
  <c r="L215" s="1"/>
  <c r="I214"/>
  <c r="G214"/>
  <c r="I213"/>
  <c r="G213"/>
  <c r="I212"/>
  <c r="G212"/>
  <c r="L214" s="1"/>
  <c r="I211"/>
  <c r="G211"/>
  <c r="L211" s="1"/>
  <c r="I210"/>
  <c r="G210"/>
  <c r="I209"/>
  <c r="G209"/>
  <c r="I208"/>
  <c r="G208"/>
  <c r="I207"/>
  <c r="G207"/>
  <c r="I206"/>
  <c r="G206"/>
  <c r="I205"/>
  <c r="G205"/>
  <c r="I204"/>
  <c r="G204"/>
  <c r="I203"/>
  <c r="G203"/>
  <c r="I202"/>
  <c r="G202"/>
  <c r="I201"/>
  <c r="G201"/>
  <c r="L210" s="1"/>
  <c r="I200"/>
  <c r="G200"/>
  <c r="I199"/>
  <c r="G199"/>
  <c r="I198"/>
  <c r="G198"/>
  <c r="I197"/>
  <c r="G197"/>
  <c r="L200" s="1"/>
  <c r="I196"/>
  <c r="G196"/>
  <c r="I195"/>
  <c r="G195"/>
  <c r="L196" s="1"/>
  <c r="I194"/>
  <c r="G194"/>
  <c r="L194" s="1"/>
  <c r="I193"/>
  <c r="G193"/>
  <c r="I192"/>
  <c r="G192"/>
  <c r="I191"/>
  <c r="G191"/>
  <c r="I190"/>
  <c r="G190"/>
  <c r="I189"/>
  <c r="G189"/>
  <c r="I188"/>
  <c r="G188"/>
  <c r="I187"/>
  <c r="G187"/>
  <c r="I186"/>
  <c r="G186"/>
  <c r="I185"/>
  <c r="G185"/>
  <c r="I184"/>
  <c r="G184"/>
  <c r="I183"/>
  <c r="G183"/>
  <c r="I182"/>
  <c r="G182"/>
  <c r="I181"/>
  <c r="G181"/>
  <c r="I180"/>
  <c r="G180"/>
  <c r="I179"/>
  <c r="G179"/>
  <c r="I178"/>
  <c r="G178"/>
  <c r="I177"/>
  <c r="G177"/>
  <c r="I176"/>
  <c r="G176"/>
  <c r="I175"/>
  <c r="G175"/>
  <c r="I174"/>
  <c r="G174"/>
  <c r="I173"/>
  <c r="G173"/>
  <c r="I172"/>
  <c r="G172"/>
  <c r="I171"/>
  <c r="G171"/>
  <c r="I170"/>
  <c r="G170"/>
  <c r="I169"/>
  <c r="G169"/>
  <c r="I168"/>
  <c r="G168"/>
  <c r="I167"/>
  <c r="G167"/>
  <c r="I166"/>
  <c r="G166"/>
  <c r="I165"/>
  <c r="G165"/>
  <c r="I164"/>
  <c r="G164"/>
  <c r="I163"/>
  <c r="G163"/>
  <c r="I162"/>
  <c r="G162"/>
  <c r="I161"/>
  <c r="G161"/>
  <c r="I160"/>
  <c r="G160"/>
  <c r="I159"/>
  <c r="G159"/>
  <c r="I158"/>
  <c r="G158"/>
  <c r="I157"/>
  <c r="G157"/>
  <c r="I156"/>
  <c r="G156"/>
  <c r="I155"/>
  <c r="G155"/>
  <c r="I154"/>
  <c r="G154"/>
  <c r="I153"/>
  <c r="G153"/>
  <c r="I152"/>
  <c r="G152"/>
  <c r="I151"/>
  <c r="G151"/>
  <c r="I150"/>
  <c r="G150"/>
  <c r="I149"/>
  <c r="G149"/>
  <c r="I148"/>
  <c r="G148"/>
  <c r="I147"/>
  <c r="G147"/>
  <c r="I146"/>
  <c r="G146"/>
  <c r="I145"/>
  <c r="G145"/>
  <c r="I144"/>
  <c r="G144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J117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I100"/>
  <c r="G100"/>
  <c r="I99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J58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4"/>
  <c r="G4"/>
  <c r="I3"/>
  <c r="G3"/>
  <c r="I1159"/>
  <c r="G127"/>
  <c r="G128"/>
  <c r="G129"/>
  <c r="G130"/>
  <c r="G131"/>
  <c r="G132"/>
  <c r="G133"/>
  <c r="G134"/>
  <c r="G135"/>
  <c r="G1460"/>
  <c r="I1460"/>
  <c r="G1461"/>
  <c r="I1461"/>
  <c r="G1462"/>
  <c r="I1462"/>
  <c r="G1463"/>
  <c r="I1463"/>
  <c r="G1464"/>
  <c r="I1464"/>
  <c r="G1465"/>
  <c r="I1465"/>
  <c r="G1466"/>
  <c r="I1466"/>
  <c r="G1467"/>
  <c r="I1467"/>
  <c r="G1468"/>
  <c r="I1468"/>
  <c r="G1469"/>
  <c r="I1469"/>
  <c r="G1436"/>
  <c r="I1436"/>
  <c r="G1437"/>
  <c r="I1437"/>
  <c r="G1438"/>
  <c r="I1438"/>
  <c r="G1439"/>
  <c r="I1439"/>
  <c r="G1440"/>
  <c r="I1440"/>
  <c r="G1441"/>
  <c r="I1441"/>
  <c r="G1442"/>
  <c r="I1442"/>
  <c r="G1443"/>
  <c r="I1443"/>
  <c r="G1444"/>
  <c r="I1444"/>
  <c r="G1445"/>
  <c r="I1445"/>
  <c r="G1446"/>
  <c r="I1446"/>
  <c r="G1447"/>
  <c r="I1447"/>
  <c r="G1448"/>
  <c r="I1448"/>
  <c r="G1449"/>
  <c r="I1449"/>
  <c r="G1450"/>
  <c r="I1450"/>
  <c r="G1451"/>
  <c r="I1451"/>
  <c r="G1452"/>
  <c r="I1452"/>
  <c r="O303" i="9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G1423" i="1"/>
  <c r="I1423"/>
  <c r="G1424"/>
  <c r="I1424"/>
  <c r="G1415"/>
  <c r="I1415"/>
  <c r="G1416"/>
  <c r="I1416"/>
  <c r="G1417"/>
  <c r="I1417"/>
  <c r="G1418"/>
  <c r="I1418"/>
  <c r="G1419"/>
  <c r="I1419"/>
  <c r="G1420"/>
  <c r="I1420"/>
  <c r="G1375"/>
  <c r="I1375"/>
  <c r="G1376"/>
  <c r="I1376"/>
  <c r="G1377"/>
  <c r="I1377"/>
  <c r="G1378"/>
  <c r="I1378"/>
  <c r="G1379"/>
  <c r="I1379"/>
  <c r="G1380"/>
  <c r="I1380"/>
  <c r="G1381"/>
  <c r="I1381"/>
  <c r="G1382"/>
  <c r="I1382"/>
  <c r="G1383"/>
  <c r="I1383"/>
  <c r="G1384"/>
  <c r="I1384"/>
  <c r="G1385"/>
  <c r="I1385"/>
  <c r="G1386"/>
  <c r="I1386"/>
  <c r="G1387"/>
  <c r="I1387"/>
  <c r="G1388"/>
  <c r="I1388"/>
  <c r="G1389"/>
  <c r="I1389"/>
  <c r="G1390"/>
  <c r="I1390"/>
  <c r="G1391"/>
  <c r="I1391"/>
  <c r="G1392"/>
  <c r="I1392"/>
  <c r="G1393"/>
  <c r="I1393"/>
  <c r="G1394"/>
  <c r="I1394"/>
  <c r="G1395"/>
  <c r="I1395"/>
  <c r="G1396"/>
  <c r="I1396"/>
  <c r="G1397"/>
  <c r="I1397"/>
  <c r="G1398"/>
  <c r="I1398"/>
  <c r="G1399"/>
  <c r="I1399"/>
  <c r="G1400"/>
  <c r="I1400"/>
  <c r="G1401"/>
  <c r="I1401"/>
  <c r="G1402"/>
  <c r="I1402"/>
  <c r="G1403"/>
  <c r="I1403"/>
  <c r="G1404"/>
  <c r="I1404"/>
  <c r="G1405"/>
  <c r="I1405"/>
  <c r="G1406"/>
  <c r="I1406"/>
  <c r="G1407"/>
  <c r="I1407"/>
  <c r="G1408"/>
  <c r="I1408"/>
  <c r="O276" i="9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G1343" i="1"/>
  <c r="I1343"/>
  <c r="G1344"/>
  <c r="I1344"/>
  <c r="G1345"/>
  <c r="I1345"/>
  <c r="G1346"/>
  <c r="I1346"/>
  <c r="G1347"/>
  <c r="I1347"/>
  <c r="G1348"/>
  <c r="I1348"/>
  <c r="G1349"/>
  <c r="I1349"/>
  <c r="G1350"/>
  <c r="I1350"/>
  <c r="G1351"/>
  <c r="I1351"/>
  <c r="G1352"/>
  <c r="I1352"/>
  <c r="G1353"/>
  <c r="I1353"/>
  <c r="G1354"/>
  <c r="I1354"/>
  <c r="G1340"/>
  <c r="I1340"/>
  <c r="G1341"/>
  <c r="I1341"/>
  <c r="G1342"/>
  <c r="I1342"/>
  <c r="G1355"/>
  <c r="I1355"/>
  <c r="G1356"/>
  <c r="I1356"/>
  <c r="G1357"/>
  <c r="I1357"/>
  <c r="G1358"/>
  <c r="I1358"/>
  <c r="G1359"/>
  <c r="I1359"/>
  <c r="G1360"/>
  <c r="I1360"/>
  <c r="G1361"/>
  <c r="I1361"/>
  <c r="G1362"/>
  <c r="I1362"/>
  <c r="G1363"/>
  <c r="I1363"/>
  <c r="G1364"/>
  <c r="I1364"/>
  <c r="G1365"/>
  <c r="I1365"/>
  <c r="G1366"/>
  <c r="I1366"/>
  <c r="G1367"/>
  <c r="I1367"/>
  <c r="G1368"/>
  <c r="I1368"/>
  <c r="G1369"/>
  <c r="I1369"/>
  <c r="G1311"/>
  <c r="I1311"/>
  <c r="G1312"/>
  <c r="I1312"/>
  <c r="G1313"/>
  <c r="I1313"/>
  <c r="G1314"/>
  <c r="I1314"/>
  <c r="G1315"/>
  <c r="I1315"/>
  <c r="G1316"/>
  <c r="I1316"/>
  <c r="G1317"/>
  <c r="I1317"/>
  <c r="G1318"/>
  <c r="I1318"/>
  <c r="G1319"/>
  <c r="I1319"/>
  <c r="G1320"/>
  <c r="I1320"/>
  <c r="G1321"/>
  <c r="I1321"/>
  <c r="G1322"/>
  <c r="I1322"/>
  <c r="G1323"/>
  <c r="I1323"/>
  <c r="G1324"/>
  <c r="I1324"/>
  <c r="G1325"/>
  <c r="I1325"/>
  <c r="G1326"/>
  <c r="I1326"/>
  <c r="G1327"/>
  <c r="I1327"/>
  <c r="G1328"/>
  <c r="I1328"/>
  <c r="G1329"/>
  <c r="I1329"/>
  <c r="G1330"/>
  <c r="I1330"/>
  <c r="G1331"/>
  <c r="I1331"/>
  <c r="G1332"/>
  <c r="I1332"/>
  <c r="G1333"/>
  <c r="I1333"/>
  <c r="G1334"/>
  <c r="I1334"/>
  <c r="G1335"/>
  <c r="I1335"/>
  <c r="G1336"/>
  <c r="I1336"/>
  <c r="AT573" i="3"/>
  <c r="AU573" s="1"/>
  <c r="AN573"/>
  <c r="AO573" s="1"/>
  <c r="AH573"/>
  <c r="AI573" s="1"/>
  <c r="AB573"/>
  <c r="AC573" s="1"/>
  <c r="V573"/>
  <c r="W573" s="1"/>
  <c r="P573"/>
  <c r="Q573" s="1"/>
  <c r="J573"/>
  <c r="K573" s="1"/>
  <c r="AU539"/>
  <c r="AT505"/>
  <c r="AU505"/>
  <c r="AN505"/>
  <c r="AO505" s="1"/>
  <c r="AH505"/>
  <c r="AI505" s="1"/>
  <c r="AB505"/>
  <c r="AC505" s="1"/>
  <c r="V505"/>
  <c r="W505" s="1"/>
  <c r="P505"/>
  <c r="Q505" s="1"/>
  <c r="J505"/>
  <c r="K505" s="1"/>
  <c r="J471"/>
  <c r="K471" s="1"/>
  <c r="P471"/>
  <c r="Q471" s="1"/>
  <c r="V471"/>
  <c r="W471" s="1"/>
  <c r="AB471"/>
  <c r="AC471" s="1"/>
  <c r="AH471"/>
  <c r="AI471" s="1"/>
  <c r="AN471"/>
  <c r="AO471" s="1"/>
  <c r="AT471"/>
  <c r="AU471" s="1"/>
  <c r="AT437"/>
  <c r="AU437" s="1"/>
  <c r="AN437"/>
  <c r="AO437" s="1"/>
  <c r="AH437"/>
  <c r="AI437" s="1"/>
  <c r="AB437"/>
  <c r="AC437" s="1"/>
  <c r="V437"/>
  <c r="W437" s="1"/>
  <c r="P437"/>
  <c r="Q437" s="1"/>
  <c r="J437"/>
  <c r="K437" s="1"/>
  <c r="J403"/>
  <c r="K403" s="1"/>
  <c r="P403"/>
  <c r="Q403" s="1"/>
  <c r="V403"/>
  <c r="W403" s="1"/>
  <c r="AB403"/>
  <c r="AC403" s="1"/>
  <c r="AH403"/>
  <c r="AI403" s="1"/>
  <c r="AN403"/>
  <c r="AO403" s="1"/>
  <c r="AT403"/>
  <c r="AU403" s="1"/>
  <c r="AT369"/>
  <c r="AU369" s="1"/>
  <c r="AN369"/>
  <c r="AO369" s="1"/>
  <c r="AH369"/>
  <c r="AI369" s="1"/>
  <c r="AB369"/>
  <c r="AC369" s="1"/>
  <c r="V369"/>
  <c r="W369" s="1"/>
  <c r="P369"/>
  <c r="Q369" s="1"/>
  <c r="J369"/>
  <c r="K369" s="1"/>
  <c r="J335"/>
  <c r="K335" s="1"/>
  <c r="P335"/>
  <c r="Q335" s="1"/>
  <c r="V335"/>
  <c r="W335" s="1"/>
  <c r="AB335"/>
  <c r="AC335" s="1"/>
  <c r="AH335"/>
  <c r="AI335" s="1"/>
  <c r="AN335"/>
  <c r="AO335" s="1"/>
  <c r="AT335"/>
  <c r="AU335" s="1"/>
  <c r="AT301"/>
  <c r="AU301" s="1"/>
  <c r="AN301"/>
  <c r="AO301"/>
  <c r="AH301"/>
  <c r="AI301" s="1"/>
  <c r="AB301"/>
  <c r="AC301" s="1"/>
  <c r="V301"/>
  <c r="W301" s="1"/>
  <c r="P301"/>
  <c r="Q301" s="1"/>
  <c r="J301"/>
  <c r="K301" s="1"/>
  <c r="J267"/>
  <c r="K267" s="1"/>
  <c r="P267"/>
  <c r="Q267" s="1"/>
  <c r="V267"/>
  <c r="W267" s="1"/>
  <c r="AB267"/>
  <c r="AC267" s="1"/>
  <c r="AH267"/>
  <c r="AI267" s="1"/>
  <c r="AN267"/>
  <c r="AO267" s="1"/>
  <c r="AT267"/>
  <c r="AU267" s="1"/>
  <c r="AT233"/>
  <c r="AU233" s="1"/>
  <c r="AN233"/>
  <c r="AO233" s="1"/>
  <c r="AH233"/>
  <c r="AI233"/>
  <c r="AB233"/>
  <c r="AC233" s="1"/>
  <c r="V233"/>
  <c r="W233" s="1"/>
  <c r="P233"/>
  <c r="Q233" s="1"/>
  <c r="J233"/>
  <c r="K233" s="1"/>
  <c r="H439" i="2"/>
  <c r="AT199" i="3"/>
  <c r="AU199" s="1"/>
  <c r="AN199"/>
  <c r="AO199" s="1"/>
  <c r="AH199"/>
  <c r="AI199" s="1"/>
  <c r="AB199"/>
  <c r="AC199"/>
  <c r="V199"/>
  <c r="W199" s="1"/>
  <c r="P199"/>
  <c r="Q199" s="1"/>
  <c r="J199"/>
  <c r="K199" s="1"/>
  <c r="J165"/>
  <c r="K165" s="1"/>
  <c r="P165"/>
  <c r="Q165" s="1"/>
  <c r="V165"/>
  <c r="W165" s="1"/>
  <c r="AB165"/>
  <c r="AC165"/>
  <c r="AH165"/>
  <c r="AI165" s="1"/>
  <c r="AN165"/>
  <c r="AO165" s="1"/>
  <c r="AT165"/>
  <c r="AU165" s="1"/>
  <c r="AT131"/>
  <c r="AU131" s="1"/>
  <c r="AN131"/>
  <c r="AO131"/>
  <c r="AH131"/>
  <c r="AI131" s="1"/>
  <c r="AB131"/>
  <c r="AC131" s="1"/>
  <c r="V131"/>
  <c r="W131" s="1"/>
  <c r="P131"/>
  <c r="Q131" s="1"/>
  <c r="J131"/>
  <c r="K131" s="1"/>
  <c r="J97"/>
  <c r="K97" s="1"/>
  <c r="P97"/>
  <c r="Q97" s="1"/>
  <c r="V97"/>
  <c r="W97" s="1"/>
  <c r="AB97"/>
  <c r="AC97" s="1"/>
  <c r="AH97"/>
  <c r="AI97" s="1"/>
  <c r="AN97"/>
  <c r="AO97"/>
  <c r="AN96"/>
  <c r="AT97"/>
  <c r="AU97" s="1"/>
  <c r="AT63"/>
  <c r="AU63" s="1"/>
  <c r="AN63"/>
  <c r="AO63" s="1"/>
  <c r="AB63"/>
  <c r="AC63" s="1"/>
  <c r="V63"/>
  <c r="W63" s="1"/>
  <c r="P63"/>
  <c r="Q63" s="1"/>
  <c r="J63"/>
  <c r="K63" s="1"/>
  <c r="V29"/>
  <c r="W29" s="1"/>
  <c r="AB29"/>
  <c r="AC29"/>
  <c r="AH29"/>
  <c r="AI29" s="1"/>
  <c r="AN29"/>
  <c r="AO29" s="1"/>
  <c r="AT29"/>
  <c r="AU29" s="1"/>
  <c r="AW29"/>
  <c r="AQ29"/>
  <c r="AK29"/>
  <c r="AE29"/>
  <c r="Y29"/>
  <c r="S29"/>
  <c r="S28"/>
  <c r="M29"/>
  <c r="P29"/>
  <c r="J29"/>
  <c r="K29" s="1"/>
  <c r="D29"/>
  <c r="E29" s="1"/>
  <c r="AT811"/>
  <c r="AU811"/>
  <c r="AN811"/>
  <c r="AO811" s="1"/>
  <c r="AH811"/>
  <c r="AI811" s="1"/>
  <c r="AB811"/>
  <c r="AC811" s="1"/>
  <c r="V811"/>
  <c r="W811" s="1"/>
  <c r="P811"/>
  <c r="Q811" s="1"/>
  <c r="J811"/>
  <c r="K811" s="1"/>
  <c r="J777"/>
  <c r="K777" s="1"/>
  <c r="P777"/>
  <c r="Q777" s="1"/>
  <c r="V777"/>
  <c r="W777" s="1"/>
  <c r="AB777"/>
  <c r="AC777" s="1"/>
  <c r="AH777"/>
  <c r="AI777" s="1"/>
  <c r="AN777"/>
  <c r="AO777" s="1"/>
  <c r="AT777"/>
  <c r="AU777" s="1"/>
  <c r="AT743"/>
  <c r="AU743" s="1"/>
  <c r="AN743"/>
  <c r="AO743"/>
  <c r="AH743"/>
  <c r="AI743"/>
  <c r="AB743"/>
  <c r="AC743"/>
  <c r="V743"/>
  <c r="W743" s="1"/>
  <c r="P743"/>
  <c r="Q743" s="1"/>
  <c r="J743"/>
  <c r="K743" s="1"/>
  <c r="J709"/>
  <c r="K709" s="1"/>
  <c r="P709"/>
  <c r="Q709" s="1"/>
  <c r="V709"/>
  <c r="W709" s="1"/>
  <c r="AB709"/>
  <c r="AC709" s="1"/>
  <c r="AH709"/>
  <c r="AI709" s="1"/>
  <c r="AN709"/>
  <c r="AO709" s="1"/>
  <c r="AT709"/>
  <c r="AU709" s="1"/>
  <c r="AT675"/>
  <c r="AU675"/>
  <c r="AN675"/>
  <c r="AO675" s="1"/>
  <c r="AH675"/>
  <c r="AI675" s="1"/>
  <c r="AB675"/>
  <c r="AC675" s="1"/>
  <c r="V675"/>
  <c r="W675" s="1"/>
  <c r="P675"/>
  <c r="Q675" s="1"/>
  <c r="J675"/>
  <c r="K675" s="1"/>
  <c r="L1375" i="1" l="1"/>
  <c r="L1367"/>
  <c r="L1402"/>
  <c r="L1469"/>
  <c r="L3"/>
  <c r="L5"/>
  <c r="L7"/>
  <c r="L8"/>
  <c r="L9"/>
  <c r="L10"/>
  <c r="L12"/>
  <c r="L14"/>
  <c r="L16"/>
  <c r="L18"/>
  <c r="L19"/>
  <c r="L20"/>
  <c r="L22"/>
  <c r="L23"/>
  <c r="L30"/>
  <c r="L31"/>
  <c r="L33"/>
  <c r="L37"/>
  <c r="L39"/>
  <c r="L40"/>
  <c r="L41"/>
  <c r="L44"/>
  <c r="L45"/>
  <c r="L46"/>
  <c r="L49"/>
  <c r="L50"/>
  <c r="L53"/>
  <c r="L54"/>
  <c r="L55"/>
  <c r="L57"/>
  <c r="L59"/>
  <c r="L125"/>
  <c r="L126"/>
  <c r="L145"/>
  <c r="L153"/>
  <c r="L154"/>
  <c r="L155"/>
  <c r="L158"/>
  <c r="L159"/>
  <c r="L162"/>
  <c r="L164"/>
  <c r="L165"/>
  <c r="L167"/>
  <c r="L171"/>
  <c r="L172"/>
  <c r="L173"/>
  <c r="L174"/>
  <c r="L178"/>
  <c r="L179"/>
  <c r="L180"/>
  <c r="L182"/>
  <c r="L183"/>
  <c r="L184"/>
  <c r="L187"/>
  <c r="L188"/>
  <c r="L193"/>
  <c r="L1321"/>
  <c r="L1369"/>
  <c r="L1368"/>
  <c r="L1354"/>
  <c r="L294"/>
  <c r="L296"/>
  <c r="L300"/>
  <c r="L301"/>
  <c r="L303"/>
  <c r="L304"/>
  <c r="L306"/>
  <c r="L307"/>
  <c r="L309"/>
  <c r="L311"/>
  <c r="L312"/>
  <c r="L316"/>
  <c r="L318"/>
  <c r="L323"/>
  <c r="L326"/>
  <c r="L327"/>
  <c r="L328"/>
  <c r="L330"/>
  <c r="L331"/>
  <c r="L334"/>
  <c r="L336"/>
  <c r="L243"/>
  <c r="L244"/>
  <c r="L248"/>
  <c r="L250"/>
  <c r="L251"/>
  <c r="L252"/>
  <c r="L254"/>
  <c r="L257"/>
  <c r="L258"/>
  <c r="L259"/>
  <c r="L261"/>
  <c r="L262"/>
  <c r="L263"/>
  <c r="L265"/>
  <c r="L266"/>
  <c r="L268"/>
  <c r="L270"/>
  <c r="L273"/>
  <c r="L274"/>
  <c r="L277"/>
  <c r="L278"/>
  <c r="L279"/>
  <c r="L281"/>
  <c r="L286"/>
  <c r="L1439"/>
  <c r="L1326"/>
  <c r="L1311"/>
  <c r="L1366"/>
  <c r="L1365"/>
  <c r="L1364"/>
  <c r="L1392"/>
  <c r="L1384"/>
  <c r="L1449"/>
  <c r="L1447"/>
  <c r="L1444"/>
  <c r="L1468"/>
  <c r="L1464"/>
  <c r="L287"/>
  <c r="L1406"/>
  <c r="L1445"/>
  <c r="L1441"/>
  <c r="L1438"/>
  <c r="L1465"/>
  <c r="L1401"/>
  <c r="L1397"/>
  <c r="L1380"/>
  <c r="L1417"/>
  <c r="L1408"/>
  <c r="L1405"/>
  <c r="L1398"/>
  <c r="L1394"/>
  <c r="L1390"/>
  <c r="L1388"/>
  <c r="L1383"/>
  <c r="L1378"/>
  <c r="L1320"/>
  <c r="L1316"/>
  <c r="L1352"/>
  <c r="L1334"/>
  <c r="L1331"/>
  <c r="L1325"/>
  <c r="L1363"/>
  <c r="L1361"/>
  <c r="L1359"/>
  <c r="L1356"/>
  <c r="L1418"/>
  <c r="L66"/>
  <c r="L69"/>
  <c r="L70"/>
  <c r="L72"/>
  <c r="L73"/>
  <c r="L75"/>
  <c r="L76"/>
  <c r="L77"/>
  <c r="L78"/>
  <c r="L79"/>
  <c r="L80"/>
  <c r="L81"/>
  <c r="L83"/>
  <c r="L88"/>
  <c r="L89"/>
  <c r="L90"/>
  <c r="L91"/>
  <c r="L92"/>
  <c r="L93"/>
  <c r="L94"/>
  <c r="L95"/>
  <c r="L96"/>
  <c r="L97"/>
  <c r="L98"/>
  <c r="L99"/>
  <c r="L108"/>
  <c r="L110"/>
  <c r="L111"/>
  <c r="L112"/>
  <c r="L114"/>
  <c r="L117"/>
  <c r="L1317"/>
  <c r="L1312"/>
  <c r="L1466"/>
  <c r="L1450"/>
  <c r="L1442"/>
  <c r="L1419"/>
  <c r="L1403"/>
  <c r="L1399"/>
  <c r="L1391"/>
  <c r="L1357"/>
  <c r="L1353"/>
  <c r="L1349"/>
  <c r="L1332"/>
  <c r="L1322"/>
  <c r="L1318"/>
  <c r="AZ29" i="3"/>
  <c r="Q29"/>
  <c r="AU641"/>
  <c r="AO641"/>
  <c r="AI641"/>
  <c r="AC641"/>
  <c r="W641"/>
  <c r="J641"/>
  <c r="AT641"/>
  <c r="AN641"/>
  <c r="AH641"/>
  <c r="AB641"/>
  <c r="AB642"/>
  <c r="V641"/>
  <c r="P641"/>
  <c r="Q641" s="1"/>
  <c r="P642"/>
  <c r="G1223" i="1"/>
  <c r="I1223"/>
  <c r="G1224"/>
  <c r="I1224"/>
  <c r="G1225"/>
  <c r="I1225"/>
  <c r="G1226"/>
  <c r="I1226"/>
  <c r="G1227"/>
  <c r="I1227"/>
  <c r="G1228"/>
  <c r="I1228"/>
  <c r="G1229"/>
  <c r="I1229"/>
  <c r="G1230"/>
  <c r="I1230"/>
  <c r="G1231"/>
  <c r="I1231"/>
  <c r="G1232"/>
  <c r="I1232"/>
  <c r="G1233"/>
  <c r="I1233"/>
  <c r="G1234"/>
  <c r="I1234"/>
  <c r="G1235"/>
  <c r="I1235"/>
  <c r="G1236"/>
  <c r="I1236"/>
  <c r="G1237"/>
  <c r="I1237"/>
  <c r="G1238"/>
  <c r="I1238"/>
  <c r="G1239"/>
  <c r="I1239"/>
  <c r="G1240"/>
  <c r="I1240"/>
  <c r="G1241"/>
  <c r="I1241"/>
  <c r="G1242"/>
  <c r="I1242"/>
  <c r="G1243"/>
  <c r="I1243"/>
  <c r="G1244"/>
  <c r="I1244"/>
  <c r="G1245"/>
  <c r="I1245"/>
  <c r="G1246"/>
  <c r="I1246"/>
  <c r="G1247"/>
  <c r="I1247"/>
  <c r="G1248"/>
  <c r="I1248"/>
  <c r="G1249"/>
  <c r="I1249"/>
  <c r="G1250"/>
  <c r="I1250"/>
  <c r="G1251"/>
  <c r="I1251"/>
  <c r="G1252"/>
  <c r="I1252"/>
  <c r="G1253"/>
  <c r="I1253"/>
  <c r="G1254"/>
  <c r="I1254"/>
  <c r="G1255"/>
  <c r="I1255"/>
  <c r="G1256"/>
  <c r="I1256"/>
  <c r="G1257"/>
  <c r="I1257"/>
  <c r="G1258"/>
  <c r="I1258"/>
  <c r="G1156"/>
  <c r="I1156"/>
  <c r="G1157"/>
  <c r="I1157"/>
  <c r="G1158"/>
  <c r="I1158"/>
  <c r="G1159"/>
  <c r="G1160"/>
  <c r="I1160"/>
  <c r="G1161"/>
  <c r="I1161"/>
  <c r="G1162"/>
  <c r="I1162"/>
  <c r="G1163"/>
  <c r="I1163"/>
  <c r="G1164"/>
  <c r="I1164"/>
  <c r="G1165"/>
  <c r="I1165"/>
  <c r="G1166"/>
  <c r="I1166"/>
  <c r="G1167"/>
  <c r="I1167"/>
  <c r="G1168"/>
  <c r="I1168"/>
  <c r="G1169"/>
  <c r="I1169"/>
  <c r="G1170"/>
  <c r="I1170"/>
  <c r="G1171"/>
  <c r="I1171"/>
  <c r="G1172"/>
  <c r="I1172"/>
  <c r="G1173"/>
  <c r="I1173"/>
  <c r="G1174"/>
  <c r="I1174"/>
  <c r="G1175"/>
  <c r="I1175"/>
  <c r="G1176"/>
  <c r="I1176"/>
  <c r="G1177"/>
  <c r="I1177"/>
  <c r="G1178"/>
  <c r="I1178"/>
  <c r="G1179"/>
  <c r="I1179"/>
  <c r="G1180"/>
  <c r="I1180"/>
  <c r="G1181"/>
  <c r="I1181"/>
  <c r="G1182"/>
  <c r="I1182"/>
  <c r="G1183"/>
  <c r="I1183"/>
  <c r="G1184"/>
  <c r="I1184"/>
  <c r="G1185"/>
  <c r="I1185"/>
  <c r="G1186"/>
  <c r="I1186"/>
  <c r="G1187"/>
  <c r="I1187"/>
  <c r="G1188"/>
  <c r="I1188"/>
  <c r="G1189"/>
  <c r="I1189"/>
  <c r="G1190"/>
  <c r="I1190"/>
  <c r="G1191"/>
  <c r="I1191"/>
  <c r="G1192"/>
  <c r="I1192"/>
  <c r="G1193"/>
  <c r="I1193"/>
  <c r="G1194"/>
  <c r="I1194"/>
  <c r="G1195"/>
  <c r="I1195"/>
  <c r="G1196"/>
  <c r="I1196"/>
  <c r="G1197"/>
  <c r="I1197"/>
  <c r="G1198"/>
  <c r="I1198"/>
  <c r="G1199"/>
  <c r="I1199"/>
  <c r="G1200"/>
  <c r="I1200"/>
  <c r="G1201"/>
  <c r="I1201"/>
  <c r="G1202"/>
  <c r="I1202"/>
  <c r="G1203"/>
  <c r="I1203"/>
  <c r="G1204"/>
  <c r="I1204"/>
  <c r="G1205"/>
  <c r="I1205"/>
  <c r="G1206"/>
  <c r="I1206"/>
  <c r="G1207"/>
  <c r="I1207"/>
  <c r="G1208"/>
  <c r="I1208"/>
  <c r="G1209"/>
  <c r="I1209"/>
  <c r="G1210"/>
  <c r="I1210"/>
  <c r="G1211"/>
  <c r="I1211"/>
  <c r="G1212"/>
  <c r="I1212"/>
  <c r="G1213"/>
  <c r="I1213"/>
  <c r="G1214"/>
  <c r="I1214"/>
  <c r="G1215"/>
  <c r="I1215"/>
  <c r="G1216"/>
  <c r="I1216"/>
  <c r="G1217"/>
  <c r="I1217"/>
  <c r="G1218"/>
  <c r="I1218"/>
  <c r="G1219"/>
  <c r="I1219"/>
  <c r="G1220"/>
  <c r="I1220"/>
  <c r="H612" i="3"/>
  <c r="AT607"/>
  <c r="AU607" s="1"/>
  <c r="AN607"/>
  <c r="AO607" s="1"/>
  <c r="AH607"/>
  <c r="AI607" s="1"/>
  <c r="AB607"/>
  <c r="AC607" s="1"/>
  <c r="V607"/>
  <c r="W607" s="1"/>
  <c r="P607"/>
  <c r="Q607" s="1"/>
  <c r="J607"/>
  <c r="K607" s="1"/>
  <c r="G1108" i="1"/>
  <c r="G1110"/>
  <c r="I1110"/>
  <c r="G1111"/>
  <c r="I1111"/>
  <c r="G1112"/>
  <c r="I1112"/>
  <c r="G1113"/>
  <c r="I1113"/>
  <c r="G1114"/>
  <c r="I1114"/>
  <c r="G1115"/>
  <c r="I1115"/>
  <c r="G1116"/>
  <c r="I1116"/>
  <c r="G1117"/>
  <c r="I1117"/>
  <c r="G1118"/>
  <c r="I1118"/>
  <c r="G1119"/>
  <c r="I1119"/>
  <c r="G1120"/>
  <c r="I1120"/>
  <c r="G1121"/>
  <c r="I1121"/>
  <c r="G1122"/>
  <c r="I1122"/>
  <c r="G1102"/>
  <c r="I1102"/>
  <c r="G1103"/>
  <c r="I1103"/>
  <c r="G1104"/>
  <c r="I1104"/>
  <c r="G1105"/>
  <c r="I1105"/>
  <c r="G1106"/>
  <c r="I1106"/>
  <c r="G1107"/>
  <c r="I1107"/>
  <c r="I1108"/>
  <c r="G1109"/>
  <c r="I1109"/>
  <c r="G1123"/>
  <c r="I1123"/>
  <c r="G1124"/>
  <c r="I1124"/>
  <c r="G1125"/>
  <c r="I1125"/>
  <c r="G1126"/>
  <c r="I1126"/>
  <c r="G1127"/>
  <c r="I1127"/>
  <c r="G1128"/>
  <c r="I1128"/>
  <c r="G1129"/>
  <c r="I1129"/>
  <c r="G1130"/>
  <c r="I1130"/>
  <c r="G1131"/>
  <c r="I1131"/>
  <c r="G1132"/>
  <c r="I1132"/>
  <c r="G1133"/>
  <c r="I1133"/>
  <c r="G1134"/>
  <c r="I1134"/>
  <c r="G1135"/>
  <c r="I1135"/>
  <c r="G1136"/>
  <c r="I1136"/>
  <c r="G1137"/>
  <c r="I1137"/>
  <c r="G1138"/>
  <c r="I1138"/>
  <c r="G1139"/>
  <c r="I1139"/>
  <c r="G1140"/>
  <c r="I1140"/>
  <c r="G1141"/>
  <c r="I1141"/>
  <c r="G1142"/>
  <c r="I1142"/>
  <c r="G1143"/>
  <c r="I1143"/>
  <c r="G1144"/>
  <c r="I1144"/>
  <c r="G1145"/>
  <c r="I1145"/>
  <c r="G1146"/>
  <c r="I1146"/>
  <c r="G1147"/>
  <c r="I1147"/>
  <c r="G1148"/>
  <c r="I1148"/>
  <c r="H432" i="2"/>
  <c r="J432"/>
  <c r="H433"/>
  <c r="J433"/>
  <c r="H425"/>
  <c r="J425"/>
  <c r="H426"/>
  <c r="J426"/>
  <c r="H427"/>
  <c r="J427"/>
  <c r="H417"/>
  <c r="J417"/>
  <c r="H405"/>
  <c r="A812" i="3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S812"/>
  <c r="S811"/>
  <c r="S810"/>
  <c r="S809"/>
  <c r="S808"/>
  <c r="S807"/>
  <c r="S806"/>
  <c r="S805"/>
  <c r="S804"/>
  <c r="S803"/>
  <c r="S802"/>
  <c r="S801"/>
  <c r="S800"/>
  <c r="S799"/>
  <c r="S798"/>
  <c r="S797"/>
  <c r="S796"/>
  <c r="S795"/>
  <c r="S794"/>
  <c r="S793"/>
  <c r="S792"/>
  <c r="S791"/>
  <c r="S790"/>
  <c r="S789"/>
  <c r="S788"/>
  <c r="S787"/>
  <c r="S786"/>
  <c r="Y812"/>
  <c r="Y811"/>
  <c r="Y810"/>
  <c r="Y809"/>
  <c r="Y808"/>
  <c r="Y807"/>
  <c r="Y806"/>
  <c r="Y805"/>
  <c r="Y804"/>
  <c r="Y803"/>
  <c r="Y802"/>
  <c r="Y801"/>
  <c r="Y800"/>
  <c r="Y799"/>
  <c r="Y798"/>
  <c r="Y797"/>
  <c r="Y796"/>
  <c r="Y795"/>
  <c r="Y794"/>
  <c r="Y793"/>
  <c r="Y792"/>
  <c r="Y791"/>
  <c r="Y790"/>
  <c r="Y789"/>
  <c r="Y788"/>
  <c r="Y787"/>
  <c r="Y786"/>
  <c r="AE812"/>
  <c r="AE811"/>
  <c r="AE810"/>
  <c r="AE809"/>
  <c r="AE808"/>
  <c r="AE807"/>
  <c r="AE806"/>
  <c r="AE805"/>
  <c r="AE804"/>
  <c r="AE803"/>
  <c r="AE802"/>
  <c r="AE801"/>
  <c r="AE800"/>
  <c r="AE799"/>
  <c r="AE798"/>
  <c r="AE797"/>
  <c r="AE796"/>
  <c r="AE795"/>
  <c r="AE794"/>
  <c r="AE793"/>
  <c r="AE792"/>
  <c r="AE791"/>
  <c r="AE790"/>
  <c r="AE789"/>
  <c r="AE788"/>
  <c r="AE787"/>
  <c r="AE786"/>
  <c r="AK812"/>
  <c r="AK811"/>
  <c r="AK810"/>
  <c r="AK809"/>
  <c r="AK808"/>
  <c r="AK807"/>
  <c r="AK806"/>
  <c r="AK805"/>
  <c r="AK804"/>
  <c r="AK803"/>
  <c r="AK802"/>
  <c r="AK801"/>
  <c r="AK800"/>
  <c r="AK799"/>
  <c r="AK798"/>
  <c r="AK797"/>
  <c r="AK796"/>
  <c r="AK795"/>
  <c r="AK794"/>
  <c r="AK793"/>
  <c r="AK792"/>
  <c r="AK791"/>
  <c r="AK790"/>
  <c r="AK789"/>
  <c r="AK788"/>
  <c r="AK787"/>
  <c r="AK786"/>
  <c r="AQ812"/>
  <c r="AQ811"/>
  <c r="AQ810"/>
  <c r="AQ809"/>
  <c r="AQ808"/>
  <c r="AQ807"/>
  <c r="AQ806"/>
  <c r="AQ805"/>
  <c r="AQ804"/>
  <c r="AQ803"/>
  <c r="AQ802"/>
  <c r="AQ801"/>
  <c r="AQ800"/>
  <c r="AQ799"/>
  <c r="AQ798"/>
  <c r="AQ797"/>
  <c r="AQ796"/>
  <c r="AQ795"/>
  <c r="AQ794"/>
  <c r="AQ793"/>
  <c r="AQ792"/>
  <c r="AQ791"/>
  <c r="AQ790"/>
  <c r="AQ789"/>
  <c r="AQ788"/>
  <c r="AQ787"/>
  <c r="AQ786"/>
  <c r="AW812"/>
  <c r="AW811"/>
  <c r="AW810"/>
  <c r="AW809"/>
  <c r="AW808"/>
  <c r="AW807"/>
  <c r="AW806"/>
  <c r="AW805"/>
  <c r="AW804"/>
  <c r="AW803"/>
  <c r="AW802"/>
  <c r="AW801"/>
  <c r="AW800"/>
  <c r="AW799"/>
  <c r="AW798"/>
  <c r="AW797"/>
  <c r="AW796"/>
  <c r="AW795"/>
  <c r="AW794"/>
  <c r="AW793"/>
  <c r="AW792"/>
  <c r="AW791"/>
  <c r="AW790"/>
  <c r="AW789"/>
  <c r="AW788"/>
  <c r="AW787"/>
  <c r="AW786"/>
  <c r="AW778"/>
  <c r="AW777"/>
  <c r="AW776"/>
  <c r="AW775"/>
  <c r="AW774"/>
  <c r="AW773"/>
  <c r="AW772"/>
  <c r="AW771"/>
  <c r="AW770"/>
  <c r="AW769"/>
  <c r="AW768"/>
  <c r="AW767"/>
  <c r="AW766"/>
  <c r="AW765"/>
  <c r="AW764"/>
  <c r="AW763"/>
  <c r="AW762"/>
  <c r="AW761"/>
  <c r="AW760"/>
  <c r="AW759"/>
  <c r="AW758"/>
  <c r="AW757"/>
  <c r="AW756"/>
  <c r="AW755"/>
  <c r="AW754"/>
  <c r="AW753"/>
  <c r="AW752"/>
  <c r="AQ778"/>
  <c r="AQ777"/>
  <c r="AQ776"/>
  <c r="AQ775"/>
  <c r="AQ774"/>
  <c r="AQ773"/>
  <c r="AQ772"/>
  <c r="AQ771"/>
  <c r="AQ770"/>
  <c r="AQ769"/>
  <c r="AQ768"/>
  <c r="AQ767"/>
  <c r="AQ766"/>
  <c r="AQ765"/>
  <c r="AQ764"/>
  <c r="AQ763"/>
  <c r="AQ762"/>
  <c r="AQ761"/>
  <c r="AQ760"/>
  <c r="AQ759"/>
  <c r="AQ758"/>
  <c r="AQ757"/>
  <c r="AQ756"/>
  <c r="AQ755"/>
  <c r="AQ754"/>
  <c r="AQ753"/>
  <c r="AQ752"/>
  <c r="AK778"/>
  <c r="AK777"/>
  <c r="AK776"/>
  <c r="AK775"/>
  <c r="AK774"/>
  <c r="AK773"/>
  <c r="AK772"/>
  <c r="AK771"/>
  <c r="AK770"/>
  <c r="AK769"/>
  <c r="AK768"/>
  <c r="AK767"/>
  <c r="AK766"/>
  <c r="AK765"/>
  <c r="AK764"/>
  <c r="AK763"/>
  <c r="AK762"/>
  <c r="AK761"/>
  <c r="AK760"/>
  <c r="AK759"/>
  <c r="AK758"/>
  <c r="AK757"/>
  <c r="AK756"/>
  <c r="AK755"/>
  <c r="AK754"/>
  <c r="AK753"/>
  <c r="AK752"/>
  <c r="AE778"/>
  <c r="AE777"/>
  <c r="AE776"/>
  <c r="AE775"/>
  <c r="AE774"/>
  <c r="AE773"/>
  <c r="AE772"/>
  <c r="AE771"/>
  <c r="AE770"/>
  <c r="AE769"/>
  <c r="AE768"/>
  <c r="AE767"/>
  <c r="AE766"/>
  <c r="AE765"/>
  <c r="AE764"/>
  <c r="AE763"/>
  <c r="AE762"/>
  <c r="AE761"/>
  <c r="AE760"/>
  <c r="AE759"/>
  <c r="AE758"/>
  <c r="AE757"/>
  <c r="AE756"/>
  <c r="AE755"/>
  <c r="AE754"/>
  <c r="AE753"/>
  <c r="AE752"/>
  <c r="Y778"/>
  <c r="Y777"/>
  <c r="Y776"/>
  <c r="Y775"/>
  <c r="Y774"/>
  <c r="Y773"/>
  <c r="Y772"/>
  <c r="Y771"/>
  <c r="Y770"/>
  <c r="Y769"/>
  <c r="Y768"/>
  <c r="Y767"/>
  <c r="Y766"/>
  <c r="Y765"/>
  <c r="Y764"/>
  <c r="Y763"/>
  <c r="Y762"/>
  <c r="Y761"/>
  <c r="Y760"/>
  <c r="Y759"/>
  <c r="Y758"/>
  <c r="Y757"/>
  <c r="Y756"/>
  <c r="Y755"/>
  <c r="Y754"/>
  <c r="Y753"/>
  <c r="Y752"/>
  <c r="S778"/>
  <c r="S777"/>
  <c r="S776"/>
  <c r="S775"/>
  <c r="S774"/>
  <c r="S773"/>
  <c r="S772"/>
  <c r="S771"/>
  <c r="S770"/>
  <c r="S769"/>
  <c r="S768"/>
  <c r="S767"/>
  <c r="S766"/>
  <c r="S765"/>
  <c r="S764"/>
  <c r="S763"/>
  <c r="S762"/>
  <c r="S761"/>
  <c r="S760"/>
  <c r="S759"/>
  <c r="S758"/>
  <c r="S757"/>
  <c r="S756"/>
  <c r="S755"/>
  <c r="S754"/>
  <c r="S753"/>
  <c r="S752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W744"/>
  <c r="AW743"/>
  <c r="AW742"/>
  <c r="AW741"/>
  <c r="AW740"/>
  <c r="AW739"/>
  <c r="AW738"/>
  <c r="AW737"/>
  <c r="AW736"/>
  <c r="AW735"/>
  <c r="AW734"/>
  <c r="AW733"/>
  <c r="AW732"/>
  <c r="AW731"/>
  <c r="AW730"/>
  <c r="AW729"/>
  <c r="AW728"/>
  <c r="AW727"/>
  <c r="AW726"/>
  <c r="AW725"/>
  <c r="AW724"/>
  <c r="AW723"/>
  <c r="AW722"/>
  <c r="AW721"/>
  <c r="AW720"/>
  <c r="AW719"/>
  <c r="AW718"/>
  <c r="AQ744"/>
  <c r="AQ743"/>
  <c r="AQ742"/>
  <c r="AQ741"/>
  <c r="AQ740"/>
  <c r="AQ739"/>
  <c r="AQ738"/>
  <c r="AQ737"/>
  <c r="AQ736"/>
  <c r="AQ735"/>
  <c r="AQ734"/>
  <c r="AQ733"/>
  <c r="AQ732"/>
  <c r="AQ731"/>
  <c r="AQ730"/>
  <c r="AQ729"/>
  <c r="AQ728"/>
  <c r="AQ727"/>
  <c r="AQ726"/>
  <c r="AQ725"/>
  <c r="AQ724"/>
  <c r="AQ723"/>
  <c r="AQ722"/>
  <c r="AQ721"/>
  <c r="AQ720"/>
  <c r="AQ719"/>
  <c r="AQ718"/>
  <c r="AK744"/>
  <c r="AK743"/>
  <c r="AK742"/>
  <c r="AK741"/>
  <c r="AK740"/>
  <c r="AK739"/>
  <c r="AK738"/>
  <c r="AK737"/>
  <c r="AK736"/>
  <c r="AK735"/>
  <c r="AK734"/>
  <c r="AK733"/>
  <c r="AK732"/>
  <c r="AK731"/>
  <c r="AK730"/>
  <c r="AK729"/>
  <c r="AK728"/>
  <c r="AK727"/>
  <c r="AK726"/>
  <c r="AK725"/>
  <c r="AK724"/>
  <c r="AK723"/>
  <c r="AK722"/>
  <c r="AK721"/>
  <c r="AK720"/>
  <c r="AK719"/>
  <c r="AK718"/>
  <c r="AE744"/>
  <c r="AE743"/>
  <c r="AE742"/>
  <c r="AE741"/>
  <c r="AE740"/>
  <c r="AE739"/>
  <c r="AE738"/>
  <c r="AE737"/>
  <c r="AE736"/>
  <c r="AE735"/>
  <c r="AE734"/>
  <c r="AE733"/>
  <c r="AE732"/>
  <c r="AE731"/>
  <c r="AE730"/>
  <c r="AE729"/>
  <c r="AE728"/>
  <c r="AE727"/>
  <c r="AE726"/>
  <c r="AE725"/>
  <c r="AE724"/>
  <c r="AE723"/>
  <c r="AE722"/>
  <c r="AE721"/>
  <c r="AE720"/>
  <c r="AE719"/>
  <c r="AE718"/>
  <c r="Y744"/>
  <c r="Y743"/>
  <c r="Y742"/>
  <c r="Y741"/>
  <c r="Y740"/>
  <c r="Y739"/>
  <c r="Y738"/>
  <c r="Y737"/>
  <c r="Y736"/>
  <c r="Y735"/>
  <c r="Y734"/>
  <c r="Y733"/>
  <c r="Y732"/>
  <c r="Y731"/>
  <c r="Y730"/>
  <c r="Y729"/>
  <c r="Y728"/>
  <c r="Y727"/>
  <c r="Y726"/>
  <c r="Y725"/>
  <c r="Y724"/>
  <c r="Y723"/>
  <c r="Y722"/>
  <c r="Y721"/>
  <c r="Y720"/>
  <c r="Y719"/>
  <c r="Y718"/>
  <c r="S744"/>
  <c r="S743"/>
  <c r="S742"/>
  <c r="S741"/>
  <c r="S740"/>
  <c r="S739"/>
  <c r="S738"/>
  <c r="S737"/>
  <c r="S736"/>
  <c r="S735"/>
  <c r="S734"/>
  <c r="S733"/>
  <c r="S732"/>
  <c r="S731"/>
  <c r="S730"/>
  <c r="S729"/>
  <c r="S728"/>
  <c r="S727"/>
  <c r="S726"/>
  <c r="S725"/>
  <c r="S724"/>
  <c r="S723"/>
  <c r="S722"/>
  <c r="S721"/>
  <c r="S720"/>
  <c r="S719"/>
  <c r="S718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W710"/>
  <c r="AW709"/>
  <c r="AW708"/>
  <c r="AW707"/>
  <c r="AW706"/>
  <c r="AW705"/>
  <c r="AW704"/>
  <c r="AW703"/>
  <c r="AW702"/>
  <c r="AW701"/>
  <c r="AW700"/>
  <c r="AW699"/>
  <c r="AW698"/>
  <c r="AW697"/>
  <c r="AW696"/>
  <c r="AW695"/>
  <c r="AW694"/>
  <c r="AW693"/>
  <c r="AW692"/>
  <c r="AW691"/>
  <c r="AW690"/>
  <c r="AW689"/>
  <c r="AW688"/>
  <c r="AW687"/>
  <c r="AW686"/>
  <c r="AW685"/>
  <c r="AW684"/>
  <c r="AQ710"/>
  <c r="AQ709"/>
  <c r="AQ708"/>
  <c r="AQ707"/>
  <c r="AQ706"/>
  <c r="AQ705"/>
  <c r="AQ704"/>
  <c r="AQ703"/>
  <c r="AQ702"/>
  <c r="AQ701"/>
  <c r="AQ700"/>
  <c r="AQ699"/>
  <c r="AQ698"/>
  <c r="AQ697"/>
  <c r="AQ696"/>
  <c r="AQ695"/>
  <c r="AQ694"/>
  <c r="AQ693"/>
  <c r="AQ692"/>
  <c r="AQ691"/>
  <c r="AQ690"/>
  <c r="AQ689"/>
  <c r="AQ688"/>
  <c r="AQ687"/>
  <c r="AQ686"/>
  <c r="AQ685"/>
  <c r="AQ684"/>
  <c r="AK710"/>
  <c r="AK709"/>
  <c r="AK708"/>
  <c r="AK707"/>
  <c r="AK706"/>
  <c r="AK705"/>
  <c r="AK704"/>
  <c r="AK703"/>
  <c r="AK702"/>
  <c r="AK701"/>
  <c r="AK700"/>
  <c r="AK699"/>
  <c r="AK698"/>
  <c r="AK697"/>
  <c r="AK696"/>
  <c r="AK695"/>
  <c r="AK694"/>
  <c r="AK693"/>
  <c r="AK692"/>
  <c r="AK691"/>
  <c r="AK690"/>
  <c r="AK689"/>
  <c r="AK688"/>
  <c r="AK687"/>
  <c r="AK686"/>
  <c r="AK685"/>
  <c r="AK684"/>
  <c r="AE710"/>
  <c r="AE709"/>
  <c r="AE708"/>
  <c r="AE707"/>
  <c r="AE706"/>
  <c r="AE705"/>
  <c r="AE704"/>
  <c r="AE703"/>
  <c r="AE702"/>
  <c r="AE701"/>
  <c r="AE700"/>
  <c r="AE699"/>
  <c r="AE698"/>
  <c r="AE697"/>
  <c r="AE696"/>
  <c r="AE695"/>
  <c r="AE694"/>
  <c r="AE693"/>
  <c r="AE692"/>
  <c r="AE691"/>
  <c r="AE690"/>
  <c r="AE689"/>
  <c r="AE688"/>
  <c r="AE687"/>
  <c r="AE686"/>
  <c r="AE685"/>
  <c r="AE684"/>
  <c r="Y710"/>
  <c r="Y709"/>
  <c r="Y708"/>
  <c r="Y707"/>
  <c r="Y706"/>
  <c r="Y705"/>
  <c r="Y704"/>
  <c r="Y703"/>
  <c r="Y702"/>
  <c r="Y701"/>
  <c r="Y700"/>
  <c r="Y699"/>
  <c r="Y698"/>
  <c r="Y697"/>
  <c r="Y696"/>
  <c r="Y695"/>
  <c r="Y694"/>
  <c r="Y693"/>
  <c r="Y692"/>
  <c r="Y691"/>
  <c r="Y690"/>
  <c r="Y689"/>
  <c r="Y688"/>
  <c r="Y687"/>
  <c r="Y686"/>
  <c r="Y685"/>
  <c r="Y684"/>
  <c r="S710"/>
  <c r="S709"/>
  <c r="S708"/>
  <c r="S707"/>
  <c r="S706"/>
  <c r="S705"/>
  <c r="S704"/>
  <c r="S703"/>
  <c r="S702"/>
  <c r="S701"/>
  <c r="S700"/>
  <c r="S699"/>
  <c r="S698"/>
  <c r="S697"/>
  <c r="S696"/>
  <c r="S695"/>
  <c r="S694"/>
  <c r="S693"/>
  <c r="S692"/>
  <c r="S691"/>
  <c r="S690"/>
  <c r="S689"/>
  <c r="S688"/>
  <c r="S687"/>
  <c r="S686"/>
  <c r="S685"/>
  <c r="S684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W676"/>
  <c r="AW675"/>
  <c r="AW674"/>
  <c r="AW673"/>
  <c r="AW672"/>
  <c r="AW671"/>
  <c r="AW670"/>
  <c r="AW669"/>
  <c r="AW668"/>
  <c r="AW667"/>
  <c r="AW666"/>
  <c r="AW665"/>
  <c r="AW664"/>
  <c r="AW663"/>
  <c r="AW662"/>
  <c r="AW661"/>
  <c r="AW660"/>
  <c r="AW659"/>
  <c r="AW658"/>
  <c r="AW657"/>
  <c r="AW656"/>
  <c r="AW655"/>
  <c r="AW654"/>
  <c r="AW653"/>
  <c r="AW652"/>
  <c r="AW651"/>
  <c r="AW650"/>
  <c r="AQ676"/>
  <c r="AQ675"/>
  <c r="AQ674"/>
  <c r="AQ673"/>
  <c r="AQ672"/>
  <c r="AQ671"/>
  <c r="AQ670"/>
  <c r="AQ669"/>
  <c r="AQ668"/>
  <c r="AQ667"/>
  <c r="AQ666"/>
  <c r="AQ665"/>
  <c r="AQ664"/>
  <c r="AQ663"/>
  <c r="AQ662"/>
  <c r="AQ661"/>
  <c r="AQ660"/>
  <c r="AQ659"/>
  <c r="AQ658"/>
  <c r="AQ657"/>
  <c r="AQ656"/>
  <c r="AQ655"/>
  <c r="AQ654"/>
  <c r="AQ653"/>
  <c r="AQ652"/>
  <c r="AQ651"/>
  <c r="AQ650"/>
  <c r="AK676"/>
  <c r="AK675"/>
  <c r="AK674"/>
  <c r="AK673"/>
  <c r="AK672"/>
  <c r="AK671"/>
  <c r="AK670"/>
  <c r="AK669"/>
  <c r="AK668"/>
  <c r="AK667"/>
  <c r="AK666"/>
  <c r="AK665"/>
  <c r="AK664"/>
  <c r="AK663"/>
  <c r="AK662"/>
  <c r="AK661"/>
  <c r="AK660"/>
  <c r="AK659"/>
  <c r="AK658"/>
  <c r="AK657"/>
  <c r="AK656"/>
  <c r="AK655"/>
  <c r="AK654"/>
  <c r="AK653"/>
  <c r="AK652"/>
  <c r="AK651"/>
  <c r="AK650"/>
  <c r="AE676"/>
  <c r="AE675"/>
  <c r="AE674"/>
  <c r="AE673"/>
  <c r="AE672"/>
  <c r="AE671"/>
  <c r="AE670"/>
  <c r="AE669"/>
  <c r="AE668"/>
  <c r="AE667"/>
  <c r="AE666"/>
  <c r="AE665"/>
  <c r="AE664"/>
  <c r="AE663"/>
  <c r="AE662"/>
  <c r="AE661"/>
  <c r="AE660"/>
  <c r="AE659"/>
  <c r="AE658"/>
  <c r="AE657"/>
  <c r="AE656"/>
  <c r="AE655"/>
  <c r="AE654"/>
  <c r="AE653"/>
  <c r="AE652"/>
  <c r="AE651"/>
  <c r="AE650"/>
  <c r="Y676"/>
  <c r="Y675"/>
  <c r="Y674"/>
  <c r="Y673"/>
  <c r="Y672"/>
  <c r="Y671"/>
  <c r="Y670"/>
  <c r="Y669"/>
  <c r="Y668"/>
  <c r="Y667"/>
  <c r="Y666"/>
  <c r="Y665"/>
  <c r="Y664"/>
  <c r="Y663"/>
  <c r="Y662"/>
  <c r="Y661"/>
  <c r="Y660"/>
  <c r="Y659"/>
  <c r="Y658"/>
  <c r="Y657"/>
  <c r="Y656"/>
  <c r="Y655"/>
  <c r="Y654"/>
  <c r="Y653"/>
  <c r="Y652"/>
  <c r="Y651"/>
  <c r="Y650"/>
  <c r="S676"/>
  <c r="S675"/>
  <c r="S674"/>
  <c r="S673"/>
  <c r="S672"/>
  <c r="S671"/>
  <c r="S670"/>
  <c r="S669"/>
  <c r="S668"/>
  <c r="S667"/>
  <c r="S666"/>
  <c r="S665"/>
  <c r="S664"/>
  <c r="S663"/>
  <c r="S662"/>
  <c r="S661"/>
  <c r="S660"/>
  <c r="S659"/>
  <c r="S658"/>
  <c r="S657"/>
  <c r="S656"/>
  <c r="S655"/>
  <c r="S654"/>
  <c r="S653"/>
  <c r="S652"/>
  <c r="S651"/>
  <c r="S650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W642"/>
  <c r="AW641"/>
  <c r="AW640"/>
  <c r="AW639"/>
  <c r="AW638"/>
  <c r="AW637"/>
  <c r="AW636"/>
  <c r="AW635"/>
  <c r="AW634"/>
  <c r="AW633"/>
  <c r="AW632"/>
  <c r="AW631"/>
  <c r="AW630"/>
  <c r="AW629"/>
  <c r="AW628"/>
  <c r="AW627"/>
  <c r="AW626"/>
  <c r="AW625"/>
  <c r="AW624"/>
  <c r="AW623"/>
  <c r="AW622"/>
  <c r="AW621"/>
  <c r="AW620"/>
  <c r="AW619"/>
  <c r="AW618"/>
  <c r="AW617"/>
  <c r="AW616"/>
  <c r="AQ642"/>
  <c r="AQ641"/>
  <c r="AQ640"/>
  <c r="AQ639"/>
  <c r="AQ638"/>
  <c r="AQ637"/>
  <c r="AQ636"/>
  <c r="AQ635"/>
  <c r="AQ634"/>
  <c r="AQ633"/>
  <c r="AQ632"/>
  <c r="AQ631"/>
  <c r="AQ630"/>
  <c r="AQ629"/>
  <c r="AQ628"/>
  <c r="AQ627"/>
  <c r="AQ626"/>
  <c r="AQ625"/>
  <c r="AQ624"/>
  <c r="AQ623"/>
  <c r="AQ622"/>
  <c r="AQ621"/>
  <c r="AQ620"/>
  <c r="AQ619"/>
  <c r="AQ618"/>
  <c r="AQ617"/>
  <c r="AQ616"/>
  <c r="AK642"/>
  <c r="AK641"/>
  <c r="AK640"/>
  <c r="AK639"/>
  <c r="AK638"/>
  <c r="AK637"/>
  <c r="AK636"/>
  <c r="AK635"/>
  <c r="AK634"/>
  <c r="AK633"/>
  <c r="AK632"/>
  <c r="AK631"/>
  <c r="AK630"/>
  <c r="AK629"/>
  <c r="AK628"/>
  <c r="AK627"/>
  <c r="AK626"/>
  <c r="AK625"/>
  <c r="AK624"/>
  <c r="AK623"/>
  <c r="AK622"/>
  <c r="AK621"/>
  <c r="AK620"/>
  <c r="AK619"/>
  <c r="AK618"/>
  <c r="AK617"/>
  <c r="AK616"/>
  <c r="AE642"/>
  <c r="AE641"/>
  <c r="AE640"/>
  <c r="AE639"/>
  <c r="AE638"/>
  <c r="AE637"/>
  <c r="AE636"/>
  <c r="AE635"/>
  <c r="AE634"/>
  <c r="AE633"/>
  <c r="AE632"/>
  <c r="AE631"/>
  <c r="AE630"/>
  <c r="AE629"/>
  <c r="AE628"/>
  <c r="AE627"/>
  <c r="AE626"/>
  <c r="AE625"/>
  <c r="AE624"/>
  <c r="AE623"/>
  <c r="AE622"/>
  <c r="AE621"/>
  <c r="AE620"/>
  <c r="AE619"/>
  <c r="AE618"/>
  <c r="AE617"/>
  <c r="AE616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S642"/>
  <c r="S641"/>
  <c r="S640"/>
  <c r="S639"/>
  <c r="S638"/>
  <c r="S637"/>
  <c r="S636"/>
  <c r="S635"/>
  <c r="S634"/>
  <c r="S633"/>
  <c r="S632"/>
  <c r="S631"/>
  <c r="S630"/>
  <c r="S629"/>
  <c r="S628"/>
  <c r="S627"/>
  <c r="S626"/>
  <c r="S625"/>
  <c r="S624"/>
  <c r="S623"/>
  <c r="S622"/>
  <c r="S621"/>
  <c r="S620"/>
  <c r="S619"/>
  <c r="S618"/>
  <c r="S617"/>
  <c r="S616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W608"/>
  <c r="AW607"/>
  <c r="AW606"/>
  <c r="AW605"/>
  <c r="AW604"/>
  <c r="AW603"/>
  <c r="AW602"/>
  <c r="AW601"/>
  <c r="AW600"/>
  <c r="AW599"/>
  <c r="AW598"/>
  <c r="AW597"/>
  <c r="AW596"/>
  <c r="AW595"/>
  <c r="AW594"/>
  <c r="AW593"/>
  <c r="AW592"/>
  <c r="AW591"/>
  <c r="AW590"/>
  <c r="AW589"/>
  <c r="AW588"/>
  <c r="AW587"/>
  <c r="AW586"/>
  <c r="AW585"/>
  <c r="AW584"/>
  <c r="AW583"/>
  <c r="AW582"/>
  <c r="AQ608"/>
  <c r="AQ607"/>
  <c r="AQ606"/>
  <c r="AQ605"/>
  <c r="AQ604"/>
  <c r="AQ603"/>
  <c r="AQ602"/>
  <c r="AQ601"/>
  <c r="AQ600"/>
  <c r="AQ599"/>
  <c r="AQ598"/>
  <c r="AQ597"/>
  <c r="AQ596"/>
  <c r="AQ595"/>
  <c r="AQ594"/>
  <c r="AQ593"/>
  <c r="AQ592"/>
  <c r="AQ591"/>
  <c r="AQ590"/>
  <c r="AQ589"/>
  <c r="AQ588"/>
  <c r="AQ587"/>
  <c r="AQ586"/>
  <c r="AQ585"/>
  <c r="AQ584"/>
  <c r="AQ583"/>
  <c r="AQ582"/>
  <c r="AK608"/>
  <c r="AK607"/>
  <c r="AK606"/>
  <c r="AK605"/>
  <c r="AK604"/>
  <c r="AK603"/>
  <c r="AK602"/>
  <c r="AK601"/>
  <c r="AK600"/>
  <c r="AK599"/>
  <c r="AK598"/>
  <c r="AK597"/>
  <c r="AK596"/>
  <c r="AK595"/>
  <c r="AK594"/>
  <c r="AK593"/>
  <c r="AK592"/>
  <c r="AK591"/>
  <c r="AK590"/>
  <c r="AK589"/>
  <c r="AK588"/>
  <c r="AK587"/>
  <c r="AK586"/>
  <c r="AK585"/>
  <c r="AK584"/>
  <c r="AK583"/>
  <c r="AK582"/>
  <c r="AE608"/>
  <c r="AE607"/>
  <c r="AE606"/>
  <c r="AE605"/>
  <c r="AE604"/>
  <c r="AE603"/>
  <c r="AE602"/>
  <c r="AE601"/>
  <c r="AE600"/>
  <c r="AE599"/>
  <c r="AE598"/>
  <c r="AE597"/>
  <c r="AE596"/>
  <c r="AE595"/>
  <c r="AE594"/>
  <c r="AE593"/>
  <c r="AE592"/>
  <c r="AE591"/>
  <c r="AE590"/>
  <c r="AE589"/>
  <c r="AE588"/>
  <c r="AE587"/>
  <c r="AE586"/>
  <c r="AE585"/>
  <c r="AE584"/>
  <c r="AE583"/>
  <c r="AE582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S608"/>
  <c r="S607"/>
  <c r="S606"/>
  <c r="S605"/>
  <c r="S604"/>
  <c r="S603"/>
  <c r="S602"/>
  <c r="S601"/>
  <c r="S600"/>
  <c r="S599"/>
  <c r="S598"/>
  <c r="S597"/>
  <c r="S596"/>
  <c r="S595"/>
  <c r="S594"/>
  <c r="S593"/>
  <c r="S592"/>
  <c r="S591"/>
  <c r="S590"/>
  <c r="S589"/>
  <c r="S588"/>
  <c r="S587"/>
  <c r="S586"/>
  <c r="S585"/>
  <c r="S584"/>
  <c r="S583"/>
  <c r="S582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W574"/>
  <c r="AW573"/>
  <c r="AW572"/>
  <c r="AW571"/>
  <c r="AW570"/>
  <c r="AW569"/>
  <c r="AW568"/>
  <c r="AW567"/>
  <c r="AW566"/>
  <c r="AW565"/>
  <c r="AW564"/>
  <c r="AW563"/>
  <c r="AW562"/>
  <c r="AW561"/>
  <c r="AW560"/>
  <c r="AW559"/>
  <c r="AW558"/>
  <c r="AW557"/>
  <c r="AW556"/>
  <c r="AW555"/>
  <c r="AW554"/>
  <c r="AW553"/>
  <c r="AW552"/>
  <c r="AW551"/>
  <c r="AW550"/>
  <c r="AW549"/>
  <c r="AW548"/>
  <c r="AQ574"/>
  <c r="AQ573"/>
  <c r="AQ572"/>
  <c r="AQ571"/>
  <c r="AQ570"/>
  <c r="AQ569"/>
  <c r="AQ568"/>
  <c r="AQ567"/>
  <c r="AQ566"/>
  <c r="AQ565"/>
  <c r="AQ564"/>
  <c r="AQ563"/>
  <c r="AQ562"/>
  <c r="AQ561"/>
  <c r="AQ560"/>
  <c r="AQ559"/>
  <c r="AQ558"/>
  <c r="AQ557"/>
  <c r="AQ556"/>
  <c r="AQ555"/>
  <c r="AQ554"/>
  <c r="AQ553"/>
  <c r="AQ552"/>
  <c r="AQ551"/>
  <c r="AQ550"/>
  <c r="AQ549"/>
  <c r="AQ548"/>
  <c r="AK574"/>
  <c r="AK573"/>
  <c r="AK572"/>
  <c r="AK571"/>
  <c r="AK570"/>
  <c r="AK569"/>
  <c r="AK568"/>
  <c r="AK567"/>
  <c r="AK566"/>
  <c r="AK565"/>
  <c r="AK564"/>
  <c r="AK563"/>
  <c r="AK562"/>
  <c r="AK561"/>
  <c r="AK560"/>
  <c r="AK559"/>
  <c r="AK558"/>
  <c r="AK557"/>
  <c r="AK556"/>
  <c r="AK555"/>
  <c r="AK554"/>
  <c r="AK553"/>
  <c r="AK552"/>
  <c r="AK551"/>
  <c r="AK550"/>
  <c r="AK549"/>
  <c r="AK548"/>
  <c r="AE574"/>
  <c r="AE573"/>
  <c r="AE572"/>
  <c r="AE571"/>
  <c r="AE570"/>
  <c r="AE569"/>
  <c r="AE568"/>
  <c r="AE567"/>
  <c r="AE566"/>
  <c r="AE565"/>
  <c r="AE564"/>
  <c r="AE563"/>
  <c r="AE562"/>
  <c r="AE561"/>
  <c r="AE560"/>
  <c r="AE559"/>
  <c r="AE558"/>
  <c r="AE557"/>
  <c r="AE556"/>
  <c r="AE555"/>
  <c r="AE554"/>
  <c r="AE553"/>
  <c r="AE552"/>
  <c r="AE551"/>
  <c r="AE550"/>
  <c r="AE549"/>
  <c r="AE548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S574"/>
  <c r="S573"/>
  <c r="S572"/>
  <c r="S571"/>
  <c r="S570"/>
  <c r="S569"/>
  <c r="S568"/>
  <c r="S567"/>
  <c r="S566"/>
  <c r="S565"/>
  <c r="S564"/>
  <c r="S563"/>
  <c r="S562"/>
  <c r="S561"/>
  <c r="S560"/>
  <c r="S559"/>
  <c r="S558"/>
  <c r="S557"/>
  <c r="S556"/>
  <c r="S555"/>
  <c r="S554"/>
  <c r="S553"/>
  <c r="S552"/>
  <c r="S551"/>
  <c r="S550"/>
  <c r="S549"/>
  <c r="S548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W540"/>
  <c r="AW539"/>
  <c r="AW538"/>
  <c r="AW537"/>
  <c r="AW536"/>
  <c r="AW535"/>
  <c r="AW534"/>
  <c r="AW533"/>
  <c r="AW532"/>
  <c r="AW531"/>
  <c r="AW530"/>
  <c r="AW529"/>
  <c r="AW528"/>
  <c r="AW527"/>
  <c r="AW526"/>
  <c r="AW525"/>
  <c r="AW524"/>
  <c r="AW523"/>
  <c r="AW522"/>
  <c r="AW521"/>
  <c r="AW520"/>
  <c r="AW519"/>
  <c r="AW518"/>
  <c r="AW517"/>
  <c r="AW516"/>
  <c r="AW515"/>
  <c r="AW514"/>
  <c r="AQ540"/>
  <c r="AQ539"/>
  <c r="AQ538"/>
  <c r="AQ537"/>
  <c r="AQ536"/>
  <c r="AQ535"/>
  <c r="AQ534"/>
  <c r="AQ533"/>
  <c r="AQ532"/>
  <c r="AQ531"/>
  <c r="AQ530"/>
  <c r="AQ529"/>
  <c r="AQ528"/>
  <c r="AQ527"/>
  <c r="AQ526"/>
  <c r="AQ525"/>
  <c r="AQ524"/>
  <c r="AQ523"/>
  <c r="AQ522"/>
  <c r="AQ521"/>
  <c r="AQ520"/>
  <c r="AQ519"/>
  <c r="AQ518"/>
  <c r="AQ517"/>
  <c r="AQ516"/>
  <c r="AQ515"/>
  <c r="AQ514"/>
  <c r="AK540"/>
  <c r="AK539"/>
  <c r="AK538"/>
  <c r="AK537"/>
  <c r="AK536"/>
  <c r="AK535"/>
  <c r="AK534"/>
  <c r="AK533"/>
  <c r="AK532"/>
  <c r="AK531"/>
  <c r="AK530"/>
  <c r="AK529"/>
  <c r="AK528"/>
  <c r="AK527"/>
  <c r="AK526"/>
  <c r="AK525"/>
  <c r="AK524"/>
  <c r="AK523"/>
  <c r="AK522"/>
  <c r="AK521"/>
  <c r="AK520"/>
  <c r="AK519"/>
  <c r="AK518"/>
  <c r="AK517"/>
  <c r="AK516"/>
  <c r="AK515"/>
  <c r="AK514"/>
  <c r="AE540"/>
  <c r="AE539"/>
  <c r="AE538"/>
  <c r="AE537"/>
  <c r="AE536"/>
  <c r="AE535"/>
  <c r="AE534"/>
  <c r="AE533"/>
  <c r="AE532"/>
  <c r="AE531"/>
  <c r="AE530"/>
  <c r="AE529"/>
  <c r="AE528"/>
  <c r="AE527"/>
  <c r="AE526"/>
  <c r="AE525"/>
  <c r="AE524"/>
  <c r="AE523"/>
  <c r="AE522"/>
  <c r="AE521"/>
  <c r="AE520"/>
  <c r="AE519"/>
  <c r="AE518"/>
  <c r="AE517"/>
  <c r="AE516"/>
  <c r="AE515"/>
  <c r="AE514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S540"/>
  <c r="S539"/>
  <c r="S538"/>
  <c r="S537"/>
  <c r="S536"/>
  <c r="S535"/>
  <c r="S534"/>
  <c r="S533"/>
  <c r="S532"/>
  <c r="S531"/>
  <c r="S530"/>
  <c r="S529"/>
  <c r="S528"/>
  <c r="S527"/>
  <c r="S526"/>
  <c r="S525"/>
  <c r="S524"/>
  <c r="S523"/>
  <c r="S522"/>
  <c r="S521"/>
  <c r="S520"/>
  <c r="S519"/>
  <c r="S518"/>
  <c r="S517"/>
  <c r="S516"/>
  <c r="S515"/>
  <c r="S514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W506"/>
  <c r="AW505"/>
  <c r="AW504"/>
  <c r="AW503"/>
  <c r="AW502"/>
  <c r="AW501"/>
  <c r="AW500"/>
  <c r="AW499"/>
  <c r="AW498"/>
  <c r="AW497"/>
  <c r="AW496"/>
  <c r="AW495"/>
  <c r="AW494"/>
  <c r="AW493"/>
  <c r="AW492"/>
  <c r="AW491"/>
  <c r="AW490"/>
  <c r="AW489"/>
  <c r="AW488"/>
  <c r="AW487"/>
  <c r="AW486"/>
  <c r="AW485"/>
  <c r="AW484"/>
  <c r="AW483"/>
  <c r="AW482"/>
  <c r="AW481"/>
  <c r="AW480"/>
  <c r="AQ506"/>
  <c r="AQ505"/>
  <c r="AQ504"/>
  <c r="AQ503"/>
  <c r="AQ502"/>
  <c r="AQ501"/>
  <c r="AQ500"/>
  <c r="AQ499"/>
  <c r="AQ498"/>
  <c r="AQ497"/>
  <c r="AQ496"/>
  <c r="AQ495"/>
  <c r="AQ494"/>
  <c r="AQ493"/>
  <c r="AQ492"/>
  <c r="AQ491"/>
  <c r="AQ490"/>
  <c r="AQ489"/>
  <c r="AQ488"/>
  <c r="AQ487"/>
  <c r="AQ486"/>
  <c r="AQ485"/>
  <c r="AQ484"/>
  <c r="AQ483"/>
  <c r="AQ482"/>
  <c r="AQ481"/>
  <c r="AQ480"/>
  <c r="AK506"/>
  <c r="AK505"/>
  <c r="AK504"/>
  <c r="AK503"/>
  <c r="AK502"/>
  <c r="AK501"/>
  <c r="AK500"/>
  <c r="AK499"/>
  <c r="AK498"/>
  <c r="AK497"/>
  <c r="AK496"/>
  <c r="AK495"/>
  <c r="AK494"/>
  <c r="AK493"/>
  <c r="AK492"/>
  <c r="AK491"/>
  <c r="AK490"/>
  <c r="AK489"/>
  <c r="AK488"/>
  <c r="AK487"/>
  <c r="AK486"/>
  <c r="AK485"/>
  <c r="AK484"/>
  <c r="AK483"/>
  <c r="AK482"/>
  <c r="AK481"/>
  <c r="AK480"/>
  <c r="AE506"/>
  <c r="AE505"/>
  <c r="AE504"/>
  <c r="AE503"/>
  <c r="AE502"/>
  <c r="AE501"/>
  <c r="AE500"/>
  <c r="AE499"/>
  <c r="AE498"/>
  <c r="AE497"/>
  <c r="AE496"/>
  <c r="AE495"/>
  <c r="AE494"/>
  <c r="AE493"/>
  <c r="AE492"/>
  <c r="AE491"/>
  <c r="AE490"/>
  <c r="AE489"/>
  <c r="AE488"/>
  <c r="AE487"/>
  <c r="AE486"/>
  <c r="AE485"/>
  <c r="AE484"/>
  <c r="AE483"/>
  <c r="AE482"/>
  <c r="AE481"/>
  <c r="AE480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W472"/>
  <c r="AW471"/>
  <c r="AW470"/>
  <c r="AW469"/>
  <c r="AW468"/>
  <c r="AW467"/>
  <c r="AW466"/>
  <c r="AW465"/>
  <c r="AW464"/>
  <c r="AW463"/>
  <c r="AW462"/>
  <c r="AW461"/>
  <c r="AW460"/>
  <c r="AW459"/>
  <c r="AW458"/>
  <c r="AW457"/>
  <c r="AW456"/>
  <c r="AW455"/>
  <c r="AW454"/>
  <c r="AW453"/>
  <c r="AW452"/>
  <c r="AW451"/>
  <c r="AW450"/>
  <c r="AW449"/>
  <c r="AW448"/>
  <c r="AW447"/>
  <c r="AW446"/>
  <c r="AQ472"/>
  <c r="AQ471"/>
  <c r="AQ470"/>
  <c r="AQ469"/>
  <c r="AQ468"/>
  <c r="AQ467"/>
  <c r="AQ466"/>
  <c r="AQ465"/>
  <c r="AQ464"/>
  <c r="AQ463"/>
  <c r="AQ462"/>
  <c r="AQ461"/>
  <c r="AQ460"/>
  <c r="AQ459"/>
  <c r="AQ458"/>
  <c r="AQ457"/>
  <c r="AQ456"/>
  <c r="AQ455"/>
  <c r="AQ454"/>
  <c r="AQ453"/>
  <c r="AQ452"/>
  <c r="AQ451"/>
  <c r="AQ450"/>
  <c r="AQ449"/>
  <c r="AQ448"/>
  <c r="AQ447"/>
  <c r="AQ446"/>
  <c r="AK472"/>
  <c r="AK471"/>
  <c r="AK470"/>
  <c r="AK469"/>
  <c r="AK468"/>
  <c r="AK467"/>
  <c r="AK466"/>
  <c r="AK465"/>
  <c r="AK464"/>
  <c r="AK463"/>
  <c r="AK462"/>
  <c r="AK461"/>
  <c r="AK460"/>
  <c r="AK459"/>
  <c r="AK458"/>
  <c r="AK457"/>
  <c r="AK456"/>
  <c r="AK455"/>
  <c r="AK454"/>
  <c r="AK453"/>
  <c r="AK452"/>
  <c r="AK451"/>
  <c r="AK450"/>
  <c r="AK449"/>
  <c r="AK448"/>
  <c r="AK447"/>
  <c r="AK446"/>
  <c r="AE472"/>
  <c r="AE471"/>
  <c r="AE470"/>
  <c r="AE469"/>
  <c r="AE468"/>
  <c r="AE467"/>
  <c r="AE466"/>
  <c r="AE465"/>
  <c r="AE464"/>
  <c r="AE463"/>
  <c r="AE462"/>
  <c r="AE461"/>
  <c r="AE460"/>
  <c r="AE459"/>
  <c r="AE458"/>
  <c r="AE457"/>
  <c r="AE456"/>
  <c r="AE455"/>
  <c r="AE454"/>
  <c r="AE453"/>
  <c r="AE452"/>
  <c r="AE451"/>
  <c r="AE450"/>
  <c r="AE449"/>
  <c r="AE448"/>
  <c r="AE447"/>
  <c r="AE446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W438"/>
  <c r="AW437"/>
  <c r="AW436"/>
  <c r="AW435"/>
  <c r="AW434"/>
  <c r="AW433"/>
  <c r="AW432"/>
  <c r="AW431"/>
  <c r="AW430"/>
  <c r="AW429"/>
  <c r="AW428"/>
  <c r="AW427"/>
  <c r="AW426"/>
  <c r="AW425"/>
  <c r="AW424"/>
  <c r="AW423"/>
  <c r="AW422"/>
  <c r="AW421"/>
  <c r="AW420"/>
  <c r="AW419"/>
  <c r="AW418"/>
  <c r="AW417"/>
  <c r="AW416"/>
  <c r="AW415"/>
  <c r="AW414"/>
  <c r="AW413"/>
  <c r="AW412"/>
  <c r="AQ438"/>
  <c r="AQ437"/>
  <c r="AQ436"/>
  <c r="AQ435"/>
  <c r="AQ434"/>
  <c r="AQ433"/>
  <c r="AQ432"/>
  <c r="AQ431"/>
  <c r="AQ430"/>
  <c r="AQ429"/>
  <c r="AQ428"/>
  <c r="AQ427"/>
  <c r="AQ426"/>
  <c r="AQ425"/>
  <c r="AQ424"/>
  <c r="AQ423"/>
  <c r="AQ422"/>
  <c r="AQ421"/>
  <c r="AQ420"/>
  <c r="AQ419"/>
  <c r="AQ418"/>
  <c r="AQ417"/>
  <c r="AQ416"/>
  <c r="AQ415"/>
  <c r="AQ414"/>
  <c r="AQ413"/>
  <c r="AQ412"/>
  <c r="AK438"/>
  <c r="AK437"/>
  <c r="AK436"/>
  <c r="AK435"/>
  <c r="AK434"/>
  <c r="AK433"/>
  <c r="AK432"/>
  <c r="AK431"/>
  <c r="AK430"/>
  <c r="AK429"/>
  <c r="AK428"/>
  <c r="AK427"/>
  <c r="AK426"/>
  <c r="AK425"/>
  <c r="AK424"/>
  <c r="AK423"/>
  <c r="AK422"/>
  <c r="AK421"/>
  <c r="AK420"/>
  <c r="AK419"/>
  <c r="AK418"/>
  <c r="AK417"/>
  <c r="AK416"/>
  <c r="AK415"/>
  <c r="AK414"/>
  <c r="AK413"/>
  <c r="AK412"/>
  <c r="AE438"/>
  <c r="AE437"/>
  <c r="AE436"/>
  <c r="AE435"/>
  <c r="AE434"/>
  <c r="AE433"/>
  <c r="AE432"/>
  <c r="AE431"/>
  <c r="AE430"/>
  <c r="AE429"/>
  <c r="AE428"/>
  <c r="AE427"/>
  <c r="AE426"/>
  <c r="AE425"/>
  <c r="AE424"/>
  <c r="AE423"/>
  <c r="AE422"/>
  <c r="AE421"/>
  <c r="AE420"/>
  <c r="AE419"/>
  <c r="AE418"/>
  <c r="AE417"/>
  <c r="AE416"/>
  <c r="AE415"/>
  <c r="AE414"/>
  <c r="AE413"/>
  <c r="AE412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W404"/>
  <c r="AW403"/>
  <c r="AW402"/>
  <c r="AW401"/>
  <c r="AW400"/>
  <c r="AW399"/>
  <c r="AW398"/>
  <c r="AW397"/>
  <c r="AW396"/>
  <c r="AW395"/>
  <c r="AW394"/>
  <c r="AW393"/>
  <c r="AW392"/>
  <c r="AW391"/>
  <c r="AW390"/>
  <c r="AW389"/>
  <c r="AW388"/>
  <c r="AW387"/>
  <c r="AW386"/>
  <c r="AW385"/>
  <c r="AW384"/>
  <c r="AW383"/>
  <c r="AW382"/>
  <c r="AW381"/>
  <c r="AW380"/>
  <c r="AW379"/>
  <c r="AW378"/>
  <c r="AQ404"/>
  <c r="AQ403"/>
  <c r="AQ402"/>
  <c r="AQ401"/>
  <c r="AQ400"/>
  <c r="AQ399"/>
  <c r="AQ398"/>
  <c r="AQ397"/>
  <c r="AQ396"/>
  <c r="AQ395"/>
  <c r="AQ394"/>
  <c r="AQ393"/>
  <c r="AQ392"/>
  <c r="AQ391"/>
  <c r="AQ390"/>
  <c r="AQ389"/>
  <c r="AQ388"/>
  <c r="AQ387"/>
  <c r="AQ386"/>
  <c r="AQ385"/>
  <c r="AQ384"/>
  <c r="AQ383"/>
  <c r="AQ382"/>
  <c r="AQ381"/>
  <c r="AQ380"/>
  <c r="AQ379"/>
  <c r="AQ378"/>
  <c r="AK404"/>
  <c r="AK403"/>
  <c r="AK402"/>
  <c r="AK401"/>
  <c r="AK400"/>
  <c r="AK399"/>
  <c r="AK398"/>
  <c r="AK397"/>
  <c r="AK396"/>
  <c r="AK395"/>
  <c r="AK394"/>
  <c r="AK393"/>
  <c r="AK392"/>
  <c r="AK391"/>
  <c r="AK390"/>
  <c r="AK389"/>
  <c r="AK388"/>
  <c r="AK387"/>
  <c r="AK386"/>
  <c r="AK385"/>
  <c r="AK384"/>
  <c r="AK383"/>
  <c r="AK382"/>
  <c r="AK381"/>
  <c r="AK380"/>
  <c r="AK379"/>
  <c r="AK378"/>
  <c r="AE404"/>
  <c r="AE403"/>
  <c r="AE402"/>
  <c r="AE401"/>
  <c r="AE400"/>
  <c r="AE399"/>
  <c r="AE398"/>
  <c r="AE397"/>
  <c r="AE396"/>
  <c r="AE395"/>
  <c r="AE394"/>
  <c r="AE393"/>
  <c r="AE392"/>
  <c r="AE391"/>
  <c r="AE390"/>
  <c r="AE389"/>
  <c r="AE388"/>
  <c r="AE387"/>
  <c r="AE386"/>
  <c r="AE385"/>
  <c r="AE384"/>
  <c r="AE383"/>
  <c r="AE382"/>
  <c r="AE381"/>
  <c r="AE380"/>
  <c r="AE379"/>
  <c r="AE378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AW370"/>
  <c r="AW369"/>
  <c r="AW368"/>
  <c r="AW367"/>
  <c r="AW366"/>
  <c r="AW365"/>
  <c r="AW364"/>
  <c r="AW363"/>
  <c r="AW362"/>
  <c r="AW361"/>
  <c r="AW360"/>
  <c r="AW359"/>
  <c r="AW358"/>
  <c r="AW357"/>
  <c r="AW356"/>
  <c r="AW355"/>
  <c r="AW354"/>
  <c r="AW353"/>
  <c r="AW352"/>
  <c r="AW351"/>
  <c r="AW350"/>
  <c r="AW349"/>
  <c r="AW348"/>
  <c r="AW347"/>
  <c r="AW346"/>
  <c r="AW345"/>
  <c r="AW344"/>
  <c r="AQ370"/>
  <c r="AQ369"/>
  <c r="AQ368"/>
  <c r="AQ367"/>
  <c r="AQ366"/>
  <c r="AQ365"/>
  <c r="AQ364"/>
  <c r="AQ363"/>
  <c r="AQ362"/>
  <c r="AQ361"/>
  <c r="AQ360"/>
  <c r="AQ359"/>
  <c r="AQ358"/>
  <c r="AQ357"/>
  <c r="AQ356"/>
  <c r="AQ355"/>
  <c r="AQ354"/>
  <c r="AQ353"/>
  <c r="AQ352"/>
  <c r="AQ351"/>
  <c r="AQ350"/>
  <c r="AQ349"/>
  <c r="AQ348"/>
  <c r="AQ347"/>
  <c r="AQ346"/>
  <c r="AQ345"/>
  <c r="AQ344"/>
  <c r="AK370"/>
  <c r="AK369"/>
  <c r="AK368"/>
  <c r="AK367"/>
  <c r="AK366"/>
  <c r="AK365"/>
  <c r="AK364"/>
  <c r="AK363"/>
  <c r="AK362"/>
  <c r="AK361"/>
  <c r="AK360"/>
  <c r="AK359"/>
  <c r="AK358"/>
  <c r="AK357"/>
  <c r="AK356"/>
  <c r="AK355"/>
  <c r="AK354"/>
  <c r="AK353"/>
  <c r="AK352"/>
  <c r="AK351"/>
  <c r="AK350"/>
  <c r="AK349"/>
  <c r="AK348"/>
  <c r="AK347"/>
  <c r="AK346"/>
  <c r="AK345"/>
  <c r="AK344"/>
  <c r="AE370"/>
  <c r="AE369"/>
  <c r="AE368"/>
  <c r="AE367"/>
  <c r="AE366"/>
  <c r="AE365"/>
  <c r="AE364"/>
  <c r="AE363"/>
  <c r="AE362"/>
  <c r="AE361"/>
  <c r="AE360"/>
  <c r="AE359"/>
  <c r="AE358"/>
  <c r="AE357"/>
  <c r="AE356"/>
  <c r="AE355"/>
  <c r="AE354"/>
  <c r="AE353"/>
  <c r="AE352"/>
  <c r="AE351"/>
  <c r="AE350"/>
  <c r="AE349"/>
  <c r="AE348"/>
  <c r="AE347"/>
  <c r="AE346"/>
  <c r="AE345"/>
  <c r="AE344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W336"/>
  <c r="AW335"/>
  <c r="AW334"/>
  <c r="AW333"/>
  <c r="AW332"/>
  <c r="AW331"/>
  <c r="AW330"/>
  <c r="AW329"/>
  <c r="AW328"/>
  <c r="AW327"/>
  <c r="AW326"/>
  <c r="AW325"/>
  <c r="AW324"/>
  <c r="AW323"/>
  <c r="AW322"/>
  <c r="AW321"/>
  <c r="AW320"/>
  <c r="AW319"/>
  <c r="AW318"/>
  <c r="AW317"/>
  <c r="AW316"/>
  <c r="AW315"/>
  <c r="AW314"/>
  <c r="AW313"/>
  <c r="AW312"/>
  <c r="AW311"/>
  <c r="AW310"/>
  <c r="AQ336"/>
  <c r="AQ335"/>
  <c r="AQ334"/>
  <c r="AQ333"/>
  <c r="AQ332"/>
  <c r="AQ331"/>
  <c r="AQ330"/>
  <c r="AQ329"/>
  <c r="AQ328"/>
  <c r="AQ327"/>
  <c r="AQ326"/>
  <c r="AQ325"/>
  <c r="AQ324"/>
  <c r="AQ323"/>
  <c r="AQ322"/>
  <c r="AQ321"/>
  <c r="AQ320"/>
  <c r="AQ319"/>
  <c r="AQ318"/>
  <c r="AQ317"/>
  <c r="AQ316"/>
  <c r="AQ315"/>
  <c r="AQ314"/>
  <c r="AQ313"/>
  <c r="AQ312"/>
  <c r="AQ311"/>
  <c r="AQ310"/>
  <c r="AK336"/>
  <c r="AK335"/>
  <c r="AK334"/>
  <c r="AK333"/>
  <c r="AK332"/>
  <c r="AK331"/>
  <c r="AK330"/>
  <c r="AK329"/>
  <c r="AK328"/>
  <c r="AK327"/>
  <c r="AK326"/>
  <c r="AK325"/>
  <c r="AK324"/>
  <c r="AK323"/>
  <c r="AK322"/>
  <c r="AK321"/>
  <c r="AK320"/>
  <c r="AK319"/>
  <c r="AK318"/>
  <c r="AK317"/>
  <c r="AK316"/>
  <c r="AK315"/>
  <c r="AK314"/>
  <c r="AK313"/>
  <c r="AK312"/>
  <c r="AK311"/>
  <c r="AK310"/>
  <c r="AE336"/>
  <c r="AE335"/>
  <c r="AE334"/>
  <c r="AE333"/>
  <c r="AE332"/>
  <c r="AE331"/>
  <c r="AE330"/>
  <c r="AE329"/>
  <c r="AE328"/>
  <c r="AE327"/>
  <c r="AE326"/>
  <c r="AE325"/>
  <c r="AE324"/>
  <c r="AE323"/>
  <c r="AE322"/>
  <c r="AE321"/>
  <c r="AE320"/>
  <c r="AE319"/>
  <c r="AE318"/>
  <c r="AE317"/>
  <c r="AE316"/>
  <c r="AE315"/>
  <c r="AE314"/>
  <c r="AE313"/>
  <c r="AE312"/>
  <c r="AE311"/>
  <c r="AE310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W302"/>
  <c r="AW301"/>
  <c r="AW300"/>
  <c r="AW299"/>
  <c r="AW298"/>
  <c r="AW297"/>
  <c r="AW296"/>
  <c r="AW295"/>
  <c r="AW294"/>
  <c r="AW293"/>
  <c r="AW292"/>
  <c r="AW291"/>
  <c r="AW290"/>
  <c r="AW289"/>
  <c r="AW288"/>
  <c r="AW287"/>
  <c r="AW286"/>
  <c r="AW285"/>
  <c r="AW284"/>
  <c r="AW283"/>
  <c r="AW282"/>
  <c r="AW281"/>
  <c r="AW280"/>
  <c r="AW279"/>
  <c r="AW278"/>
  <c r="AW277"/>
  <c r="AW276"/>
  <c r="AQ302"/>
  <c r="AQ301"/>
  <c r="AQ300"/>
  <c r="AQ299"/>
  <c r="AQ298"/>
  <c r="AQ297"/>
  <c r="AQ296"/>
  <c r="AQ295"/>
  <c r="AQ294"/>
  <c r="AQ293"/>
  <c r="AQ292"/>
  <c r="AQ291"/>
  <c r="AQ290"/>
  <c r="AQ289"/>
  <c r="AQ288"/>
  <c r="AQ287"/>
  <c r="AQ286"/>
  <c r="AQ285"/>
  <c r="AQ284"/>
  <c r="AQ283"/>
  <c r="AQ282"/>
  <c r="AQ281"/>
  <c r="AQ280"/>
  <c r="AQ279"/>
  <c r="AQ278"/>
  <c r="AQ277"/>
  <c r="AQ276"/>
  <c r="AK302"/>
  <c r="AK301"/>
  <c r="AK300"/>
  <c r="AK299"/>
  <c r="AK298"/>
  <c r="AK297"/>
  <c r="AK296"/>
  <c r="AK295"/>
  <c r="AK294"/>
  <c r="AK293"/>
  <c r="AK292"/>
  <c r="AK291"/>
  <c r="AK290"/>
  <c r="AK289"/>
  <c r="AK288"/>
  <c r="AK287"/>
  <c r="AK286"/>
  <c r="AK285"/>
  <c r="AK284"/>
  <c r="AK283"/>
  <c r="AK282"/>
  <c r="AK281"/>
  <c r="AK280"/>
  <c r="AK279"/>
  <c r="AK278"/>
  <c r="AK277"/>
  <c r="AK276"/>
  <c r="AE302"/>
  <c r="AE301"/>
  <c r="AE300"/>
  <c r="AE299"/>
  <c r="AE298"/>
  <c r="AE297"/>
  <c r="AE296"/>
  <c r="AE295"/>
  <c r="AE294"/>
  <c r="AE293"/>
  <c r="AE292"/>
  <c r="AE291"/>
  <c r="AE290"/>
  <c r="AE289"/>
  <c r="AE288"/>
  <c r="AE287"/>
  <c r="AE286"/>
  <c r="AE285"/>
  <c r="AE284"/>
  <c r="AE283"/>
  <c r="AE282"/>
  <c r="AE281"/>
  <c r="AE280"/>
  <c r="AE279"/>
  <c r="AE278"/>
  <c r="AE277"/>
  <c r="AE276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W268"/>
  <c r="AW267"/>
  <c r="AW266"/>
  <c r="AW265"/>
  <c r="AW264"/>
  <c r="AW263"/>
  <c r="AW262"/>
  <c r="AW261"/>
  <c r="AW260"/>
  <c r="AW259"/>
  <c r="AW258"/>
  <c r="AW257"/>
  <c r="AW256"/>
  <c r="AW255"/>
  <c r="AW254"/>
  <c r="AW253"/>
  <c r="AW252"/>
  <c r="AW251"/>
  <c r="AW250"/>
  <c r="AW249"/>
  <c r="AW248"/>
  <c r="AW247"/>
  <c r="AW246"/>
  <c r="AW245"/>
  <c r="AW244"/>
  <c r="AW243"/>
  <c r="AW242"/>
  <c r="AQ268"/>
  <c r="AQ267"/>
  <c r="AQ266"/>
  <c r="AQ265"/>
  <c r="AQ264"/>
  <c r="AQ263"/>
  <c r="AQ262"/>
  <c r="AQ261"/>
  <c r="AQ260"/>
  <c r="AQ259"/>
  <c r="AQ258"/>
  <c r="AQ257"/>
  <c r="AQ256"/>
  <c r="AQ255"/>
  <c r="AQ254"/>
  <c r="AQ253"/>
  <c r="AQ252"/>
  <c r="AQ251"/>
  <c r="AQ250"/>
  <c r="AQ249"/>
  <c r="AQ248"/>
  <c r="AQ247"/>
  <c r="AQ246"/>
  <c r="AQ245"/>
  <c r="AQ244"/>
  <c r="AQ243"/>
  <c r="AQ242"/>
  <c r="AK268"/>
  <c r="AK267"/>
  <c r="AK266"/>
  <c r="AK265"/>
  <c r="AK264"/>
  <c r="AK263"/>
  <c r="AK262"/>
  <c r="AK261"/>
  <c r="AK260"/>
  <c r="AK259"/>
  <c r="AK258"/>
  <c r="AK257"/>
  <c r="AK256"/>
  <c r="AK255"/>
  <c r="AK254"/>
  <c r="AK253"/>
  <c r="AK252"/>
  <c r="AK251"/>
  <c r="AK250"/>
  <c r="AK249"/>
  <c r="AK248"/>
  <c r="AK247"/>
  <c r="AK246"/>
  <c r="AK245"/>
  <c r="AK244"/>
  <c r="AK243"/>
  <c r="AK242"/>
  <c r="AE268"/>
  <c r="AE267"/>
  <c r="AE266"/>
  <c r="AE265"/>
  <c r="AE264"/>
  <c r="AE263"/>
  <c r="AE262"/>
  <c r="AE261"/>
  <c r="AE260"/>
  <c r="AE259"/>
  <c r="AE258"/>
  <c r="AE257"/>
  <c r="AE256"/>
  <c r="AE255"/>
  <c r="AE254"/>
  <c r="AE253"/>
  <c r="AE252"/>
  <c r="AE251"/>
  <c r="AE250"/>
  <c r="AE249"/>
  <c r="AE248"/>
  <c r="AE247"/>
  <c r="AE246"/>
  <c r="AE245"/>
  <c r="AE244"/>
  <c r="AE243"/>
  <c r="AE242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AE234"/>
  <c r="AE233"/>
  <c r="AE232"/>
  <c r="AE231"/>
  <c r="AE230"/>
  <c r="AE229"/>
  <c r="AE228"/>
  <c r="AE227"/>
  <c r="AE226"/>
  <c r="AE225"/>
  <c r="AE224"/>
  <c r="AE223"/>
  <c r="AE222"/>
  <c r="AE221"/>
  <c r="AE220"/>
  <c r="AE219"/>
  <c r="AE218"/>
  <c r="AE217"/>
  <c r="AE216"/>
  <c r="AE215"/>
  <c r="AE214"/>
  <c r="AE213"/>
  <c r="AE212"/>
  <c r="AE211"/>
  <c r="AE210"/>
  <c r="AE209"/>
  <c r="AE208"/>
  <c r="AK234"/>
  <c r="AK233"/>
  <c r="AK232"/>
  <c r="AK231"/>
  <c r="AK230"/>
  <c r="AK229"/>
  <c r="AK228"/>
  <c r="AK227"/>
  <c r="AK226"/>
  <c r="AK225"/>
  <c r="AK224"/>
  <c r="AK223"/>
  <c r="AK222"/>
  <c r="AK221"/>
  <c r="AK220"/>
  <c r="AK219"/>
  <c r="AK218"/>
  <c r="AK217"/>
  <c r="AK216"/>
  <c r="AK215"/>
  <c r="AK214"/>
  <c r="AK213"/>
  <c r="AK212"/>
  <c r="AK211"/>
  <c r="AK210"/>
  <c r="AK209"/>
  <c r="AK208"/>
  <c r="AQ234"/>
  <c r="AQ233"/>
  <c r="AQ232"/>
  <c r="AQ231"/>
  <c r="AQ230"/>
  <c r="AQ229"/>
  <c r="AQ228"/>
  <c r="AQ227"/>
  <c r="AQ226"/>
  <c r="AQ225"/>
  <c r="AQ224"/>
  <c r="AQ223"/>
  <c r="AQ222"/>
  <c r="AQ221"/>
  <c r="AQ220"/>
  <c r="AQ219"/>
  <c r="AQ218"/>
  <c r="AQ217"/>
  <c r="AQ216"/>
  <c r="AQ215"/>
  <c r="AQ214"/>
  <c r="AQ213"/>
  <c r="AQ212"/>
  <c r="AQ211"/>
  <c r="AQ210"/>
  <c r="AQ209"/>
  <c r="AQ208"/>
  <c r="AW234"/>
  <c r="AW233"/>
  <c r="AW232"/>
  <c r="AW231"/>
  <c r="AW230"/>
  <c r="AW229"/>
  <c r="AW228"/>
  <c r="AW227"/>
  <c r="AW226"/>
  <c r="AW225"/>
  <c r="AW224"/>
  <c r="AW223"/>
  <c r="AW222"/>
  <c r="AW221"/>
  <c r="AW220"/>
  <c r="AW219"/>
  <c r="AW218"/>
  <c r="AW217"/>
  <c r="AW216"/>
  <c r="AW215"/>
  <c r="AW214"/>
  <c r="AW213"/>
  <c r="AW212"/>
  <c r="AW211"/>
  <c r="AW210"/>
  <c r="AW209"/>
  <c r="AW208"/>
  <c r="AW200"/>
  <c r="AW199"/>
  <c r="AW198"/>
  <c r="AW197"/>
  <c r="AW196"/>
  <c r="AW195"/>
  <c r="AW194"/>
  <c r="AW193"/>
  <c r="AW192"/>
  <c r="AW191"/>
  <c r="AW190"/>
  <c r="AW189"/>
  <c r="AW188"/>
  <c r="AW187"/>
  <c r="AW186"/>
  <c r="AW185"/>
  <c r="AW184"/>
  <c r="AW183"/>
  <c r="AW182"/>
  <c r="AW181"/>
  <c r="AW180"/>
  <c r="AW179"/>
  <c r="AW178"/>
  <c r="AW177"/>
  <c r="AW176"/>
  <c r="AW175"/>
  <c r="AW174"/>
  <c r="AQ200"/>
  <c r="AQ199"/>
  <c r="AQ198"/>
  <c r="AQ197"/>
  <c r="AQ196"/>
  <c r="AQ195"/>
  <c r="AQ194"/>
  <c r="AQ193"/>
  <c r="AQ192"/>
  <c r="AQ191"/>
  <c r="AQ190"/>
  <c r="AQ189"/>
  <c r="AQ188"/>
  <c r="AQ187"/>
  <c r="AQ186"/>
  <c r="AQ185"/>
  <c r="AQ184"/>
  <c r="AQ183"/>
  <c r="AQ182"/>
  <c r="AQ181"/>
  <c r="AQ180"/>
  <c r="AQ179"/>
  <c r="AQ178"/>
  <c r="AQ177"/>
  <c r="AQ176"/>
  <c r="AQ175"/>
  <c r="AQ174"/>
  <c r="AK200"/>
  <c r="AK199"/>
  <c r="AK198"/>
  <c r="AK197"/>
  <c r="AK196"/>
  <c r="AK195"/>
  <c r="AK194"/>
  <c r="AK193"/>
  <c r="AK192"/>
  <c r="AK191"/>
  <c r="AK190"/>
  <c r="AK189"/>
  <c r="AK188"/>
  <c r="AK187"/>
  <c r="AK186"/>
  <c r="AK185"/>
  <c r="AK184"/>
  <c r="AK183"/>
  <c r="AK182"/>
  <c r="AK181"/>
  <c r="AK180"/>
  <c r="AK179"/>
  <c r="AK178"/>
  <c r="AK177"/>
  <c r="AK176"/>
  <c r="AK175"/>
  <c r="AK174"/>
  <c r="AE200"/>
  <c r="AE199"/>
  <c r="AE198"/>
  <c r="AE197"/>
  <c r="AE196"/>
  <c r="AE195"/>
  <c r="AE194"/>
  <c r="AE193"/>
  <c r="AE192"/>
  <c r="AE191"/>
  <c r="AE190"/>
  <c r="AE189"/>
  <c r="AE188"/>
  <c r="AE187"/>
  <c r="AE186"/>
  <c r="AE185"/>
  <c r="AE184"/>
  <c r="AE183"/>
  <c r="AE182"/>
  <c r="AE181"/>
  <c r="AE180"/>
  <c r="AE179"/>
  <c r="AE178"/>
  <c r="AE177"/>
  <c r="AE176"/>
  <c r="AE175"/>
  <c r="AE174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AE166"/>
  <c r="AE165"/>
  <c r="AE164"/>
  <c r="AE163"/>
  <c r="AE162"/>
  <c r="AE161"/>
  <c r="AE160"/>
  <c r="AE159"/>
  <c r="AE158"/>
  <c r="AE157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K166"/>
  <c r="AK165"/>
  <c r="AK164"/>
  <c r="AK163"/>
  <c r="AK162"/>
  <c r="AK161"/>
  <c r="AK160"/>
  <c r="AK159"/>
  <c r="AK158"/>
  <c r="AK157"/>
  <c r="AK156"/>
  <c r="AK155"/>
  <c r="AK154"/>
  <c r="AK153"/>
  <c r="AK152"/>
  <c r="AK151"/>
  <c r="AK150"/>
  <c r="AK149"/>
  <c r="AK148"/>
  <c r="AK147"/>
  <c r="AK146"/>
  <c r="AK145"/>
  <c r="AK144"/>
  <c r="AK143"/>
  <c r="AK142"/>
  <c r="AK141"/>
  <c r="AK140"/>
  <c r="AQ166"/>
  <c r="AQ165"/>
  <c r="AQ164"/>
  <c r="AQ163"/>
  <c r="AQ162"/>
  <c r="AQ161"/>
  <c r="AQ160"/>
  <c r="AQ159"/>
  <c r="AQ158"/>
  <c r="AQ157"/>
  <c r="AQ156"/>
  <c r="AQ155"/>
  <c r="AQ154"/>
  <c r="AQ153"/>
  <c r="AQ152"/>
  <c r="AQ151"/>
  <c r="AQ150"/>
  <c r="AQ149"/>
  <c r="AQ148"/>
  <c r="AQ147"/>
  <c r="AQ146"/>
  <c r="AQ145"/>
  <c r="AQ144"/>
  <c r="AQ143"/>
  <c r="AQ142"/>
  <c r="AQ141"/>
  <c r="AQ140"/>
  <c r="AW166"/>
  <c r="AW165"/>
  <c r="AW164"/>
  <c r="AW163"/>
  <c r="AW162"/>
  <c r="AW161"/>
  <c r="AW160"/>
  <c r="AW159"/>
  <c r="AW158"/>
  <c r="AW157"/>
  <c r="AW156"/>
  <c r="AW155"/>
  <c r="AW154"/>
  <c r="AW153"/>
  <c r="AW152"/>
  <c r="AW151"/>
  <c r="AW150"/>
  <c r="AW149"/>
  <c r="AW148"/>
  <c r="AW147"/>
  <c r="AW146"/>
  <c r="AW145"/>
  <c r="AW144"/>
  <c r="AW143"/>
  <c r="AW142"/>
  <c r="AW141"/>
  <c r="AW140"/>
  <c r="AW132"/>
  <c r="AW131"/>
  <c r="AW130"/>
  <c r="AW129"/>
  <c r="AW128"/>
  <c r="AW127"/>
  <c r="AW126"/>
  <c r="AW125"/>
  <c r="AW124"/>
  <c r="AW123"/>
  <c r="AW122"/>
  <c r="AW121"/>
  <c r="AW120"/>
  <c r="AW119"/>
  <c r="AW118"/>
  <c r="AW117"/>
  <c r="AW116"/>
  <c r="AW115"/>
  <c r="AW114"/>
  <c r="AW113"/>
  <c r="AW112"/>
  <c r="AW111"/>
  <c r="AW110"/>
  <c r="AW109"/>
  <c r="AW108"/>
  <c r="AW107"/>
  <c r="AW106"/>
  <c r="AQ132"/>
  <c r="AQ131"/>
  <c r="AQ130"/>
  <c r="AQ129"/>
  <c r="AQ128"/>
  <c r="AQ127"/>
  <c r="AQ126"/>
  <c r="AQ125"/>
  <c r="AQ124"/>
  <c r="AQ123"/>
  <c r="AQ122"/>
  <c r="AQ121"/>
  <c r="AQ120"/>
  <c r="AQ119"/>
  <c r="AQ118"/>
  <c r="AQ117"/>
  <c r="AQ116"/>
  <c r="AQ115"/>
  <c r="AQ114"/>
  <c r="AQ113"/>
  <c r="AQ112"/>
  <c r="AQ111"/>
  <c r="AQ110"/>
  <c r="AQ109"/>
  <c r="AQ108"/>
  <c r="AQ107"/>
  <c r="AQ106"/>
  <c r="AK132"/>
  <c r="AK131"/>
  <c r="AK130"/>
  <c r="AK129"/>
  <c r="AK128"/>
  <c r="AK127"/>
  <c r="AK126"/>
  <c r="AK125"/>
  <c r="AK124"/>
  <c r="AK123"/>
  <c r="AK122"/>
  <c r="AK121"/>
  <c r="AK120"/>
  <c r="AK119"/>
  <c r="AK118"/>
  <c r="AK117"/>
  <c r="AK116"/>
  <c r="AK115"/>
  <c r="AK114"/>
  <c r="AK113"/>
  <c r="AK112"/>
  <c r="AK111"/>
  <c r="AK110"/>
  <c r="AK109"/>
  <c r="AK108"/>
  <c r="AK107"/>
  <c r="AK106"/>
  <c r="AE132"/>
  <c r="AE131"/>
  <c r="AE130"/>
  <c r="AE129"/>
  <c r="AE128"/>
  <c r="AE127"/>
  <c r="AE126"/>
  <c r="AE125"/>
  <c r="AE124"/>
  <c r="AE123"/>
  <c r="AE122"/>
  <c r="AE121"/>
  <c r="AE120"/>
  <c r="AE119"/>
  <c r="AE118"/>
  <c r="AE117"/>
  <c r="AE116"/>
  <c r="AE115"/>
  <c r="AE114"/>
  <c r="AE113"/>
  <c r="AE112"/>
  <c r="AE111"/>
  <c r="AE110"/>
  <c r="AE109"/>
  <c r="AE108"/>
  <c r="AE107"/>
  <c r="AE106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A131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2"/>
  <c r="AW97"/>
  <c r="AQ97"/>
  <c r="AK97"/>
  <c r="AE97"/>
  <c r="Y97"/>
  <c r="S97"/>
  <c r="M97"/>
  <c r="G97"/>
  <c r="A97"/>
  <c r="AT539"/>
  <c r="AO539"/>
  <c r="AN539"/>
  <c r="AI539"/>
  <c r="AH539"/>
  <c r="AC539"/>
  <c r="AB539"/>
  <c r="Q539"/>
  <c r="W539"/>
  <c r="V539"/>
  <c r="P539"/>
  <c r="G1032" i="1"/>
  <c r="G1033"/>
  <c r="G1034"/>
  <c r="I1031"/>
  <c r="G1031"/>
  <c r="I1030"/>
  <c r="G1030"/>
  <c r="I1029"/>
  <c r="G1029"/>
  <c r="I1028"/>
  <c r="G1028"/>
  <c r="L1031" s="1"/>
  <c r="I1027"/>
  <c r="G1027"/>
  <c r="I1026"/>
  <c r="G1026"/>
  <c r="I1025"/>
  <c r="G1025"/>
  <c r="L1027" s="1"/>
  <c r="I1024"/>
  <c r="G1024"/>
  <c r="I1023"/>
  <c r="G1023"/>
  <c r="L1024" s="1"/>
  <c r="I1022"/>
  <c r="G1022"/>
  <c r="L1022" s="1"/>
  <c r="I1021"/>
  <c r="G1021"/>
  <c r="L1021" s="1"/>
  <c r="I1020"/>
  <c r="G1020"/>
  <c r="L1020" s="1"/>
  <c r="I1019"/>
  <c r="G1019"/>
  <c r="L1019" s="1"/>
  <c r="I1018"/>
  <c r="G1018"/>
  <c r="L1018" s="1"/>
  <c r="I1017"/>
  <c r="G1017"/>
  <c r="I1016"/>
  <c r="G1016"/>
  <c r="L1017" s="1"/>
  <c r="I1015"/>
  <c r="G1015"/>
  <c r="L1015" s="1"/>
  <c r="I1014"/>
  <c r="G1014"/>
  <c r="I1013"/>
  <c r="G1013"/>
  <c r="I1012"/>
  <c r="G1012"/>
  <c r="I1011"/>
  <c r="G1011"/>
  <c r="L1014" s="1"/>
  <c r="I1010"/>
  <c r="G1010"/>
  <c r="L1010" s="1"/>
  <c r="I1009"/>
  <c r="G1009"/>
  <c r="L1009" s="1"/>
  <c r="I1008"/>
  <c r="G1008"/>
  <c r="L1008" s="1"/>
  <c r="I1007"/>
  <c r="G1007"/>
  <c r="L1007" s="1"/>
  <c r="I1006"/>
  <c r="G1006"/>
  <c r="L1006" s="1"/>
  <c r="I1005"/>
  <c r="G1005"/>
  <c r="L1005" s="1"/>
  <c r="I1004"/>
  <c r="G1004"/>
  <c r="I1003"/>
  <c r="G1003"/>
  <c r="J1035"/>
  <c r="I1002"/>
  <c r="G1002"/>
  <c r="I1001"/>
  <c r="G1001"/>
  <c r="I1000"/>
  <c r="G1000"/>
  <c r="I999"/>
  <c r="G999"/>
  <c r="I998"/>
  <c r="G998"/>
  <c r="I997"/>
  <c r="G997"/>
  <c r="I996"/>
  <c r="G996"/>
  <c r="I995"/>
  <c r="G995"/>
  <c r="I994"/>
  <c r="G994"/>
  <c r="I993"/>
  <c r="G993"/>
  <c r="I992"/>
  <c r="G992"/>
  <c r="I991"/>
  <c r="G991"/>
  <c r="I990"/>
  <c r="G990"/>
  <c r="I989"/>
  <c r="G989"/>
  <c r="I988"/>
  <c r="G988"/>
  <c r="I987"/>
  <c r="G987"/>
  <c r="I986"/>
  <c r="G986"/>
  <c r="I985"/>
  <c r="G985"/>
  <c r="I984"/>
  <c r="G984"/>
  <c r="I983"/>
  <c r="G983"/>
  <c r="I982"/>
  <c r="G982"/>
  <c r="I981"/>
  <c r="G981"/>
  <c r="I980"/>
  <c r="G980"/>
  <c r="I979"/>
  <c r="G979"/>
  <c r="I978"/>
  <c r="G978"/>
  <c r="I977"/>
  <c r="G977"/>
  <c r="I976"/>
  <c r="G976"/>
  <c r="I975"/>
  <c r="G975"/>
  <c r="I974"/>
  <c r="G974"/>
  <c r="I973"/>
  <c r="G973"/>
  <c r="I972"/>
  <c r="G972"/>
  <c r="I971"/>
  <c r="G971"/>
  <c r="I970"/>
  <c r="G970"/>
  <c r="I969"/>
  <c r="G969"/>
  <c r="I968"/>
  <c r="G968"/>
  <c r="I967"/>
  <c r="G967"/>
  <c r="I966"/>
  <c r="G966"/>
  <c r="I965"/>
  <c r="G965"/>
  <c r="I964"/>
  <c r="G964"/>
  <c r="I963"/>
  <c r="G963"/>
  <c r="I962"/>
  <c r="G962"/>
  <c r="I961"/>
  <c r="G961"/>
  <c r="I960"/>
  <c r="G960"/>
  <c r="I959"/>
  <c r="G959"/>
  <c r="I1034"/>
  <c r="D1035"/>
  <c r="E1035"/>
  <c r="H1035"/>
  <c r="K1035"/>
  <c r="G1038"/>
  <c r="I1038"/>
  <c r="G1039"/>
  <c r="I1039"/>
  <c r="G1040"/>
  <c r="I1040"/>
  <c r="G1041"/>
  <c r="I1041"/>
  <c r="G1042"/>
  <c r="I1042"/>
  <c r="G1043"/>
  <c r="I1043"/>
  <c r="G1044"/>
  <c r="I1044"/>
  <c r="G1045"/>
  <c r="I1045"/>
  <c r="G1046"/>
  <c r="I1046"/>
  <c r="G1047"/>
  <c r="I1047"/>
  <c r="G1048"/>
  <c r="I1048"/>
  <c r="G1049"/>
  <c r="I1049"/>
  <c r="G1050"/>
  <c r="I1050"/>
  <c r="G1051"/>
  <c r="I1051"/>
  <c r="G1052"/>
  <c r="I1052"/>
  <c r="G1053"/>
  <c r="I1053"/>
  <c r="G1054"/>
  <c r="I1054"/>
  <c r="G1055"/>
  <c r="I1055"/>
  <c r="G1056"/>
  <c r="I1056"/>
  <c r="G1057"/>
  <c r="I1057"/>
  <c r="G1058"/>
  <c r="I1058"/>
  <c r="G1059"/>
  <c r="I1059"/>
  <c r="G1060"/>
  <c r="I1060"/>
  <c r="G1061"/>
  <c r="I1061"/>
  <c r="G1062"/>
  <c r="I1062"/>
  <c r="G1063"/>
  <c r="I1063"/>
  <c r="G1064"/>
  <c r="I1064"/>
  <c r="G1065"/>
  <c r="I1065"/>
  <c r="G1066"/>
  <c r="I1066"/>
  <c r="G1067"/>
  <c r="I1067"/>
  <c r="G1068"/>
  <c r="I1068"/>
  <c r="G1069"/>
  <c r="I1069"/>
  <c r="G1070"/>
  <c r="I1070"/>
  <c r="G1071"/>
  <c r="I1071"/>
  <c r="G1072"/>
  <c r="I1072"/>
  <c r="G1073"/>
  <c r="I1073"/>
  <c r="G1074"/>
  <c r="I1074"/>
  <c r="G1075"/>
  <c r="I1075"/>
  <c r="G1076"/>
  <c r="I1076"/>
  <c r="G1077"/>
  <c r="I1077"/>
  <c r="G1078"/>
  <c r="I1078"/>
  <c r="G1079"/>
  <c r="I1079"/>
  <c r="G1080"/>
  <c r="I1080"/>
  <c r="G1081"/>
  <c r="I1081"/>
  <c r="G1082"/>
  <c r="I1082"/>
  <c r="G1083"/>
  <c r="I1083"/>
  <c r="G1084"/>
  <c r="I1084"/>
  <c r="G1085"/>
  <c r="I1085"/>
  <c r="G1086"/>
  <c r="I1086"/>
  <c r="G1087"/>
  <c r="I1087"/>
  <c r="G1088"/>
  <c r="I1088"/>
  <c r="G1089"/>
  <c r="I1089"/>
  <c r="G1090"/>
  <c r="I1090"/>
  <c r="G1091"/>
  <c r="I1091"/>
  <c r="G1092"/>
  <c r="I1092"/>
  <c r="G1093"/>
  <c r="I1093"/>
  <c r="G1094"/>
  <c r="I1094"/>
  <c r="G1095"/>
  <c r="I1095"/>
  <c r="H382" i="2"/>
  <c r="J382"/>
  <c r="H383"/>
  <c r="J383"/>
  <c r="H384"/>
  <c r="J384"/>
  <c r="H371"/>
  <c r="J371"/>
  <c r="H372"/>
  <c r="J372"/>
  <c r="H373"/>
  <c r="J373"/>
  <c r="H374"/>
  <c r="J374"/>
  <c r="H375"/>
  <c r="J375"/>
  <c r="H376"/>
  <c r="J376"/>
  <c r="H377"/>
  <c r="J377"/>
  <c r="H378"/>
  <c r="J378"/>
  <c r="L1239" i="1" l="1"/>
  <c r="L1223"/>
  <c r="L1147"/>
  <c r="L1249"/>
  <c r="L1245"/>
  <c r="L1241"/>
  <c r="L1240"/>
  <c r="L1114"/>
  <c r="L1148"/>
  <c r="I1035"/>
  <c r="L1095"/>
  <c r="L1089"/>
  <c r="L1085"/>
  <c r="L1082"/>
  <c r="L1081"/>
  <c r="L1080"/>
  <c r="L1077"/>
  <c r="L1076"/>
  <c r="L1075"/>
  <c r="L1196"/>
  <c r="L1190"/>
  <c r="L1122"/>
  <c r="L1120"/>
  <c r="L1229"/>
  <c r="L1220"/>
  <c r="L1204"/>
  <c r="L1200"/>
  <c r="L1158"/>
  <c r="L1231"/>
  <c r="L1219"/>
  <c r="L1216"/>
  <c r="L1199"/>
  <c r="L1160"/>
  <c r="L1157"/>
  <c r="L1238"/>
  <c r="L1233"/>
  <c r="L1227"/>
  <c r="L1189"/>
  <c r="L1168"/>
  <c r="L1166"/>
  <c r="L1258"/>
  <c r="L1247"/>
  <c r="L1225"/>
  <c r="L1203"/>
  <c r="L1187"/>
  <c r="L1183"/>
  <c r="L1180"/>
  <c r="L1172"/>
  <c r="L1164"/>
  <c r="L1162"/>
  <c r="L1209"/>
  <c r="L1207"/>
  <c r="L1194"/>
  <c r="BA29" i="3"/>
  <c r="D63"/>
  <c r="L1133" i="1"/>
  <c r="L1127"/>
  <c r="L1125"/>
  <c r="L1079"/>
  <c r="L1074"/>
  <c r="L1068"/>
  <c r="L1058"/>
  <c r="L1055"/>
  <c r="L1054"/>
  <c r="L1053"/>
  <c r="L1052"/>
  <c r="L1146"/>
  <c r="L1142"/>
  <c r="L1140"/>
  <c r="L1138"/>
  <c r="L1135"/>
  <c r="L1104"/>
  <c r="L1111"/>
  <c r="L1170"/>
  <c r="L1243"/>
  <c r="L1143"/>
  <c r="L1132"/>
  <c r="L1130"/>
  <c r="L1124"/>
  <c r="L1119"/>
  <c r="L1117"/>
  <c r="L1248"/>
  <c r="L1246"/>
  <c r="L1244"/>
  <c r="L1242"/>
  <c r="L1230"/>
  <c r="L1228"/>
  <c r="L1226"/>
  <c r="L1205"/>
  <c r="L1195"/>
  <c r="L1191"/>
  <c r="L1181"/>
  <c r="L1173"/>
  <c r="L1169"/>
  <c r="L1159"/>
  <c r="L1091"/>
  <c r="L1094"/>
  <c r="L1088"/>
  <c r="L1084"/>
  <c r="L1073"/>
  <c r="L1070"/>
  <c r="L1067"/>
  <c r="L1060"/>
  <c r="L1057"/>
  <c r="L1051"/>
  <c r="L1048"/>
  <c r="L1047"/>
  <c r="L1045"/>
  <c r="L1043"/>
  <c r="L1041"/>
  <c r="L1040"/>
  <c r="L959"/>
  <c r="L961"/>
  <c r="L962"/>
  <c r="L963"/>
  <c r="L965"/>
  <c r="L966"/>
  <c r="L967"/>
  <c r="L971"/>
  <c r="L976"/>
  <c r="L977"/>
  <c r="L978"/>
  <c r="L979"/>
  <c r="L1108"/>
  <c r="L1144"/>
  <c r="L1136"/>
  <c r="L1126"/>
  <c r="L1121"/>
  <c r="L1115"/>
  <c r="L1113"/>
  <c r="L1112"/>
  <c r="L1109"/>
  <c r="L982"/>
  <c r="L984"/>
  <c r="L985"/>
  <c r="L987"/>
  <c r="L989"/>
  <c r="L993"/>
  <c r="L994"/>
  <c r="L995"/>
  <c r="L998"/>
  <c r="L999"/>
  <c r="L1001"/>
  <c r="G1035"/>
  <c r="L1044"/>
  <c r="L1004"/>
  <c r="L1034"/>
  <c r="J539" i="3"/>
  <c r="K539" s="1"/>
  <c r="AT847"/>
  <c r="AU847" s="1"/>
  <c r="AN847"/>
  <c r="AO847" s="1"/>
  <c r="AH847"/>
  <c r="AI847" s="1"/>
  <c r="AB847"/>
  <c r="AC847" s="1"/>
  <c r="V847"/>
  <c r="W847" s="1"/>
  <c r="P847"/>
  <c r="Q847" s="1"/>
  <c r="J847"/>
  <c r="K847" s="1"/>
  <c r="D847"/>
  <c r="E847" s="1"/>
  <c r="BF847"/>
  <c r="BG847" s="1"/>
  <c r="BI847"/>
  <c r="BC847"/>
  <c r="AW847"/>
  <c r="AQ847"/>
  <c r="AK847"/>
  <c r="AE847"/>
  <c r="Y847"/>
  <c r="S847"/>
  <c r="M847"/>
  <c r="G847"/>
  <c r="A847"/>
  <c r="AW63"/>
  <c r="AQ63"/>
  <c r="AK63"/>
  <c r="AE63"/>
  <c r="Y63"/>
  <c r="S63"/>
  <c r="M63"/>
  <c r="A63"/>
  <c r="G29"/>
  <c r="G947" i="1"/>
  <c r="L947" s="1"/>
  <c r="I947"/>
  <c r="G948"/>
  <c r="L948" s="1"/>
  <c r="I948"/>
  <c r="G949"/>
  <c r="L949" s="1"/>
  <c r="I949"/>
  <c r="G950"/>
  <c r="L950" s="1"/>
  <c r="I950"/>
  <c r="G951"/>
  <c r="L951" s="1"/>
  <c r="I951"/>
  <c r="G907"/>
  <c r="I907"/>
  <c r="G903"/>
  <c r="G896"/>
  <c r="I896"/>
  <c r="G897"/>
  <c r="I897"/>
  <c r="G898"/>
  <c r="I898"/>
  <c r="G899"/>
  <c r="I899"/>
  <c r="G900"/>
  <c r="I900"/>
  <c r="G901"/>
  <c r="I901"/>
  <c r="G902"/>
  <c r="I902"/>
  <c r="I903"/>
  <c r="G904"/>
  <c r="I904"/>
  <c r="G889"/>
  <c r="G873"/>
  <c r="G868"/>
  <c r="I868"/>
  <c r="G869"/>
  <c r="I869"/>
  <c r="G870"/>
  <c r="I870"/>
  <c r="G871"/>
  <c r="I871"/>
  <c r="G872"/>
  <c r="I872"/>
  <c r="I873"/>
  <c r="G874"/>
  <c r="I874"/>
  <c r="G875"/>
  <c r="I875"/>
  <c r="G876"/>
  <c r="I876"/>
  <c r="G877"/>
  <c r="I877"/>
  <c r="G878"/>
  <c r="I878"/>
  <c r="G879"/>
  <c r="I879"/>
  <c r="G880"/>
  <c r="I880"/>
  <c r="G881"/>
  <c r="I881"/>
  <c r="G882"/>
  <c r="I882"/>
  <c r="G883"/>
  <c r="I883"/>
  <c r="G884"/>
  <c r="I884"/>
  <c r="G885"/>
  <c r="I885"/>
  <c r="G886"/>
  <c r="I886"/>
  <c r="L886" l="1"/>
  <c r="L880"/>
  <c r="L875"/>
  <c r="L874"/>
  <c r="L902"/>
  <c r="L897"/>
  <c r="L896"/>
  <c r="L885"/>
  <c r="L883"/>
  <c r="L879"/>
  <c r="L901"/>
  <c r="L899"/>
  <c r="L873"/>
  <c r="L870"/>
  <c r="L904"/>
  <c r="L907"/>
  <c r="E63" i="3"/>
  <c r="AZ63"/>
  <c r="L1035" i="1"/>
  <c r="AZ847" i="3"/>
  <c r="H345" i="2"/>
  <c r="J345"/>
  <c r="H346"/>
  <c r="J346"/>
  <c r="H326"/>
  <c r="F299"/>
  <c r="E299"/>
  <c r="J297"/>
  <c r="J298"/>
  <c r="H297"/>
  <c r="H298"/>
  <c r="G783" i="1"/>
  <c r="I783"/>
  <c r="G784"/>
  <c r="I784"/>
  <c r="G785"/>
  <c r="I785"/>
  <c r="G779"/>
  <c r="I779"/>
  <c r="G780"/>
  <c r="I780"/>
  <c r="G781"/>
  <c r="I781"/>
  <c r="G782"/>
  <c r="I782"/>
  <c r="H287" i="2"/>
  <c r="J287"/>
  <c r="H288"/>
  <c r="J288"/>
  <c r="H289"/>
  <c r="J289"/>
  <c r="H290"/>
  <c r="J290"/>
  <c r="H291"/>
  <c r="J291"/>
  <c r="H292"/>
  <c r="J292"/>
  <c r="H293"/>
  <c r="J293"/>
  <c r="H294"/>
  <c r="J294"/>
  <c r="H295"/>
  <c r="J295"/>
  <c r="H296"/>
  <c r="J296"/>
  <c r="B268"/>
  <c r="A268"/>
  <c r="AE14" i="4"/>
  <c r="AF14"/>
  <c r="AE17"/>
  <c r="AF17"/>
  <c r="G736" i="1"/>
  <c r="I736"/>
  <c r="G737"/>
  <c r="I737"/>
  <c r="G729"/>
  <c r="I729"/>
  <c r="G730"/>
  <c r="I730"/>
  <c r="G731"/>
  <c r="I731"/>
  <c r="G732"/>
  <c r="I732"/>
  <c r="G733"/>
  <c r="I733"/>
  <c r="G654"/>
  <c r="I654"/>
  <c r="G655"/>
  <c r="I655"/>
  <c r="G656"/>
  <c r="I656"/>
  <c r="G657"/>
  <c r="I657"/>
  <c r="G658"/>
  <c r="I658"/>
  <c r="G659"/>
  <c r="I659"/>
  <c r="G660"/>
  <c r="I660"/>
  <c r="G661"/>
  <c r="I661"/>
  <c r="G620"/>
  <c r="I620"/>
  <c r="G621"/>
  <c r="I621"/>
  <c r="G622"/>
  <c r="I622"/>
  <c r="G623"/>
  <c r="I623"/>
  <c r="G624"/>
  <c r="I624"/>
  <c r="G625"/>
  <c r="I625"/>
  <c r="G626"/>
  <c r="I626"/>
  <c r="G627"/>
  <c r="I627"/>
  <c r="G628"/>
  <c r="I628"/>
  <c r="G629"/>
  <c r="I629"/>
  <c r="G630"/>
  <c r="I630"/>
  <c r="G631"/>
  <c r="I631"/>
  <c r="G632"/>
  <c r="I632"/>
  <c r="G633"/>
  <c r="I633"/>
  <c r="G634"/>
  <c r="I634"/>
  <c r="G635"/>
  <c r="I635"/>
  <c r="G636"/>
  <c r="I636"/>
  <c r="G637"/>
  <c r="I637"/>
  <c r="G638"/>
  <c r="I638"/>
  <c r="G639"/>
  <c r="I639"/>
  <c r="G640"/>
  <c r="I640"/>
  <c r="G641"/>
  <c r="I641"/>
  <c r="J230" i="2"/>
  <c r="J231"/>
  <c r="H232"/>
  <c r="J232"/>
  <c r="H216"/>
  <c r="J216"/>
  <c r="H219"/>
  <c r="J219"/>
  <c r="H220"/>
  <c r="J220"/>
  <c r="H221"/>
  <c r="J221"/>
  <c r="L783" i="1" l="1"/>
  <c r="L641"/>
  <c r="L640"/>
  <c r="L639"/>
  <c r="L636"/>
  <c r="L635"/>
  <c r="L624"/>
  <c r="L623"/>
  <c r="L622"/>
  <c r="L661"/>
  <c r="L660"/>
  <c r="L659"/>
  <c r="L658"/>
  <c r="L657"/>
  <c r="L786"/>
  <c r="L784"/>
  <c r="L781"/>
  <c r="L780"/>
  <c r="L779"/>
  <c r="L634"/>
  <c r="L733"/>
  <c r="L732"/>
  <c r="L731"/>
  <c r="L730"/>
  <c r="L729"/>
  <c r="L737"/>
  <c r="L736"/>
  <c r="L638"/>
  <c r="L632"/>
  <c r="L628"/>
  <c r="L621"/>
  <c r="BA63" i="3"/>
  <c r="D97"/>
  <c r="BA847"/>
  <c r="BL847"/>
  <c r="BM847" s="1"/>
  <c r="G592" i="1"/>
  <c r="I592"/>
  <c r="G593"/>
  <c r="I593"/>
  <c r="G594"/>
  <c r="I594"/>
  <c r="G595"/>
  <c r="I595"/>
  <c r="G596"/>
  <c r="I596"/>
  <c r="G597"/>
  <c r="I597"/>
  <c r="G598"/>
  <c r="I598"/>
  <c r="G599"/>
  <c r="I599"/>
  <c r="G600"/>
  <c r="I600"/>
  <c r="G601"/>
  <c r="I601"/>
  <c r="G602"/>
  <c r="I602"/>
  <c r="G603"/>
  <c r="I603"/>
  <c r="J177" i="2"/>
  <c r="H177"/>
  <c r="H170"/>
  <c r="J170"/>
  <c r="H171"/>
  <c r="J171"/>
  <c r="H172"/>
  <c r="J172"/>
  <c r="H173"/>
  <c r="J173"/>
  <c r="H174"/>
  <c r="J174"/>
  <c r="H175"/>
  <c r="J175"/>
  <c r="O130" i="9"/>
  <c r="G485" i="1"/>
  <c r="I485"/>
  <c r="G486"/>
  <c r="I486"/>
  <c r="G458"/>
  <c r="G454"/>
  <c r="I454"/>
  <c r="G455"/>
  <c r="I455"/>
  <c r="G456"/>
  <c r="I456"/>
  <c r="G457"/>
  <c r="I457"/>
  <c r="I458"/>
  <c r="G459"/>
  <c r="I459"/>
  <c r="G460"/>
  <c r="I460"/>
  <c r="G461"/>
  <c r="I461"/>
  <c r="G462"/>
  <c r="I462"/>
  <c r="G463"/>
  <c r="I463"/>
  <c r="G464"/>
  <c r="I464"/>
  <c r="G465"/>
  <c r="I465"/>
  <c r="G466"/>
  <c r="I466"/>
  <c r="G467"/>
  <c r="I467"/>
  <c r="G468"/>
  <c r="I468"/>
  <c r="G469"/>
  <c r="I469"/>
  <c r="G470"/>
  <c r="I470"/>
  <c r="G471"/>
  <c r="I471"/>
  <c r="G472"/>
  <c r="I472"/>
  <c r="G473"/>
  <c r="I473"/>
  <c r="G474"/>
  <c r="I474"/>
  <c r="G475"/>
  <c r="I475"/>
  <c r="G476"/>
  <c r="I476"/>
  <c r="G477"/>
  <c r="I477"/>
  <c r="G478"/>
  <c r="I478"/>
  <c r="J74" i="2"/>
  <c r="H74"/>
  <c r="L603" i="1" l="1"/>
  <c r="L599"/>
  <c r="L593"/>
  <c r="L592"/>
  <c r="L478"/>
  <c r="L477"/>
  <c r="L476"/>
  <c r="L475"/>
  <c r="L472"/>
  <c r="L471"/>
  <c r="L602"/>
  <c r="L598"/>
  <c r="L595"/>
  <c r="L474"/>
  <c r="L465"/>
  <c r="L464"/>
  <c r="L463"/>
  <c r="L462"/>
  <c r="L470"/>
  <c r="L461"/>
  <c r="L456"/>
  <c r="L455"/>
  <c r="L468"/>
  <c r="L457"/>
  <c r="E97" i="3"/>
  <c r="AZ97"/>
  <c r="L485" i="1"/>
  <c r="L486"/>
  <c r="BA97" i="3" l="1"/>
  <c r="D131"/>
  <c r="F75" i="2"/>
  <c r="E75"/>
  <c r="E131" i="3" l="1"/>
  <c r="AZ131"/>
  <c r="I127" i="1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G136"/>
  <c r="I136"/>
  <c r="G137"/>
  <c r="I137"/>
  <c r="G138"/>
  <c r="I138"/>
  <c r="L138" l="1"/>
  <c r="L137"/>
  <c r="L136"/>
  <c r="BA131" i="3"/>
  <c r="D165"/>
  <c r="H25" i="12"/>
  <c r="BD851" i="3"/>
  <c r="F25" i="12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E24"/>
  <c r="D24"/>
  <c r="B25"/>
  <c r="G4"/>
  <c r="F4"/>
  <c r="B12"/>
  <c r="G8"/>
  <c r="G734" i="1"/>
  <c r="L734" s="1"/>
  <c r="I734"/>
  <c r="E244" i="2"/>
  <c r="J243"/>
  <c r="H243"/>
  <c r="J242"/>
  <c r="H242"/>
  <c r="J239"/>
  <c r="H239"/>
  <c r="J238"/>
  <c r="H238"/>
  <c r="J237"/>
  <c r="H237"/>
  <c r="J236"/>
  <c r="H236"/>
  <c r="J235"/>
  <c r="H235"/>
  <c r="J234"/>
  <c r="H234"/>
  <c r="J233"/>
  <c r="H233"/>
  <c r="J229"/>
  <c r="H229"/>
  <c r="G703" i="1"/>
  <c r="I703"/>
  <c r="G704"/>
  <c r="I704"/>
  <c r="G705"/>
  <c r="I705"/>
  <c r="G706"/>
  <c r="I706"/>
  <c r="G691"/>
  <c r="I691"/>
  <c r="G692"/>
  <c r="I692"/>
  <c r="G693"/>
  <c r="I693"/>
  <c r="G694"/>
  <c r="I694"/>
  <c r="G695"/>
  <c r="I695"/>
  <c r="G696"/>
  <c r="I696"/>
  <c r="G697"/>
  <c r="I697"/>
  <c r="G698"/>
  <c r="I698"/>
  <c r="G699"/>
  <c r="I699"/>
  <c r="G700"/>
  <c r="I700"/>
  <c r="G701"/>
  <c r="I701"/>
  <c r="G702"/>
  <c r="I702"/>
  <c r="H263" i="2"/>
  <c r="J247"/>
  <c r="H247"/>
  <c r="H222"/>
  <c r="J222"/>
  <c r="H223"/>
  <c r="J223"/>
  <c r="H224"/>
  <c r="J224"/>
  <c r="H225"/>
  <c r="J225"/>
  <c r="J210"/>
  <c r="J211"/>
  <c r="H210"/>
  <c r="H211"/>
  <c r="L702" i="1" l="1"/>
  <c r="L701"/>
  <c r="L693"/>
  <c r="L706"/>
  <c r="L705"/>
  <c r="L704"/>
  <c r="L703"/>
  <c r="L699"/>
  <c r="L696"/>
  <c r="L692"/>
  <c r="E165" i="3"/>
  <c r="AZ165"/>
  <c r="BA165" l="1"/>
  <c r="D199"/>
  <c r="G513" i="1"/>
  <c r="I513"/>
  <c r="G514"/>
  <c r="I514"/>
  <c r="G515"/>
  <c r="I515"/>
  <c r="G516"/>
  <c r="I516"/>
  <c r="G517"/>
  <c r="I517"/>
  <c r="G518"/>
  <c r="I518"/>
  <c r="G519"/>
  <c r="I519"/>
  <c r="G520"/>
  <c r="I520"/>
  <c r="G521"/>
  <c r="I521"/>
  <c r="G522"/>
  <c r="I522"/>
  <c r="G523"/>
  <c r="I523"/>
  <c r="G524"/>
  <c r="I524"/>
  <c r="G525"/>
  <c r="I525"/>
  <c r="G526"/>
  <c r="I526"/>
  <c r="G527"/>
  <c r="I527"/>
  <c r="G528"/>
  <c r="I528"/>
  <c r="G529"/>
  <c r="I529"/>
  <c r="G530"/>
  <c r="I530"/>
  <c r="G531"/>
  <c r="I531"/>
  <c r="G532"/>
  <c r="I532"/>
  <c r="G533"/>
  <c r="I533"/>
  <c r="G534"/>
  <c r="I534"/>
  <c r="G535"/>
  <c r="I535"/>
  <c r="G536"/>
  <c r="I536"/>
  <c r="L531" l="1"/>
  <c r="L530"/>
  <c r="L529"/>
  <c r="L524"/>
  <c r="L523"/>
  <c r="L520"/>
  <c r="L514"/>
  <c r="L537"/>
  <c r="L534"/>
  <c r="L528"/>
  <c r="L522"/>
  <c r="L519"/>
  <c r="L516"/>
  <c r="L513"/>
  <c r="E199" i="3"/>
  <c r="AZ199"/>
  <c r="G484" i="1"/>
  <c r="I484"/>
  <c r="L484" l="1"/>
  <c r="BA199" i="3"/>
  <c r="D233"/>
  <c r="G482" i="1"/>
  <c r="E233" i="3" l="1"/>
  <c r="AZ233"/>
  <c r="H153" i="2"/>
  <c r="J153"/>
  <c r="H154"/>
  <c r="J154"/>
  <c r="BA233" i="3" l="1"/>
  <c r="D267"/>
  <c r="G337" i="1"/>
  <c r="I337"/>
  <c r="L337" l="1"/>
  <c r="E267" i="3"/>
  <c r="AZ267"/>
  <c r="G227" i="1"/>
  <c r="I227"/>
  <c r="G228"/>
  <c r="I228"/>
  <c r="G229"/>
  <c r="I229"/>
  <c r="BA267" i="3" l="1"/>
  <c r="D301"/>
  <c r="L229" i="1"/>
  <c r="L228"/>
  <c r="L227"/>
  <c r="G139"/>
  <c r="I139"/>
  <c r="G140"/>
  <c r="I140"/>
  <c r="E301" i="3" l="1"/>
  <c r="AZ301"/>
  <c r="L139" i="1"/>
  <c r="L140"/>
  <c r="H61" i="2"/>
  <c r="J61"/>
  <c r="BA301" i="3" l="1"/>
  <c r="D335"/>
  <c r="G451" i="1"/>
  <c r="I451"/>
  <c r="G452"/>
  <c r="I452"/>
  <c r="G453"/>
  <c r="I453"/>
  <c r="G450"/>
  <c r="I450"/>
  <c r="G479"/>
  <c r="I479"/>
  <c r="G480"/>
  <c r="I480"/>
  <c r="G481"/>
  <c r="I481"/>
  <c r="I482"/>
  <c r="G483"/>
  <c r="I483"/>
  <c r="G487"/>
  <c r="I487"/>
  <c r="J176" i="2"/>
  <c r="J178"/>
  <c r="H176"/>
  <c r="H178"/>
  <c r="L481" i="1" l="1"/>
  <c r="L454"/>
  <c r="L480"/>
  <c r="L452"/>
  <c r="L483"/>
  <c r="E335" i="3"/>
  <c r="AZ335"/>
  <c r="L487" i="1"/>
  <c r="G411"/>
  <c r="G410"/>
  <c r="I411"/>
  <c r="I410"/>
  <c r="G409"/>
  <c r="I409"/>
  <c r="G408"/>
  <c r="I408"/>
  <c r="G407"/>
  <c r="I407"/>
  <c r="G406"/>
  <c r="G405"/>
  <c r="G404"/>
  <c r="I406"/>
  <c r="I405"/>
  <c r="I404"/>
  <c r="G403"/>
  <c r="I403"/>
  <c r="I402"/>
  <c r="G402"/>
  <c r="G401"/>
  <c r="G400"/>
  <c r="I401"/>
  <c r="I400"/>
  <c r="J113" i="2"/>
  <c r="J112"/>
  <c r="J111"/>
  <c r="J110"/>
  <c r="J109"/>
  <c r="J108"/>
  <c r="H113"/>
  <c r="H112"/>
  <c r="H111"/>
  <c r="H110"/>
  <c r="H109"/>
  <c r="H108"/>
  <c r="L403" i="1" l="1"/>
  <c r="L404"/>
  <c r="L406"/>
  <c r="L407"/>
  <c r="L408"/>
  <c r="L409"/>
  <c r="L401"/>
  <c r="L400"/>
  <c r="L402"/>
  <c r="L405"/>
  <c r="BA335" i="3"/>
  <c r="D369"/>
  <c r="L410" i="1"/>
  <c r="L411"/>
  <c r="O139" i="9"/>
  <c r="O138"/>
  <c r="O137"/>
  <c r="O136"/>
  <c r="O135"/>
  <c r="O134"/>
  <c r="O133"/>
  <c r="O132"/>
  <c r="O131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E369" i="3" l="1"/>
  <c r="AZ369"/>
  <c r="AE12" i="4"/>
  <c r="AF12"/>
  <c r="BA369" i="3" l="1"/>
  <c r="D403"/>
  <c r="E403" l="1"/>
  <c r="AZ403"/>
  <c r="I646" i="1"/>
  <c r="BA403" i="3" l="1"/>
  <c r="D437"/>
  <c r="I1502" i="1"/>
  <c r="G1502"/>
  <c r="G1432"/>
  <c r="I1432"/>
  <c r="G1433"/>
  <c r="I1433"/>
  <c r="G1434"/>
  <c r="I1434"/>
  <c r="G1435"/>
  <c r="L1436" s="1"/>
  <c r="I1435"/>
  <c r="G1453"/>
  <c r="I1453"/>
  <c r="G1454"/>
  <c r="I1454"/>
  <c r="G1455"/>
  <c r="I1455"/>
  <c r="G1456"/>
  <c r="I1456"/>
  <c r="G1457"/>
  <c r="I1457"/>
  <c r="G1458"/>
  <c r="I1458"/>
  <c r="G1459"/>
  <c r="I1459"/>
  <c r="G1470"/>
  <c r="I1470"/>
  <c r="G1471"/>
  <c r="I1471"/>
  <c r="G1472"/>
  <c r="I1472"/>
  <c r="AF22" i="4"/>
  <c r="AF24"/>
  <c r="AF27"/>
  <c r="G1409" i="1"/>
  <c r="I1409"/>
  <c r="G1410"/>
  <c r="I1410"/>
  <c r="G1411"/>
  <c r="I1411"/>
  <c r="G1412"/>
  <c r="I1412"/>
  <c r="G1413"/>
  <c r="I1413"/>
  <c r="G1414"/>
  <c r="I1414"/>
  <c r="G1421"/>
  <c r="I1421"/>
  <c r="G1422"/>
  <c r="I1422"/>
  <c r="G1425"/>
  <c r="I1425"/>
  <c r="G1426"/>
  <c r="I1426"/>
  <c r="H466" i="2"/>
  <c r="H453"/>
  <c r="J453"/>
  <c r="H454"/>
  <c r="J454"/>
  <c r="H455"/>
  <c r="J455"/>
  <c r="H456"/>
  <c r="J456"/>
  <c r="H457"/>
  <c r="J457"/>
  <c r="H458"/>
  <c r="J458"/>
  <c r="H459"/>
  <c r="J459"/>
  <c r="H460"/>
  <c r="J460"/>
  <c r="H461"/>
  <c r="J461"/>
  <c r="H462"/>
  <c r="J462"/>
  <c r="J438"/>
  <c r="H438"/>
  <c r="H440"/>
  <c r="J440"/>
  <c r="H441"/>
  <c r="J441"/>
  <c r="H442"/>
  <c r="J442"/>
  <c r="H443"/>
  <c r="J443"/>
  <c r="H444"/>
  <c r="J444"/>
  <c r="H445"/>
  <c r="J445"/>
  <c r="H446"/>
  <c r="J446"/>
  <c r="H447"/>
  <c r="J447"/>
  <c r="I1310" i="1"/>
  <c r="I1337"/>
  <c r="I1338"/>
  <c r="I1339"/>
  <c r="I1370"/>
  <c r="G1309"/>
  <c r="G1310"/>
  <c r="G1337"/>
  <c r="G1338"/>
  <c r="G1339"/>
  <c r="L1348" s="1"/>
  <c r="G1370"/>
  <c r="G1303"/>
  <c r="G1304"/>
  <c r="G1305"/>
  <c r="G1306"/>
  <c r="G1307"/>
  <c r="G1308"/>
  <c r="L1426" l="1"/>
  <c r="L1421"/>
  <c r="L1414"/>
  <c r="L1370"/>
  <c r="L1472"/>
  <c r="L1461"/>
  <c r="L1413"/>
  <c r="L1410"/>
  <c r="L1338"/>
  <c r="E437" i="3"/>
  <c r="AZ437"/>
  <c r="L1456" i="1"/>
  <c r="L1454"/>
  <c r="L1434"/>
  <c r="L1310"/>
  <c r="L1502"/>
  <c r="G1291"/>
  <c r="G1292"/>
  <c r="G1293"/>
  <c r="G1294"/>
  <c r="G1295"/>
  <c r="G1296"/>
  <c r="G1297"/>
  <c r="G1298"/>
  <c r="G1299"/>
  <c r="G1300"/>
  <c r="I1291"/>
  <c r="I1292"/>
  <c r="I1293"/>
  <c r="L1293" l="1"/>
  <c r="L1292"/>
  <c r="BA437" i="3"/>
  <c r="D471"/>
  <c r="J429" i="2"/>
  <c r="J430"/>
  <c r="J431"/>
  <c r="H429"/>
  <c r="H430"/>
  <c r="H431"/>
  <c r="G1267" i="1"/>
  <c r="I1267"/>
  <c r="G1268"/>
  <c r="I1268"/>
  <c r="G1269"/>
  <c r="I1269"/>
  <c r="G1270"/>
  <c r="I1270"/>
  <c r="G1271"/>
  <c r="I1271"/>
  <c r="G1272"/>
  <c r="I1272"/>
  <c r="G1273"/>
  <c r="I1273"/>
  <c r="G1274"/>
  <c r="I1274"/>
  <c r="G1275"/>
  <c r="I1275"/>
  <c r="G1276"/>
  <c r="I1276"/>
  <c r="G1277"/>
  <c r="I1277"/>
  <c r="G1221"/>
  <c r="I1221"/>
  <c r="G1222"/>
  <c r="I1222"/>
  <c r="G1259"/>
  <c r="I1259"/>
  <c r="G1260"/>
  <c r="I1260"/>
  <c r="G1261"/>
  <c r="I1261"/>
  <c r="G1262"/>
  <c r="I1262"/>
  <c r="H400" i="2"/>
  <c r="J400"/>
  <c r="H401"/>
  <c r="J401"/>
  <c r="H402"/>
  <c r="J402"/>
  <c r="H403"/>
  <c r="J403"/>
  <c r="H404"/>
  <c r="J404"/>
  <c r="J405"/>
  <c r="H406"/>
  <c r="J406"/>
  <c r="H407"/>
  <c r="J407"/>
  <c r="B423"/>
  <c r="B390"/>
  <c r="B370"/>
  <c r="A390"/>
  <c r="A423"/>
  <c r="A438"/>
  <c r="B438"/>
  <c r="H397"/>
  <c r="J397"/>
  <c r="H398"/>
  <c r="J398"/>
  <c r="H399"/>
  <c r="J399"/>
  <c r="H408"/>
  <c r="J408"/>
  <c r="H409"/>
  <c r="J409"/>
  <c r="H410"/>
  <c r="J410"/>
  <c r="H411"/>
  <c r="J411"/>
  <c r="H412"/>
  <c r="J412"/>
  <c r="H413"/>
  <c r="J413"/>
  <c r="H414"/>
  <c r="J414"/>
  <c r="H415"/>
  <c r="J415"/>
  <c r="H416"/>
  <c r="J416"/>
  <c r="H418"/>
  <c r="J418"/>
  <c r="J343"/>
  <c r="J344"/>
  <c r="H343"/>
  <c r="H344"/>
  <c r="G954" i="1"/>
  <c r="I954"/>
  <c r="G931"/>
  <c r="L931" s="1"/>
  <c r="I931"/>
  <c r="G932"/>
  <c r="L932" s="1"/>
  <c r="I932"/>
  <c r="G933"/>
  <c r="L933" s="1"/>
  <c r="I933"/>
  <c r="G934"/>
  <c r="I934"/>
  <c r="G935"/>
  <c r="I935"/>
  <c r="G936"/>
  <c r="I936"/>
  <c r="G937"/>
  <c r="I937"/>
  <c r="G938"/>
  <c r="I938"/>
  <c r="G939"/>
  <c r="I939"/>
  <c r="G940"/>
  <c r="I940"/>
  <c r="G941"/>
  <c r="I941"/>
  <c r="G942"/>
  <c r="L942" s="1"/>
  <c r="I942"/>
  <c r="G943"/>
  <c r="I943"/>
  <c r="G944"/>
  <c r="I944"/>
  <c r="G945"/>
  <c r="I945"/>
  <c r="G946"/>
  <c r="L946" s="1"/>
  <c r="I946"/>
  <c r="G952"/>
  <c r="L952" s="1"/>
  <c r="I952"/>
  <c r="H338" i="2"/>
  <c r="J338"/>
  <c r="H339"/>
  <c r="J339"/>
  <c r="H340"/>
  <c r="J340"/>
  <c r="H341"/>
  <c r="J341"/>
  <c r="H342"/>
  <c r="J342"/>
  <c r="H347"/>
  <c r="J347"/>
  <c r="H304"/>
  <c r="J304"/>
  <c r="H305"/>
  <c r="J305"/>
  <c r="H306"/>
  <c r="J306"/>
  <c r="H307"/>
  <c r="J307"/>
  <c r="H308"/>
  <c r="J308"/>
  <c r="H309"/>
  <c r="J309"/>
  <c r="H310"/>
  <c r="J310"/>
  <c r="H311"/>
  <c r="J311"/>
  <c r="H312"/>
  <c r="J312"/>
  <c r="H313"/>
  <c r="J313"/>
  <c r="H314"/>
  <c r="J314"/>
  <c r="H315"/>
  <c r="J315"/>
  <c r="G755" i="1"/>
  <c r="G715"/>
  <c r="G716"/>
  <c r="G717"/>
  <c r="G718"/>
  <c r="G719"/>
  <c r="G720"/>
  <c r="G721"/>
  <c r="G722"/>
  <c r="G723"/>
  <c r="G724"/>
  <c r="G725"/>
  <c r="G726"/>
  <c r="G727"/>
  <c r="G728"/>
  <c r="I715"/>
  <c r="I716"/>
  <c r="I717"/>
  <c r="I718"/>
  <c r="I719"/>
  <c r="I720"/>
  <c r="I721"/>
  <c r="I722"/>
  <c r="I723"/>
  <c r="I724"/>
  <c r="I725"/>
  <c r="I726"/>
  <c r="I727"/>
  <c r="I728"/>
  <c r="H277" i="2"/>
  <c r="J277"/>
  <c r="H278"/>
  <c r="J278"/>
  <c r="H279"/>
  <c r="J279"/>
  <c r="H261"/>
  <c r="J261"/>
  <c r="H262"/>
  <c r="J262"/>
  <c r="J263"/>
  <c r="H264"/>
  <c r="J264"/>
  <c r="G688" i="1"/>
  <c r="I688"/>
  <c r="G689"/>
  <c r="I689"/>
  <c r="G690"/>
  <c r="I690"/>
  <c r="F244" i="2"/>
  <c r="I662" i="1"/>
  <c r="G662"/>
  <c r="L945" l="1"/>
  <c r="L941"/>
  <c r="L937"/>
  <c r="L662"/>
  <c r="L1277"/>
  <c r="L728"/>
  <c r="L726"/>
  <c r="L722"/>
  <c r="L721"/>
  <c r="L719"/>
  <c r="L690"/>
  <c r="L727"/>
  <c r="L723"/>
  <c r="L717"/>
  <c r="L716"/>
  <c r="L715"/>
  <c r="L1276"/>
  <c r="E471" i="3"/>
  <c r="AZ471"/>
  <c r="L1260" i="1"/>
  <c r="L1222"/>
  <c r="L1275"/>
  <c r="L1262"/>
  <c r="L1261"/>
  <c r="L954"/>
  <c r="BA471" i="3" l="1"/>
  <c r="D505"/>
  <c r="G574" i="1"/>
  <c r="L574" s="1"/>
  <c r="G559"/>
  <c r="I559"/>
  <c r="G388"/>
  <c r="I388"/>
  <c r="G389"/>
  <c r="I389"/>
  <c r="G390"/>
  <c r="I390"/>
  <c r="G391"/>
  <c r="I391"/>
  <c r="G392"/>
  <c r="I392"/>
  <c r="G393"/>
  <c r="I393"/>
  <c r="G394"/>
  <c r="I394"/>
  <c r="G395"/>
  <c r="I395"/>
  <c r="G396"/>
  <c r="I396"/>
  <c r="G397"/>
  <c r="I397"/>
  <c r="L559" l="1"/>
  <c r="L397"/>
  <c r="L396"/>
  <c r="L395"/>
  <c r="L394"/>
  <c r="L393"/>
  <c r="L392"/>
  <c r="L391"/>
  <c r="L390"/>
  <c r="L388"/>
  <c r="L389"/>
  <c r="E505" i="3"/>
  <c r="AZ505"/>
  <c r="O323" i="9"/>
  <c r="O322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BA505" i="3" l="1"/>
  <c r="D539"/>
  <c r="O324" i="9"/>
  <c r="D5" i="3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0"/>
  <c r="D4"/>
  <c r="AZ539" l="1"/>
  <c r="E539"/>
  <c r="BI848"/>
  <c r="BI846"/>
  <c r="BI845"/>
  <c r="BI844"/>
  <c r="BI843"/>
  <c r="BI842"/>
  <c r="BI841"/>
  <c r="BI840"/>
  <c r="BI839"/>
  <c r="BI838"/>
  <c r="BI837"/>
  <c r="BI836"/>
  <c r="BI835"/>
  <c r="BI834"/>
  <c r="BI833"/>
  <c r="BI832"/>
  <c r="BI831"/>
  <c r="BI830"/>
  <c r="BI829"/>
  <c r="BI828"/>
  <c r="BI827"/>
  <c r="BI826"/>
  <c r="BI825"/>
  <c r="BI824"/>
  <c r="BI823"/>
  <c r="BI822"/>
  <c r="BC848"/>
  <c r="BC846"/>
  <c r="BC845"/>
  <c r="BC844"/>
  <c r="BC843"/>
  <c r="BC842"/>
  <c r="BC841"/>
  <c r="BC840"/>
  <c r="BC839"/>
  <c r="BC838"/>
  <c r="BC837"/>
  <c r="BC836"/>
  <c r="BC835"/>
  <c r="BC834"/>
  <c r="BC833"/>
  <c r="BC832"/>
  <c r="BC831"/>
  <c r="BC830"/>
  <c r="BC829"/>
  <c r="BC828"/>
  <c r="BC827"/>
  <c r="BC826"/>
  <c r="BC825"/>
  <c r="BC824"/>
  <c r="BC823"/>
  <c r="BC822"/>
  <c r="AW848"/>
  <c r="AW846"/>
  <c r="AW845"/>
  <c r="AW844"/>
  <c r="AW843"/>
  <c r="AW842"/>
  <c r="AW841"/>
  <c r="AW840"/>
  <c r="AW839"/>
  <c r="AW838"/>
  <c r="AW837"/>
  <c r="AW836"/>
  <c r="AW835"/>
  <c r="AW834"/>
  <c r="AW833"/>
  <c r="AW832"/>
  <c r="AW831"/>
  <c r="AW830"/>
  <c r="AW829"/>
  <c r="AW828"/>
  <c r="AW827"/>
  <c r="AW826"/>
  <c r="AW825"/>
  <c r="AW824"/>
  <c r="AW823"/>
  <c r="AW822"/>
  <c r="AQ848"/>
  <c r="AQ846"/>
  <c r="AQ845"/>
  <c r="AQ844"/>
  <c r="AQ843"/>
  <c r="AQ842"/>
  <c r="AQ841"/>
  <c r="AQ840"/>
  <c r="AQ839"/>
  <c r="AQ838"/>
  <c r="AQ837"/>
  <c r="AQ836"/>
  <c r="AQ835"/>
  <c r="AQ834"/>
  <c r="AQ833"/>
  <c r="AQ832"/>
  <c r="AQ831"/>
  <c r="AQ830"/>
  <c r="AQ829"/>
  <c r="AQ828"/>
  <c r="AQ827"/>
  <c r="AQ826"/>
  <c r="AQ825"/>
  <c r="AQ824"/>
  <c r="AQ823"/>
  <c r="AQ822"/>
  <c r="AK848"/>
  <c r="AK846"/>
  <c r="AK845"/>
  <c r="AK844"/>
  <c r="AK843"/>
  <c r="AK842"/>
  <c r="AK841"/>
  <c r="AK840"/>
  <c r="AK839"/>
  <c r="AK838"/>
  <c r="AK837"/>
  <c r="AK836"/>
  <c r="AK835"/>
  <c r="AK834"/>
  <c r="AK833"/>
  <c r="AK832"/>
  <c r="AK831"/>
  <c r="AK830"/>
  <c r="AK829"/>
  <c r="AK828"/>
  <c r="AK827"/>
  <c r="AK826"/>
  <c r="AK825"/>
  <c r="AK824"/>
  <c r="AK823"/>
  <c r="AK822"/>
  <c r="AE848"/>
  <c r="AE846"/>
  <c r="AE845"/>
  <c r="AE844"/>
  <c r="AE843"/>
  <c r="AE842"/>
  <c r="AE841"/>
  <c r="AE840"/>
  <c r="AE839"/>
  <c r="AE838"/>
  <c r="AE837"/>
  <c r="AE836"/>
  <c r="AE835"/>
  <c r="AE834"/>
  <c r="AE833"/>
  <c r="AE832"/>
  <c r="AE831"/>
  <c r="AE830"/>
  <c r="AE829"/>
  <c r="AE828"/>
  <c r="AE827"/>
  <c r="AE826"/>
  <c r="AE825"/>
  <c r="AE824"/>
  <c r="AE823"/>
  <c r="AE822"/>
  <c r="Y848"/>
  <c r="Y846"/>
  <c r="Y845"/>
  <c r="Y844"/>
  <c r="Y843"/>
  <c r="Y842"/>
  <c r="Y841"/>
  <c r="Y840"/>
  <c r="Y839"/>
  <c r="Y838"/>
  <c r="Y837"/>
  <c r="Y836"/>
  <c r="Y835"/>
  <c r="Y834"/>
  <c r="Y833"/>
  <c r="Y832"/>
  <c r="Y831"/>
  <c r="Y830"/>
  <c r="Y829"/>
  <c r="Y828"/>
  <c r="Y827"/>
  <c r="Y826"/>
  <c r="Y825"/>
  <c r="Y824"/>
  <c r="Y823"/>
  <c r="Y822"/>
  <c r="S848"/>
  <c r="S846"/>
  <c r="S845"/>
  <c r="S844"/>
  <c r="S843"/>
  <c r="S842"/>
  <c r="S841"/>
  <c r="S840"/>
  <c r="S839"/>
  <c r="S838"/>
  <c r="S837"/>
  <c r="S836"/>
  <c r="S835"/>
  <c r="S834"/>
  <c r="S833"/>
  <c r="S832"/>
  <c r="S831"/>
  <c r="S830"/>
  <c r="S829"/>
  <c r="S828"/>
  <c r="S827"/>
  <c r="S826"/>
  <c r="S825"/>
  <c r="S824"/>
  <c r="S823"/>
  <c r="S822"/>
  <c r="M848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G848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A848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W98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77"/>
  <c r="AW76"/>
  <c r="AW75"/>
  <c r="AW74"/>
  <c r="AW73"/>
  <c r="AW72"/>
  <c r="AQ98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K98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E98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Y98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S98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M98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G98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A98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W64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Q64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K64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E64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Y64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S64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M64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A64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W30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W4"/>
  <c r="AQ30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K30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E30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Y30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S30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M30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G30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BA539" l="1"/>
  <c r="D573"/>
  <c r="AB12" i="4"/>
  <c r="H448" i="2"/>
  <c r="J448"/>
  <c r="J419"/>
  <c r="H419"/>
  <c r="AT535" i="3"/>
  <c r="AU535" s="1"/>
  <c r="AN535"/>
  <c r="AO535" s="1"/>
  <c r="AH535"/>
  <c r="AI535" s="1"/>
  <c r="AB535"/>
  <c r="AC535" s="1"/>
  <c r="V535"/>
  <c r="W535" s="1"/>
  <c r="P535"/>
  <c r="Q535" s="1"/>
  <c r="J535"/>
  <c r="K535" s="1"/>
  <c r="AT501"/>
  <c r="AU501" s="1"/>
  <c r="AN501"/>
  <c r="AO501" s="1"/>
  <c r="AH501"/>
  <c r="AI501" s="1"/>
  <c r="AB501"/>
  <c r="AC501" s="1"/>
  <c r="V501"/>
  <c r="W501" s="1"/>
  <c r="P501"/>
  <c r="Q501" s="1"/>
  <c r="J501"/>
  <c r="K501" s="1"/>
  <c r="AT467"/>
  <c r="AU467" s="1"/>
  <c r="AN467"/>
  <c r="AO467" s="1"/>
  <c r="AH467"/>
  <c r="AI467" s="1"/>
  <c r="AB467"/>
  <c r="AC467" s="1"/>
  <c r="V467"/>
  <c r="W467" s="1"/>
  <c r="P467"/>
  <c r="Q467" s="1"/>
  <c r="J467"/>
  <c r="K467" s="1"/>
  <c r="AT433"/>
  <c r="AU433" s="1"/>
  <c r="AN433"/>
  <c r="AO433" s="1"/>
  <c r="AH433"/>
  <c r="AI433" s="1"/>
  <c r="AB433"/>
  <c r="AC433" s="1"/>
  <c r="V433"/>
  <c r="W433" s="1"/>
  <c r="P433"/>
  <c r="Q433" s="1"/>
  <c r="J433"/>
  <c r="K433" s="1"/>
  <c r="AT399"/>
  <c r="AU399" s="1"/>
  <c r="AN399"/>
  <c r="AO399" s="1"/>
  <c r="AH399"/>
  <c r="AI399" s="1"/>
  <c r="AB399"/>
  <c r="AC399" s="1"/>
  <c r="V399"/>
  <c r="W399" s="1"/>
  <c r="P399"/>
  <c r="Q399" s="1"/>
  <c r="J399"/>
  <c r="K399" s="1"/>
  <c r="AT365"/>
  <c r="AU365" s="1"/>
  <c r="AN365"/>
  <c r="AO365" s="1"/>
  <c r="AH365"/>
  <c r="AI365" s="1"/>
  <c r="AB365"/>
  <c r="AC365" s="1"/>
  <c r="V365"/>
  <c r="W365" s="1"/>
  <c r="P365"/>
  <c r="Q365" s="1"/>
  <c r="J365"/>
  <c r="K365" s="1"/>
  <c r="AT331"/>
  <c r="AU331" s="1"/>
  <c r="AN331"/>
  <c r="AO331" s="1"/>
  <c r="AH331"/>
  <c r="AI331" s="1"/>
  <c r="AB331"/>
  <c r="AC331" s="1"/>
  <c r="V331"/>
  <c r="W331" s="1"/>
  <c r="P331"/>
  <c r="Q331" s="1"/>
  <c r="J331"/>
  <c r="K331" s="1"/>
  <c r="AT297"/>
  <c r="AU297" s="1"/>
  <c r="AN297"/>
  <c r="AO297" s="1"/>
  <c r="AH297"/>
  <c r="AI297" s="1"/>
  <c r="AB297"/>
  <c r="AC297" s="1"/>
  <c r="V297"/>
  <c r="W297" s="1"/>
  <c r="P297"/>
  <c r="Q297" s="1"/>
  <c r="J297"/>
  <c r="K297" s="1"/>
  <c r="AT263"/>
  <c r="AU263" s="1"/>
  <c r="AN263"/>
  <c r="AO263" s="1"/>
  <c r="AH263"/>
  <c r="AI263" s="1"/>
  <c r="AB263"/>
  <c r="AC263" s="1"/>
  <c r="V263"/>
  <c r="P263"/>
  <c r="Q263" s="1"/>
  <c r="J263"/>
  <c r="K263" s="1"/>
  <c r="AT229"/>
  <c r="AU229" s="1"/>
  <c r="AN229"/>
  <c r="AO229" s="1"/>
  <c r="AH229"/>
  <c r="AI229" s="1"/>
  <c r="AB229"/>
  <c r="AC229" s="1"/>
  <c r="V229"/>
  <c r="W229" s="1"/>
  <c r="P229"/>
  <c r="Q229" s="1"/>
  <c r="J229"/>
  <c r="K229" s="1"/>
  <c r="AT195"/>
  <c r="AU195" s="1"/>
  <c r="AN195"/>
  <c r="AO195" s="1"/>
  <c r="AH195"/>
  <c r="AI195" s="1"/>
  <c r="AB195"/>
  <c r="AC195" s="1"/>
  <c r="V195"/>
  <c r="W195" s="1"/>
  <c r="P195"/>
  <c r="Q195" s="1"/>
  <c r="J195"/>
  <c r="K195" s="1"/>
  <c r="AT161"/>
  <c r="AU161" s="1"/>
  <c r="AN161"/>
  <c r="AO161" s="1"/>
  <c r="AH161"/>
  <c r="AI161" s="1"/>
  <c r="AB161"/>
  <c r="AC161" s="1"/>
  <c r="V161"/>
  <c r="W161" s="1"/>
  <c r="P161"/>
  <c r="Q161" s="1"/>
  <c r="J161"/>
  <c r="K161" s="1"/>
  <c r="AT127"/>
  <c r="AU127" s="1"/>
  <c r="AN127"/>
  <c r="AO127" s="1"/>
  <c r="AH127"/>
  <c r="AI127" s="1"/>
  <c r="AB127"/>
  <c r="AC127" s="1"/>
  <c r="V127"/>
  <c r="W127" s="1"/>
  <c r="P127"/>
  <c r="Q127" s="1"/>
  <c r="J127"/>
  <c r="K127" s="1"/>
  <c r="AT93"/>
  <c r="AU93" s="1"/>
  <c r="AN93"/>
  <c r="AO93" s="1"/>
  <c r="AH93"/>
  <c r="AI93" s="1"/>
  <c r="AB93"/>
  <c r="AC93" s="1"/>
  <c r="V93"/>
  <c r="W93" s="1"/>
  <c r="P93"/>
  <c r="Q93" s="1"/>
  <c r="J93"/>
  <c r="K93" s="1"/>
  <c r="AT807"/>
  <c r="AU807" s="1"/>
  <c r="AN807"/>
  <c r="AO807" s="1"/>
  <c r="AH807"/>
  <c r="AI807" s="1"/>
  <c r="AB807"/>
  <c r="AC807" s="1"/>
  <c r="V807"/>
  <c r="W807" s="1"/>
  <c r="P807"/>
  <c r="Q807" s="1"/>
  <c r="J807"/>
  <c r="K807" s="1"/>
  <c r="AT773"/>
  <c r="AU773" s="1"/>
  <c r="AN773"/>
  <c r="AO773" s="1"/>
  <c r="AH773"/>
  <c r="AI773" s="1"/>
  <c r="AB773"/>
  <c r="AC773" s="1"/>
  <c r="V773"/>
  <c r="W773" s="1"/>
  <c r="P773"/>
  <c r="Q773" s="1"/>
  <c r="J773"/>
  <c r="K773" s="1"/>
  <c r="AT739"/>
  <c r="AU739" s="1"/>
  <c r="AN739"/>
  <c r="AO739" s="1"/>
  <c r="AH739"/>
  <c r="AI739" s="1"/>
  <c r="AB739"/>
  <c r="AC739" s="1"/>
  <c r="V739"/>
  <c r="W739" s="1"/>
  <c r="P739"/>
  <c r="Q739" s="1"/>
  <c r="J739"/>
  <c r="K739" s="1"/>
  <c r="AT705"/>
  <c r="AU705" s="1"/>
  <c r="AN705"/>
  <c r="AO705" s="1"/>
  <c r="AH705"/>
  <c r="AI705" s="1"/>
  <c r="AB705"/>
  <c r="AC705" s="1"/>
  <c r="V705"/>
  <c r="W705" s="1"/>
  <c r="P705"/>
  <c r="Q705" s="1"/>
  <c r="J705"/>
  <c r="K705" s="1"/>
  <c r="AT671"/>
  <c r="AU671" s="1"/>
  <c r="AN671"/>
  <c r="AO671" s="1"/>
  <c r="AH671"/>
  <c r="AI671" s="1"/>
  <c r="AB671"/>
  <c r="AC671" s="1"/>
  <c r="V671"/>
  <c r="W671" s="1"/>
  <c r="P671"/>
  <c r="Q671" s="1"/>
  <c r="J671"/>
  <c r="K671" s="1"/>
  <c r="AT637"/>
  <c r="AU637" s="1"/>
  <c r="AN637"/>
  <c r="AO637" s="1"/>
  <c r="AH637"/>
  <c r="AI637" s="1"/>
  <c r="AB637"/>
  <c r="AC637" s="1"/>
  <c r="V637"/>
  <c r="W637" s="1"/>
  <c r="P637"/>
  <c r="Q637" s="1"/>
  <c r="J637"/>
  <c r="K637" s="1"/>
  <c r="AT603"/>
  <c r="AU603" s="1"/>
  <c r="AN603"/>
  <c r="AO603" s="1"/>
  <c r="AH603"/>
  <c r="AI603" s="1"/>
  <c r="AB603"/>
  <c r="AC603" s="1"/>
  <c r="V603"/>
  <c r="W603" s="1"/>
  <c r="P603"/>
  <c r="Q603" s="1"/>
  <c r="J603"/>
  <c r="K603" s="1"/>
  <c r="E573" l="1"/>
  <c r="AZ573"/>
  <c r="W263"/>
  <c r="H358" i="2"/>
  <c r="H354"/>
  <c r="J354"/>
  <c r="H355"/>
  <c r="J355"/>
  <c r="H356"/>
  <c r="J356"/>
  <c r="H357"/>
  <c r="J357"/>
  <c r="J358"/>
  <c r="H359"/>
  <c r="J359"/>
  <c r="H360"/>
  <c r="J360"/>
  <c r="AT504" i="3"/>
  <c r="AU504" s="1"/>
  <c r="AN504"/>
  <c r="AO504" s="1"/>
  <c r="AH504"/>
  <c r="AI504" s="1"/>
  <c r="AB504"/>
  <c r="AC504" s="1"/>
  <c r="V504"/>
  <c r="W504" s="1"/>
  <c r="P504"/>
  <c r="Q504" s="1"/>
  <c r="J504"/>
  <c r="K504" s="1"/>
  <c r="AT470"/>
  <c r="AU470" s="1"/>
  <c r="AN470"/>
  <c r="AO470" s="1"/>
  <c r="AH470"/>
  <c r="AI470" s="1"/>
  <c r="AB470"/>
  <c r="AC470" s="1"/>
  <c r="V470"/>
  <c r="W470" s="1"/>
  <c r="P470"/>
  <c r="Q470" s="1"/>
  <c r="J470"/>
  <c r="K470" s="1"/>
  <c r="AT436"/>
  <c r="AU436" s="1"/>
  <c r="AN436"/>
  <c r="AO436" s="1"/>
  <c r="AH436"/>
  <c r="AI436" s="1"/>
  <c r="AB436"/>
  <c r="AC436" s="1"/>
  <c r="V436"/>
  <c r="W436" s="1"/>
  <c r="P436"/>
  <c r="Q436" s="1"/>
  <c r="J436"/>
  <c r="K436" s="1"/>
  <c r="AT402"/>
  <c r="AU402" s="1"/>
  <c r="AN402"/>
  <c r="AO402" s="1"/>
  <c r="AH402"/>
  <c r="AI402" s="1"/>
  <c r="AB402"/>
  <c r="AC402" s="1"/>
  <c r="V402"/>
  <c r="W402" s="1"/>
  <c r="P402"/>
  <c r="Q402" s="1"/>
  <c r="J402"/>
  <c r="K402" s="1"/>
  <c r="AT368"/>
  <c r="AU368" s="1"/>
  <c r="AN368"/>
  <c r="AO368" s="1"/>
  <c r="AH368"/>
  <c r="AI368" s="1"/>
  <c r="AB368"/>
  <c r="AC368" s="1"/>
  <c r="V368"/>
  <c r="W368" s="1"/>
  <c r="P368"/>
  <c r="Q368" s="1"/>
  <c r="J368"/>
  <c r="K368" s="1"/>
  <c r="AT334"/>
  <c r="AU334" s="1"/>
  <c r="AN334"/>
  <c r="AO334" s="1"/>
  <c r="AH334"/>
  <c r="AI334" s="1"/>
  <c r="AB334"/>
  <c r="AC334" s="1"/>
  <c r="V334"/>
  <c r="W334" s="1"/>
  <c r="P334"/>
  <c r="Q334" s="1"/>
  <c r="J334"/>
  <c r="K334" s="1"/>
  <c r="AT300"/>
  <c r="AU300" s="1"/>
  <c r="AN300"/>
  <c r="AO300" s="1"/>
  <c r="AH300"/>
  <c r="AI300" s="1"/>
  <c r="AB300"/>
  <c r="AC300" s="1"/>
  <c r="V300"/>
  <c r="W300" s="1"/>
  <c r="P300"/>
  <c r="Q300" s="1"/>
  <c r="J300"/>
  <c r="K300" s="1"/>
  <c r="AT266"/>
  <c r="AU266" s="1"/>
  <c r="AN266"/>
  <c r="AO266" s="1"/>
  <c r="AH266"/>
  <c r="AI266" s="1"/>
  <c r="AB266"/>
  <c r="AC266" s="1"/>
  <c r="V266"/>
  <c r="W266" s="1"/>
  <c r="P266"/>
  <c r="Q266" s="1"/>
  <c r="J266"/>
  <c r="K266" s="1"/>
  <c r="AT232"/>
  <c r="AU232" s="1"/>
  <c r="AN232"/>
  <c r="AO232" s="1"/>
  <c r="AH232"/>
  <c r="AI232" s="1"/>
  <c r="AB232"/>
  <c r="AC232" s="1"/>
  <c r="V232"/>
  <c r="W232" s="1"/>
  <c r="P232"/>
  <c r="Q232" s="1"/>
  <c r="J232"/>
  <c r="K232" s="1"/>
  <c r="AT198"/>
  <c r="AU198" s="1"/>
  <c r="AN198"/>
  <c r="AO198" s="1"/>
  <c r="AH198"/>
  <c r="AI198" s="1"/>
  <c r="AB198"/>
  <c r="AC198" s="1"/>
  <c r="V198"/>
  <c r="W198" s="1"/>
  <c r="P198"/>
  <c r="Q198" s="1"/>
  <c r="J198"/>
  <c r="K198" s="1"/>
  <c r="AT164"/>
  <c r="AU164" s="1"/>
  <c r="AN164"/>
  <c r="AO164" s="1"/>
  <c r="AH164"/>
  <c r="AI164" s="1"/>
  <c r="AB164"/>
  <c r="AC164" s="1"/>
  <c r="V164"/>
  <c r="W164" s="1"/>
  <c r="P164"/>
  <c r="Q164" s="1"/>
  <c r="J164"/>
  <c r="K164" s="1"/>
  <c r="AT130"/>
  <c r="AU130" s="1"/>
  <c r="AN130"/>
  <c r="AO130" s="1"/>
  <c r="AH130"/>
  <c r="AI130" s="1"/>
  <c r="AB130"/>
  <c r="AC130" s="1"/>
  <c r="V130"/>
  <c r="W130" s="1"/>
  <c r="P130"/>
  <c r="Q130" s="1"/>
  <c r="J130"/>
  <c r="K130" s="1"/>
  <c r="AT96"/>
  <c r="AU96" s="1"/>
  <c r="AO96"/>
  <c r="AH96"/>
  <c r="AI96" s="1"/>
  <c r="AB96"/>
  <c r="AC96" s="1"/>
  <c r="V96"/>
  <c r="W96" s="1"/>
  <c r="P96"/>
  <c r="Q96" s="1"/>
  <c r="J96"/>
  <c r="K96" s="1"/>
  <c r="AT810"/>
  <c r="AU810" s="1"/>
  <c r="AN810"/>
  <c r="AO810" s="1"/>
  <c r="AH810"/>
  <c r="AI810" s="1"/>
  <c r="AB810"/>
  <c r="AC810" s="1"/>
  <c r="V810"/>
  <c r="W810" s="1"/>
  <c r="P810"/>
  <c r="Q810" s="1"/>
  <c r="J810"/>
  <c r="K810" s="1"/>
  <c r="AT776"/>
  <c r="AU776" s="1"/>
  <c r="AN776"/>
  <c r="AO776" s="1"/>
  <c r="AH776"/>
  <c r="AI776" s="1"/>
  <c r="AB776"/>
  <c r="AC776" s="1"/>
  <c r="V776"/>
  <c r="W776" s="1"/>
  <c r="P776"/>
  <c r="Q776" s="1"/>
  <c r="J776"/>
  <c r="K776" s="1"/>
  <c r="AT742"/>
  <c r="AU742" s="1"/>
  <c r="AN742"/>
  <c r="AO742" s="1"/>
  <c r="AH742"/>
  <c r="AI742" s="1"/>
  <c r="AB742"/>
  <c r="AC742" s="1"/>
  <c r="V742"/>
  <c r="W742" s="1"/>
  <c r="P742"/>
  <c r="Q742" s="1"/>
  <c r="J742"/>
  <c r="K742" s="1"/>
  <c r="AT708"/>
  <c r="AU708" s="1"/>
  <c r="AN708"/>
  <c r="AO708" s="1"/>
  <c r="AH708"/>
  <c r="AI708" s="1"/>
  <c r="AB708"/>
  <c r="AC708" s="1"/>
  <c r="V708"/>
  <c r="W708" s="1"/>
  <c r="P708"/>
  <c r="Q708" s="1"/>
  <c r="J708"/>
  <c r="K708" s="1"/>
  <c r="AT674"/>
  <c r="AU674" s="1"/>
  <c r="AN674"/>
  <c r="AO674" s="1"/>
  <c r="AH674"/>
  <c r="AI674" s="1"/>
  <c r="AB674"/>
  <c r="AC674" s="1"/>
  <c r="V674"/>
  <c r="W674" s="1"/>
  <c r="P674"/>
  <c r="Q674" s="1"/>
  <c r="J674"/>
  <c r="K674" s="1"/>
  <c r="AT640"/>
  <c r="AU640" s="1"/>
  <c r="AN640"/>
  <c r="AO640" s="1"/>
  <c r="AH640"/>
  <c r="AI640" s="1"/>
  <c r="AB640"/>
  <c r="AC640" s="1"/>
  <c r="V640"/>
  <c r="W640" s="1"/>
  <c r="P640"/>
  <c r="Q640" s="1"/>
  <c r="J640"/>
  <c r="K640" s="1"/>
  <c r="AT606"/>
  <c r="AU606" s="1"/>
  <c r="AN606"/>
  <c r="AO606" s="1"/>
  <c r="AH606"/>
  <c r="AI606" s="1"/>
  <c r="AB606"/>
  <c r="AC606" s="1"/>
  <c r="V606"/>
  <c r="W606" s="1"/>
  <c r="P606"/>
  <c r="Q606" s="1"/>
  <c r="J606"/>
  <c r="K606" s="1"/>
  <c r="AT572"/>
  <c r="AU572" s="1"/>
  <c r="AN572"/>
  <c r="AO572" s="1"/>
  <c r="AH572"/>
  <c r="AI572" s="1"/>
  <c r="AB572"/>
  <c r="AC572" s="1"/>
  <c r="V572"/>
  <c r="W572" s="1"/>
  <c r="P572"/>
  <c r="Q572" s="1"/>
  <c r="J572"/>
  <c r="K572" s="1"/>
  <c r="BA573" l="1"/>
  <c r="D607"/>
  <c r="G773" i="1"/>
  <c r="I773"/>
  <c r="H280" i="2"/>
  <c r="J280"/>
  <c r="H281"/>
  <c r="J281"/>
  <c r="H282"/>
  <c r="J282"/>
  <c r="F179"/>
  <c r="E179"/>
  <c r="E607" i="3" l="1"/>
  <c r="AZ607"/>
  <c r="J158" i="2"/>
  <c r="H158"/>
  <c r="D641" i="3" l="1"/>
  <c r="AZ641" s="1"/>
  <c r="BA607"/>
  <c r="J179" i="2"/>
  <c r="H179"/>
  <c r="F62"/>
  <c r="E62"/>
  <c r="BA641" i="3" l="1"/>
  <c r="D675"/>
  <c r="G24" i="12"/>
  <c r="F24"/>
  <c r="C24"/>
  <c r="B24"/>
  <c r="I24"/>
  <c r="E675" i="3" l="1"/>
  <c r="AZ675"/>
  <c r="H24" i="12"/>
  <c r="D709" i="3" l="1"/>
  <c r="BA675"/>
  <c r="G1473" i="1"/>
  <c r="G1474"/>
  <c r="G1475"/>
  <c r="G1476"/>
  <c r="G1477"/>
  <c r="H472" i="2"/>
  <c r="J472"/>
  <c r="H473"/>
  <c r="J473"/>
  <c r="J428"/>
  <c r="J434"/>
  <c r="H428"/>
  <c r="H434"/>
  <c r="E709" i="3" l="1"/>
  <c r="AZ709"/>
  <c r="I1295" i="1"/>
  <c r="F323" i="2"/>
  <c r="E323"/>
  <c r="AT480" i="3"/>
  <c r="AU480" s="1"/>
  <c r="AN480"/>
  <c r="AO480" s="1"/>
  <c r="AH480"/>
  <c r="AI480" s="1"/>
  <c r="AB480"/>
  <c r="AC480" s="1"/>
  <c r="V480"/>
  <c r="W480" s="1"/>
  <c r="P480"/>
  <c r="Q480" s="1"/>
  <c r="J480"/>
  <c r="K480" s="1"/>
  <c r="AT446"/>
  <c r="AU446" s="1"/>
  <c r="AN446"/>
  <c r="AO446" s="1"/>
  <c r="AH446"/>
  <c r="AI446" s="1"/>
  <c r="AB446"/>
  <c r="AC446" s="1"/>
  <c r="V446"/>
  <c r="W446" s="1"/>
  <c r="P446"/>
  <c r="Q446" s="1"/>
  <c r="J446"/>
  <c r="K446" s="1"/>
  <c r="AT412"/>
  <c r="AU412" s="1"/>
  <c r="AN412"/>
  <c r="AO412" s="1"/>
  <c r="AH412"/>
  <c r="AI412" s="1"/>
  <c r="AB412"/>
  <c r="AC412" s="1"/>
  <c r="V412"/>
  <c r="W412" s="1"/>
  <c r="P412"/>
  <c r="Q412" s="1"/>
  <c r="J412"/>
  <c r="K412" s="1"/>
  <c r="AT378"/>
  <c r="AU378" s="1"/>
  <c r="AN378"/>
  <c r="AO378" s="1"/>
  <c r="AH378"/>
  <c r="AI378" s="1"/>
  <c r="AB378"/>
  <c r="AC378" s="1"/>
  <c r="V378"/>
  <c r="W378" s="1"/>
  <c r="P378"/>
  <c r="Q378" s="1"/>
  <c r="J378"/>
  <c r="K378" s="1"/>
  <c r="AT344"/>
  <c r="AU344" s="1"/>
  <c r="AN344"/>
  <c r="AO344" s="1"/>
  <c r="AH344"/>
  <c r="AI344" s="1"/>
  <c r="AB344"/>
  <c r="AC344" s="1"/>
  <c r="V344"/>
  <c r="W344" s="1"/>
  <c r="P344"/>
  <c r="Q344" s="1"/>
  <c r="J344"/>
  <c r="K344" s="1"/>
  <c r="AT310"/>
  <c r="AU310" s="1"/>
  <c r="AN310"/>
  <c r="AO310" s="1"/>
  <c r="AH310"/>
  <c r="AI310" s="1"/>
  <c r="AB310"/>
  <c r="AC310" s="1"/>
  <c r="V310"/>
  <c r="W310" s="1"/>
  <c r="P310"/>
  <c r="Q310" s="1"/>
  <c r="J310"/>
  <c r="K310" s="1"/>
  <c r="AT276"/>
  <c r="AU276" s="1"/>
  <c r="AN276"/>
  <c r="AO276" s="1"/>
  <c r="AH276"/>
  <c r="AI276" s="1"/>
  <c r="AB276"/>
  <c r="AC276" s="1"/>
  <c r="V276"/>
  <c r="W276" s="1"/>
  <c r="P276"/>
  <c r="Q276" s="1"/>
  <c r="J276"/>
  <c r="K276" s="1"/>
  <c r="AT242"/>
  <c r="AU242" s="1"/>
  <c r="AN242"/>
  <c r="AO242" s="1"/>
  <c r="AH242"/>
  <c r="AI242" s="1"/>
  <c r="AB242"/>
  <c r="AC242" s="1"/>
  <c r="V242"/>
  <c r="W242" s="1"/>
  <c r="P242"/>
  <c r="Q242" s="1"/>
  <c r="J242"/>
  <c r="K242" s="1"/>
  <c r="AT208"/>
  <c r="AU208" s="1"/>
  <c r="AN208"/>
  <c r="AO208" s="1"/>
  <c r="AH208"/>
  <c r="AI208" s="1"/>
  <c r="AB208"/>
  <c r="AC208" s="1"/>
  <c r="V208"/>
  <c r="W208" s="1"/>
  <c r="P208"/>
  <c r="Q208" s="1"/>
  <c r="J208"/>
  <c r="K208" s="1"/>
  <c r="AT174"/>
  <c r="AU174" s="1"/>
  <c r="AN174"/>
  <c r="AO174" s="1"/>
  <c r="AH174"/>
  <c r="AI174" s="1"/>
  <c r="AB174"/>
  <c r="AC174" s="1"/>
  <c r="V174"/>
  <c r="W174" s="1"/>
  <c r="P174"/>
  <c r="Q174" s="1"/>
  <c r="J174"/>
  <c r="K174" s="1"/>
  <c r="AT140"/>
  <c r="AU140" s="1"/>
  <c r="AN140"/>
  <c r="AO140" s="1"/>
  <c r="AH140"/>
  <c r="AI140" s="1"/>
  <c r="AB140"/>
  <c r="AC140" s="1"/>
  <c r="V140"/>
  <c r="W140" s="1"/>
  <c r="P140"/>
  <c r="Q140" s="1"/>
  <c r="J140"/>
  <c r="K140" s="1"/>
  <c r="AT106"/>
  <c r="AU106" s="1"/>
  <c r="AN106"/>
  <c r="AO106" s="1"/>
  <c r="AH106"/>
  <c r="AI106" s="1"/>
  <c r="AB106"/>
  <c r="AC106" s="1"/>
  <c r="V106"/>
  <c r="W106" s="1"/>
  <c r="P106"/>
  <c r="Q106" s="1"/>
  <c r="J106"/>
  <c r="K106" s="1"/>
  <c r="AT72"/>
  <c r="AU72" s="1"/>
  <c r="AN72"/>
  <c r="AO72" s="1"/>
  <c r="AH72"/>
  <c r="AI72" s="1"/>
  <c r="AB72"/>
  <c r="AC72" s="1"/>
  <c r="V72"/>
  <c r="W72" s="1"/>
  <c r="P72"/>
  <c r="Q72" s="1"/>
  <c r="J72"/>
  <c r="K72" s="1"/>
  <c r="AT786"/>
  <c r="AU786" s="1"/>
  <c r="AN786"/>
  <c r="AO786" s="1"/>
  <c r="AH786"/>
  <c r="AI786" s="1"/>
  <c r="AB786"/>
  <c r="AC786" s="1"/>
  <c r="V786"/>
  <c r="W786" s="1"/>
  <c r="P786"/>
  <c r="Q786" s="1"/>
  <c r="J786"/>
  <c r="K786" s="1"/>
  <c r="AT752"/>
  <c r="AU752" s="1"/>
  <c r="AN752"/>
  <c r="AO752" s="1"/>
  <c r="AH752"/>
  <c r="AI752" s="1"/>
  <c r="AB752"/>
  <c r="AC752" s="1"/>
  <c r="V752"/>
  <c r="W752" s="1"/>
  <c r="P752"/>
  <c r="Q752" s="1"/>
  <c r="J752"/>
  <c r="K752" s="1"/>
  <c r="AT718"/>
  <c r="AU718" s="1"/>
  <c r="AN718"/>
  <c r="AO718" s="1"/>
  <c r="AH718"/>
  <c r="AI718" s="1"/>
  <c r="AB718"/>
  <c r="AC718" s="1"/>
  <c r="V718"/>
  <c r="W718" s="1"/>
  <c r="P718"/>
  <c r="Q718" s="1"/>
  <c r="J718"/>
  <c r="K718" s="1"/>
  <c r="AT684"/>
  <c r="AU684" s="1"/>
  <c r="AN684"/>
  <c r="AO684" s="1"/>
  <c r="AH684"/>
  <c r="AI684" s="1"/>
  <c r="AB684"/>
  <c r="AC684" s="1"/>
  <c r="V684"/>
  <c r="W684" s="1"/>
  <c r="P684"/>
  <c r="Q684" s="1"/>
  <c r="J684"/>
  <c r="K684" s="1"/>
  <c r="AT650"/>
  <c r="AU650" s="1"/>
  <c r="AN650"/>
  <c r="AO650" s="1"/>
  <c r="AH650"/>
  <c r="AI650" s="1"/>
  <c r="AB650"/>
  <c r="AC650" s="1"/>
  <c r="V650"/>
  <c r="W650" s="1"/>
  <c r="P650"/>
  <c r="Q650" s="1"/>
  <c r="J650"/>
  <c r="K650" s="1"/>
  <c r="AT616"/>
  <c r="AU616" s="1"/>
  <c r="AN616"/>
  <c r="AO616" s="1"/>
  <c r="AH616"/>
  <c r="AI616" s="1"/>
  <c r="AB616"/>
  <c r="AC616" s="1"/>
  <c r="V616"/>
  <c r="W616" s="1"/>
  <c r="P616"/>
  <c r="Q616" s="1"/>
  <c r="J616"/>
  <c r="K616" s="1"/>
  <c r="AT582"/>
  <c r="AU582" s="1"/>
  <c r="AN582"/>
  <c r="AO582" s="1"/>
  <c r="AH582"/>
  <c r="AI582" s="1"/>
  <c r="AB582"/>
  <c r="AC582" s="1"/>
  <c r="V582"/>
  <c r="W582" s="1"/>
  <c r="P582"/>
  <c r="Q582" s="1"/>
  <c r="J582"/>
  <c r="K582" s="1"/>
  <c r="AT548"/>
  <c r="AU548" s="1"/>
  <c r="AN548"/>
  <c r="AO548" s="1"/>
  <c r="AH548"/>
  <c r="AI548" s="1"/>
  <c r="AB548"/>
  <c r="AC548" s="1"/>
  <c r="V548"/>
  <c r="W548" s="1"/>
  <c r="P548"/>
  <c r="Q548" s="1"/>
  <c r="J548"/>
  <c r="K548" s="1"/>
  <c r="D743" l="1"/>
  <c r="BA709"/>
  <c r="AT538"/>
  <c r="AU538" s="1"/>
  <c r="AN538"/>
  <c r="AO538" s="1"/>
  <c r="AH538"/>
  <c r="AI538" s="1"/>
  <c r="AB538"/>
  <c r="AC538" s="1"/>
  <c r="V538"/>
  <c r="W538" s="1"/>
  <c r="P538"/>
  <c r="Q538" s="1"/>
  <c r="J538"/>
  <c r="K538" s="1"/>
  <c r="AT569"/>
  <c r="AU569" s="1"/>
  <c r="AN569"/>
  <c r="AO569" s="1"/>
  <c r="AH569"/>
  <c r="AI569" s="1"/>
  <c r="AB569"/>
  <c r="AC569" s="1"/>
  <c r="V569"/>
  <c r="W569" s="1"/>
  <c r="P569"/>
  <c r="Q569" s="1"/>
  <c r="J569"/>
  <c r="K569" s="1"/>
  <c r="AT788"/>
  <c r="AU788" s="1"/>
  <c r="AN788"/>
  <c r="AO788" s="1"/>
  <c r="AH788"/>
  <c r="AI788" s="1"/>
  <c r="AB788"/>
  <c r="AC788" s="1"/>
  <c r="V788"/>
  <c r="W788" s="1"/>
  <c r="P788"/>
  <c r="Q788" s="1"/>
  <c r="J788"/>
  <c r="K788" s="1"/>
  <c r="AT754"/>
  <c r="AU754" s="1"/>
  <c r="AN754"/>
  <c r="AO754" s="1"/>
  <c r="AH754"/>
  <c r="AI754" s="1"/>
  <c r="AB754"/>
  <c r="AC754" s="1"/>
  <c r="V754"/>
  <c r="W754" s="1"/>
  <c r="P754"/>
  <c r="Q754" s="1"/>
  <c r="J754"/>
  <c r="K754" s="1"/>
  <c r="AT720"/>
  <c r="AU720" s="1"/>
  <c r="AN720"/>
  <c r="AO720" s="1"/>
  <c r="AH720"/>
  <c r="AI720" s="1"/>
  <c r="AB720"/>
  <c r="AC720" s="1"/>
  <c r="V720"/>
  <c r="W720" s="1"/>
  <c r="P720"/>
  <c r="Q720" s="1"/>
  <c r="J720"/>
  <c r="K720" s="1"/>
  <c r="AT686"/>
  <c r="AU686" s="1"/>
  <c r="AN686"/>
  <c r="AO686" s="1"/>
  <c r="AH686"/>
  <c r="AI686" s="1"/>
  <c r="AB686"/>
  <c r="AC686" s="1"/>
  <c r="V686"/>
  <c r="W686" s="1"/>
  <c r="P686"/>
  <c r="Q686" s="1"/>
  <c r="J686"/>
  <c r="K686" s="1"/>
  <c r="AT652"/>
  <c r="AU652" s="1"/>
  <c r="AN652"/>
  <c r="AO652" s="1"/>
  <c r="AH652"/>
  <c r="AI652" s="1"/>
  <c r="AB652"/>
  <c r="AC652" s="1"/>
  <c r="V652"/>
  <c r="W652" s="1"/>
  <c r="P652"/>
  <c r="Q652" s="1"/>
  <c r="J652"/>
  <c r="K652" s="1"/>
  <c r="AT618"/>
  <c r="AU618" s="1"/>
  <c r="AN618"/>
  <c r="AO618" s="1"/>
  <c r="AH618"/>
  <c r="AI618" s="1"/>
  <c r="AB618"/>
  <c r="AC618" s="1"/>
  <c r="V618"/>
  <c r="W618" s="1"/>
  <c r="P618"/>
  <c r="Q618" s="1"/>
  <c r="J618"/>
  <c r="K618" s="1"/>
  <c r="AT584"/>
  <c r="AU584" s="1"/>
  <c r="AN584"/>
  <c r="AO584" s="1"/>
  <c r="AH584"/>
  <c r="AI584" s="1"/>
  <c r="AB584"/>
  <c r="AC584" s="1"/>
  <c r="V584"/>
  <c r="W584" s="1"/>
  <c r="P584"/>
  <c r="Q584" s="1"/>
  <c r="J584"/>
  <c r="K584" s="1"/>
  <c r="AT550"/>
  <c r="AU550" s="1"/>
  <c r="AN550"/>
  <c r="AO550" s="1"/>
  <c r="AH550"/>
  <c r="AI550" s="1"/>
  <c r="AB550"/>
  <c r="AC550" s="1"/>
  <c r="V550"/>
  <c r="W550" s="1"/>
  <c r="P550"/>
  <c r="Q550" s="1"/>
  <c r="J550"/>
  <c r="K550" s="1"/>
  <c r="AT516"/>
  <c r="AU516" s="1"/>
  <c r="AN516"/>
  <c r="AO516" s="1"/>
  <c r="AH516"/>
  <c r="AI516" s="1"/>
  <c r="AB516"/>
  <c r="AC516" s="1"/>
  <c r="V516"/>
  <c r="W516" s="1"/>
  <c r="P516"/>
  <c r="Q516" s="1"/>
  <c r="J516"/>
  <c r="K516" s="1"/>
  <c r="AT243"/>
  <c r="AU243" s="1"/>
  <c r="AN243"/>
  <c r="AO243" s="1"/>
  <c r="AH243"/>
  <c r="AI243" s="1"/>
  <c r="AB243"/>
  <c r="AC243" s="1"/>
  <c r="V243"/>
  <c r="W243" s="1"/>
  <c r="P243"/>
  <c r="Q243" s="1"/>
  <c r="J243"/>
  <c r="K243" s="1"/>
  <c r="AT209"/>
  <c r="AU209" s="1"/>
  <c r="AN209"/>
  <c r="AO209" s="1"/>
  <c r="AH209"/>
  <c r="AI209" s="1"/>
  <c r="AB209"/>
  <c r="AC209" s="1"/>
  <c r="V209"/>
  <c r="W209" s="1"/>
  <c r="P209"/>
  <c r="Q209" s="1"/>
  <c r="J209"/>
  <c r="K209" s="1"/>
  <c r="AT175"/>
  <c r="AU175" s="1"/>
  <c r="AN175"/>
  <c r="AO175" s="1"/>
  <c r="AH175"/>
  <c r="AI175" s="1"/>
  <c r="AB175"/>
  <c r="AC175" s="1"/>
  <c r="V175"/>
  <c r="W175" s="1"/>
  <c r="P175"/>
  <c r="Q175" s="1"/>
  <c r="J175"/>
  <c r="K175" s="1"/>
  <c r="AT141"/>
  <c r="AU141" s="1"/>
  <c r="AN141"/>
  <c r="AO141" s="1"/>
  <c r="AH141"/>
  <c r="AI141" s="1"/>
  <c r="AB141"/>
  <c r="AC141" s="1"/>
  <c r="V141"/>
  <c r="W141" s="1"/>
  <c r="P141"/>
  <c r="Q141" s="1"/>
  <c r="J141"/>
  <c r="K141" s="1"/>
  <c r="AT107"/>
  <c r="AU107" s="1"/>
  <c r="AN107"/>
  <c r="AO107" s="1"/>
  <c r="AH107"/>
  <c r="AI107" s="1"/>
  <c r="AB107"/>
  <c r="AC107" s="1"/>
  <c r="V107"/>
  <c r="W107" s="1"/>
  <c r="P107"/>
  <c r="Q107" s="1"/>
  <c r="J107"/>
  <c r="K107" s="1"/>
  <c r="AT73"/>
  <c r="AU73" s="1"/>
  <c r="AN73"/>
  <c r="AO73" s="1"/>
  <c r="AH73"/>
  <c r="AI73" s="1"/>
  <c r="AB73"/>
  <c r="AC73" s="1"/>
  <c r="V73"/>
  <c r="W73" s="1"/>
  <c r="P73"/>
  <c r="Q73" s="1"/>
  <c r="J73"/>
  <c r="K73" s="1"/>
  <c r="AT787"/>
  <c r="AU787" s="1"/>
  <c r="AN787"/>
  <c r="AO787" s="1"/>
  <c r="AH787"/>
  <c r="AI787" s="1"/>
  <c r="AB787"/>
  <c r="AC787" s="1"/>
  <c r="V787"/>
  <c r="W787" s="1"/>
  <c r="P787"/>
  <c r="Q787" s="1"/>
  <c r="J787"/>
  <c r="K787" s="1"/>
  <c r="AT753"/>
  <c r="AU753" s="1"/>
  <c r="AN753"/>
  <c r="AO753" s="1"/>
  <c r="AH753"/>
  <c r="AI753" s="1"/>
  <c r="AB753"/>
  <c r="AC753" s="1"/>
  <c r="V753"/>
  <c r="W753" s="1"/>
  <c r="P753"/>
  <c r="Q753" s="1"/>
  <c r="J753"/>
  <c r="K753" s="1"/>
  <c r="AT719"/>
  <c r="AU719" s="1"/>
  <c r="AN719"/>
  <c r="AO719" s="1"/>
  <c r="AH719"/>
  <c r="AI719" s="1"/>
  <c r="AB719"/>
  <c r="AC719" s="1"/>
  <c r="V719"/>
  <c r="W719" s="1"/>
  <c r="P719"/>
  <c r="Q719" s="1"/>
  <c r="J719"/>
  <c r="K719" s="1"/>
  <c r="AT685"/>
  <c r="AU685" s="1"/>
  <c r="AN685"/>
  <c r="AO685" s="1"/>
  <c r="AH685"/>
  <c r="AI685" s="1"/>
  <c r="AB685"/>
  <c r="AC685" s="1"/>
  <c r="V685"/>
  <c r="W685" s="1"/>
  <c r="P685"/>
  <c r="Q685" s="1"/>
  <c r="J685"/>
  <c r="K685" s="1"/>
  <c r="AT651"/>
  <c r="AU651" s="1"/>
  <c r="AN651"/>
  <c r="AO651" s="1"/>
  <c r="AH651"/>
  <c r="AI651" s="1"/>
  <c r="AB651"/>
  <c r="AC651" s="1"/>
  <c r="V651"/>
  <c r="W651" s="1"/>
  <c r="P651"/>
  <c r="Q651" s="1"/>
  <c r="J651"/>
  <c r="K651" s="1"/>
  <c r="AT617"/>
  <c r="AU617" s="1"/>
  <c r="AN617"/>
  <c r="AO617" s="1"/>
  <c r="AH617"/>
  <c r="AI617" s="1"/>
  <c r="AB617"/>
  <c r="AC617" s="1"/>
  <c r="V617"/>
  <c r="W617" s="1"/>
  <c r="P617"/>
  <c r="Q617" s="1"/>
  <c r="J617"/>
  <c r="K617" s="1"/>
  <c r="AT583"/>
  <c r="AU583" s="1"/>
  <c r="AN583"/>
  <c r="AO583" s="1"/>
  <c r="AH583"/>
  <c r="AI583" s="1"/>
  <c r="AB583"/>
  <c r="AC583" s="1"/>
  <c r="V583"/>
  <c r="W583" s="1"/>
  <c r="P583"/>
  <c r="Q583" s="1"/>
  <c r="J583"/>
  <c r="K583" s="1"/>
  <c r="AT549"/>
  <c r="AU549" s="1"/>
  <c r="AN549"/>
  <c r="AO549" s="1"/>
  <c r="AH549"/>
  <c r="AI549" s="1"/>
  <c r="AB549"/>
  <c r="AC549" s="1"/>
  <c r="V549"/>
  <c r="W549" s="1"/>
  <c r="P549"/>
  <c r="Q549" s="1"/>
  <c r="J549"/>
  <c r="K549" s="1"/>
  <c r="AT515"/>
  <c r="AU515" s="1"/>
  <c r="AN515"/>
  <c r="AO515" s="1"/>
  <c r="AH515"/>
  <c r="AI515" s="1"/>
  <c r="AB515"/>
  <c r="AC515" s="1"/>
  <c r="V515"/>
  <c r="W515" s="1"/>
  <c r="P515"/>
  <c r="Q515" s="1"/>
  <c r="J515"/>
  <c r="K515" s="1"/>
  <c r="AT481"/>
  <c r="AU481" s="1"/>
  <c r="AN481"/>
  <c r="AO481" s="1"/>
  <c r="AH481"/>
  <c r="AI481" s="1"/>
  <c r="AB481"/>
  <c r="AC481" s="1"/>
  <c r="V481"/>
  <c r="W481" s="1"/>
  <c r="P481"/>
  <c r="Q481" s="1"/>
  <c r="J481"/>
  <c r="K481" s="1"/>
  <c r="AT447"/>
  <c r="AU447" s="1"/>
  <c r="AN447"/>
  <c r="AO447" s="1"/>
  <c r="AH447"/>
  <c r="AI447" s="1"/>
  <c r="AB447"/>
  <c r="AC447" s="1"/>
  <c r="V447"/>
  <c r="W447" s="1"/>
  <c r="P447"/>
  <c r="Q447" s="1"/>
  <c r="J447"/>
  <c r="K447" s="1"/>
  <c r="AT413"/>
  <c r="AU413" s="1"/>
  <c r="AN413"/>
  <c r="AO413" s="1"/>
  <c r="AH413"/>
  <c r="AI413" s="1"/>
  <c r="AB413"/>
  <c r="AC413" s="1"/>
  <c r="V413"/>
  <c r="W413" s="1"/>
  <c r="P413"/>
  <c r="Q413" s="1"/>
  <c r="J413"/>
  <c r="K413" s="1"/>
  <c r="AT379"/>
  <c r="AU379" s="1"/>
  <c r="AN379"/>
  <c r="AO379" s="1"/>
  <c r="AH379"/>
  <c r="AI379" s="1"/>
  <c r="AB379"/>
  <c r="AC379" s="1"/>
  <c r="V379"/>
  <c r="W379" s="1"/>
  <c r="P379"/>
  <c r="Q379" s="1"/>
  <c r="J379"/>
  <c r="K379" s="1"/>
  <c r="AT345"/>
  <c r="AU345" s="1"/>
  <c r="AN345"/>
  <c r="AO345" s="1"/>
  <c r="AH345"/>
  <c r="AI345" s="1"/>
  <c r="AB345"/>
  <c r="AC345" s="1"/>
  <c r="V345"/>
  <c r="W345" s="1"/>
  <c r="P345"/>
  <c r="Q345" s="1"/>
  <c r="J345"/>
  <c r="K345" s="1"/>
  <c r="AT311"/>
  <c r="AU311" s="1"/>
  <c r="AN311"/>
  <c r="AO311" s="1"/>
  <c r="AH311"/>
  <c r="AI311" s="1"/>
  <c r="AB311"/>
  <c r="AC311" s="1"/>
  <c r="V311"/>
  <c r="W311" s="1"/>
  <c r="P311"/>
  <c r="Q311" s="1"/>
  <c r="J311"/>
  <c r="K311" s="1"/>
  <c r="J40"/>
  <c r="K40" s="1"/>
  <c r="P40"/>
  <c r="Q40" s="1"/>
  <c r="V40"/>
  <c r="W40" s="1"/>
  <c r="AB40"/>
  <c r="AC40" s="1"/>
  <c r="AH40"/>
  <c r="AI40" s="1"/>
  <c r="AN40"/>
  <c r="AO40" s="1"/>
  <c r="AT40"/>
  <c r="AU40" s="1"/>
  <c r="E743" l="1"/>
  <c r="AZ743"/>
  <c r="H316" i="2"/>
  <c r="J316"/>
  <c r="D777" i="3" l="1"/>
  <c r="BA743"/>
  <c r="E128" i="2"/>
  <c r="F128"/>
  <c r="AZ777" i="3" l="1"/>
  <c r="E777"/>
  <c r="H392" i="2"/>
  <c r="J392"/>
  <c r="H393"/>
  <c r="J393"/>
  <c r="H394"/>
  <c r="J394"/>
  <c r="H395"/>
  <c r="J395"/>
  <c r="H396"/>
  <c r="J396"/>
  <c r="F367"/>
  <c r="E367"/>
  <c r="J353"/>
  <c r="J361"/>
  <c r="J362"/>
  <c r="J363"/>
  <c r="J364"/>
  <c r="J365"/>
  <c r="J366"/>
  <c r="H353"/>
  <c r="H361"/>
  <c r="H362"/>
  <c r="H363"/>
  <c r="H364"/>
  <c r="H365"/>
  <c r="H366"/>
  <c r="W31" i="4"/>
  <c r="X31"/>
  <c r="D811" i="3" l="1"/>
  <c r="BA777"/>
  <c r="G863" i="1"/>
  <c r="G771"/>
  <c r="E811" i="3" l="1"/>
  <c r="AZ811"/>
  <c r="BA811" s="1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6"/>
  <c r="V367"/>
  <c r="V370"/>
  <c r="AT804"/>
  <c r="AU804" s="1"/>
  <c r="AN804"/>
  <c r="AO804" s="1"/>
  <c r="AH804"/>
  <c r="AI804" s="1"/>
  <c r="AB804"/>
  <c r="AC804" s="1"/>
  <c r="V804"/>
  <c r="W804" s="1"/>
  <c r="P804"/>
  <c r="Q804" s="1"/>
  <c r="J804"/>
  <c r="K804" s="1"/>
  <c r="AT770"/>
  <c r="AU770" s="1"/>
  <c r="AN770"/>
  <c r="AO770" s="1"/>
  <c r="AH770"/>
  <c r="AI770" s="1"/>
  <c r="AB770"/>
  <c r="AC770" s="1"/>
  <c r="V770"/>
  <c r="W770" s="1"/>
  <c r="P770"/>
  <c r="Q770" s="1"/>
  <c r="J770"/>
  <c r="K770" s="1"/>
  <c r="AT736"/>
  <c r="AU736" s="1"/>
  <c r="AN736"/>
  <c r="AO736" s="1"/>
  <c r="AH736"/>
  <c r="AI736" s="1"/>
  <c r="AB736"/>
  <c r="AC736" s="1"/>
  <c r="V736"/>
  <c r="W736" s="1"/>
  <c r="P736"/>
  <c r="Q736" s="1"/>
  <c r="J736"/>
  <c r="K736" s="1"/>
  <c r="AT702"/>
  <c r="AU702" s="1"/>
  <c r="AN702"/>
  <c r="AO702" s="1"/>
  <c r="AH702"/>
  <c r="AI702" s="1"/>
  <c r="AB702"/>
  <c r="AC702" s="1"/>
  <c r="V702"/>
  <c r="W702" s="1"/>
  <c r="P702"/>
  <c r="Q702" s="1"/>
  <c r="J702"/>
  <c r="K702" s="1"/>
  <c r="AT668"/>
  <c r="AU668" s="1"/>
  <c r="AN668"/>
  <c r="AO668" s="1"/>
  <c r="AH668"/>
  <c r="AI668" s="1"/>
  <c r="AB668"/>
  <c r="AC668" s="1"/>
  <c r="V668"/>
  <c r="W668" s="1"/>
  <c r="P668"/>
  <c r="Q668" s="1"/>
  <c r="J668"/>
  <c r="K668" s="1"/>
  <c r="AT634"/>
  <c r="AU634" s="1"/>
  <c r="AN634"/>
  <c r="AO634" s="1"/>
  <c r="AH634"/>
  <c r="AI634" s="1"/>
  <c r="AB634"/>
  <c r="AC634" s="1"/>
  <c r="V634"/>
  <c r="W634" s="1"/>
  <c r="P634"/>
  <c r="Q634" s="1"/>
  <c r="J634"/>
  <c r="K634" s="1"/>
  <c r="AT600"/>
  <c r="AU600" s="1"/>
  <c r="AN600"/>
  <c r="AO600" s="1"/>
  <c r="AH600"/>
  <c r="AI600" s="1"/>
  <c r="AB600"/>
  <c r="AC600" s="1"/>
  <c r="V600"/>
  <c r="W600" s="1"/>
  <c r="P600"/>
  <c r="Q600" s="1"/>
  <c r="J600"/>
  <c r="K600" s="1"/>
  <c r="AT566"/>
  <c r="AU566" s="1"/>
  <c r="AN566"/>
  <c r="AO566" s="1"/>
  <c r="AH566"/>
  <c r="AI566" s="1"/>
  <c r="AB566"/>
  <c r="AC566" s="1"/>
  <c r="V566"/>
  <c r="W566" s="1"/>
  <c r="P566"/>
  <c r="Q566" s="1"/>
  <c r="J566"/>
  <c r="K566" s="1"/>
  <c r="AT532"/>
  <c r="AU532" s="1"/>
  <c r="AN532"/>
  <c r="AO532" s="1"/>
  <c r="AH532"/>
  <c r="AI532" s="1"/>
  <c r="AB532"/>
  <c r="AC532" s="1"/>
  <c r="V532"/>
  <c r="W532" s="1"/>
  <c r="P532"/>
  <c r="Q532" s="1"/>
  <c r="J532"/>
  <c r="K532" s="1"/>
  <c r="AT498"/>
  <c r="AU498" s="1"/>
  <c r="AN498"/>
  <c r="AO498" s="1"/>
  <c r="AH498"/>
  <c r="AI498" s="1"/>
  <c r="AB498"/>
  <c r="AC498" s="1"/>
  <c r="V498"/>
  <c r="W498" s="1"/>
  <c r="P498"/>
  <c r="Q498" s="1"/>
  <c r="J498"/>
  <c r="K498" s="1"/>
  <c r="AT464"/>
  <c r="AU464" s="1"/>
  <c r="AN464"/>
  <c r="AO464" s="1"/>
  <c r="AH464"/>
  <c r="AI464" s="1"/>
  <c r="AB464"/>
  <c r="AC464" s="1"/>
  <c r="V464"/>
  <c r="W464" s="1"/>
  <c r="P464"/>
  <c r="Q464" s="1"/>
  <c r="J464"/>
  <c r="K464" s="1"/>
  <c r="AT430"/>
  <c r="AU430" s="1"/>
  <c r="AN430"/>
  <c r="AO430" s="1"/>
  <c r="AH430"/>
  <c r="AI430" s="1"/>
  <c r="AB430"/>
  <c r="AC430" s="1"/>
  <c r="V430"/>
  <c r="W430" s="1"/>
  <c r="P430"/>
  <c r="Q430" s="1"/>
  <c r="J430"/>
  <c r="K430" s="1"/>
  <c r="AT396"/>
  <c r="AU396" s="1"/>
  <c r="AN396"/>
  <c r="AO396" s="1"/>
  <c r="AH396"/>
  <c r="AI396" s="1"/>
  <c r="AB396"/>
  <c r="AC396" s="1"/>
  <c r="V396"/>
  <c r="W396" s="1"/>
  <c r="P396"/>
  <c r="Q396" s="1"/>
  <c r="J396"/>
  <c r="K396" s="1"/>
  <c r="AT362"/>
  <c r="AU362" s="1"/>
  <c r="AN362"/>
  <c r="AO362" s="1"/>
  <c r="AH362"/>
  <c r="AI362" s="1"/>
  <c r="AB362"/>
  <c r="AC362" s="1"/>
  <c r="W362"/>
  <c r="P362"/>
  <c r="Q362" s="1"/>
  <c r="J362"/>
  <c r="K362" s="1"/>
  <c r="AT328"/>
  <c r="AU328" s="1"/>
  <c r="AN328"/>
  <c r="AO328" s="1"/>
  <c r="AH328"/>
  <c r="AI328" s="1"/>
  <c r="AB328"/>
  <c r="AC328" s="1"/>
  <c r="V328"/>
  <c r="W328" s="1"/>
  <c r="P328"/>
  <c r="Q328" s="1"/>
  <c r="J328"/>
  <c r="K328" s="1"/>
  <c r="AT294"/>
  <c r="AU294" s="1"/>
  <c r="AN294"/>
  <c r="AO294" s="1"/>
  <c r="AH294"/>
  <c r="AI294" s="1"/>
  <c r="AB294"/>
  <c r="AC294" s="1"/>
  <c r="V294"/>
  <c r="W294" s="1"/>
  <c r="P294"/>
  <c r="Q294" s="1"/>
  <c r="J294"/>
  <c r="K294" s="1"/>
  <c r="J215" i="2"/>
  <c r="H215"/>
  <c r="J117"/>
  <c r="J128" s="1"/>
  <c r="H117"/>
  <c r="H128" s="1"/>
  <c r="H99"/>
  <c r="J99"/>
  <c r="B3" l="1"/>
  <c r="J439" l="1"/>
  <c r="H379"/>
  <c r="J379"/>
  <c r="I919" i="1" l="1"/>
  <c r="H348" i="2"/>
  <c r="J348"/>
  <c r="J98"/>
  <c r="H98"/>
  <c r="AT192" i="3" l="1"/>
  <c r="AU192" s="1"/>
  <c r="AN192"/>
  <c r="AO192" s="1"/>
  <c r="AH192"/>
  <c r="AI192" s="1"/>
  <c r="AB192"/>
  <c r="AC192" s="1"/>
  <c r="V192"/>
  <c r="W192" s="1"/>
  <c r="P192"/>
  <c r="Q192" s="1"/>
  <c r="J192"/>
  <c r="K192" s="1"/>
  <c r="AT158"/>
  <c r="AU158" s="1"/>
  <c r="AN158"/>
  <c r="AO158" s="1"/>
  <c r="AH158"/>
  <c r="AI158" s="1"/>
  <c r="AB158"/>
  <c r="AC158" s="1"/>
  <c r="V158"/>
  <c r="W158" s="1"/>
  <c r="P158"/>
  <c r="Q158" s="1"/>
  <c r="J158"/>
  <c r="K158" s="1"/>
  <c r="AT124"/>
  <c r="AU124" s="1"/>
  <c r="AN124"/>
  <c r="AO124" s="1"/>
  <c r="AH124"/>
  <c r="AI124" s="1"/>
  <c r="AB124"/>
  <c r="AC124" s="1"/>
  <c r="V124"/>
  <c r="W124" s="1"/>
  <c r="P124"/>
  <c r="Q124" s="1"/>
  <c r="J124"/>
  <c r="K124" s="1"/>
  <c r="AT90"/>
  <c r="AU90" s="1"/>
  <c r="AN90"/>
  <c r="AO90" s="1"/>
  <c r="AH90"/>
  <c r="AI90" s="1"/>
  <c r="AB90"/>
  <c r="AC90" s="1"/>
  <c r="V90"/>
  <c r="W90" s="1"/>
  <c r="P90"/>
  <c r="Q90" s="1"/>
  <c r="J90"/>
  <c r="K90" s="1"/>
  <c r="AT482" l="1"/>
  <c r="AU482" s="1"/>
  <c r="AN482"/>
  <c r="AO482" s="1"/>
  <c r="AH482"/>
  <c r="AI482" s="1"/>
  <c r="AB482"/>
  <c r="AC482" s="1"/>
  <c r="V482"/>
  <c r="W482" s="1"/>
  <c r="P482"/>
  <c r="Q482" s="1"/>
  <c r="J482"/>
  <c r="K482" s="1"/>
  <c r="AT448"/>
  <c r="AU448" s="1"/>
  <c r="AN448"/>
  <c r="AO448" s="1"/>
  <c r="AH448"/>
  <c r="AI448" s="1"/>
  <c r="AB448"/>
  <c r="AC448" s="1"/>
  <c r="V448"/>
  <c r="W448" s="1"/>
  <c r="P448"/>
  <c r="Q448" s="1"/>
  <c r="J448"/>
  <c r="K448" s="1"/>
  <c r="AT414"/>
  <c r="AU414" s="1"/>
  <c r="AN414"/>
  <c r="AO414" s="1"/>
  <c r="AH414"/>
  <c r="AI414" s="1"/>
  <c r="AB414"/>
  <c r="AC414" s="1"/>
  <c r="V414"/>
  <c r="W414" s="1"/>
  <c r="P414"/>
  <c r="Q414" s="1"/>
  <c r="J414"/>
  <c r="K414" s="1"/>
  <c r="AT380"/>
  <c r="AU380" s="1"/>
  <c r="AN380"/>
  <c r="AO380" s="1"/>
  <c r="AH380"/>
  <c r="AI380" s="1"/>
  <c r="AB380"/>
  <c r="AC380" s="1"/>
  <c r="V380"/>
  <c r="W380" s="1"/>
  <c r="P380"/>
  <c r="Q380" s="1"/>
  <c r="J380"/>
  <c r="K380" s="1"/>
  <c r="AT346"/>
  <c r="AU346" s="1"/>
  <c r="AN346"/>
  <c r="AO346" s="1"/>
  <c r="AH346"/>
  <c r="AI346" s="1"/>
  <c r="AB346"/>
  <c r="AC346" s="1"/>
  <c r="W346"/>
  <c r="P346"/>
  <c r="Q346" s="1"/>
  <c r="J346"/>
  <c r="K346" s="1"/>
  <c r="AT312"/>
  <c r="AU312" s="1"/>
  <c r="AN312"/>
  <c r="AO312" s="1"/>
  <c r="AH312"/>
  <c r="AI312" s="1"/>
  <c r="AB312"/>
  <c r="AC312" s="1"/>
  <c r="V312"/>
  <c r="W312" s="1"/>
  <c r="P312"/>
  <c r="Q312" s="1"/>
  <c r="J312"/>
  <c r="K312" s="1"/>
  <c r="AT278"/>
  <c r="AU278" s="1"/>
  <c r="AN278"/>
  <c r="AO278" s="1"/>
  <c r="AH278"/>
  <c r="AI278" s="1"/>
  <c r="AB278"/>
  <c r="AC278" s="1"/>
  <c r="V278"/>
  <c r="W278" s="1"/>
  <c r="P278"/>
  <c r="Q278" s="1"/>
  <c r="J278"/>
  <c r="K278" s="1"/>
  <c r="AT244"/>
  <c r="AU244" s="1"/>
  <c r="AN244"/>
  <c r="AO244" s="1"/>
  <c r="AH244"/>
  <c r="AI244" s="1"/>
  <c r="AB244"/>
  <c r="AC244" s="1"/>
  <c r="V244"/>
  <c r="W244" s="1"/>
  <c r="P244"/>
  <c r="Q244" s="1"/>
  <c r="J244"/>
  <c r="K244" s="1"/>
  <c r="AT210"/>
  <c r="AU210" s="1"/>
  <c r="AN210"/>
  <c r="AO210" s="1"/>
  <c r="AH210"/>
  <c r="AI210" s="1"/>
  <c r="AB210"/>
  <c r="AC210" s="1"/>
  <c r="V210"/>
  <c r="W210" s="1"/>
  <c r="P210"/>
  <c r="Q210" s="1"/>
  <c r="J210"/>
  <c r="K210" s="1"/>
  <c r="AT176"/>
  <c r="AU176" s="1"/>
  <c r="AN176"/>
  <c r="AO176" s="1"/>
  <c r="AH176"/>
  <c r="AI176" s="1"/>
  <c r="AB176"/>
  <c r="AC176" s="1"/>
  <c r="V176"/>
  <c r="W176" s="1"/>
  <c r="P176"/>
  <c r="Q176" s="1"/>
  <c r="J176"/>
  <c r="K176" s="1"/>
  <c r="AT142"/>
  <c r="AU142" s="1"/>
  <c r="AN142"/>
  <c r="AO142" s="1"/>
  <c r="AH142"/>
  <c r="AI142" s="1"/>
  <c r="AB142"/>
  <c r="AC142" s="1"/>
  <c r="V142"/>
  <c r="W142" s="1"/>
  <c r="P142"/>
  <c r="Q142" s="1"/>
  <c r="J142"/>
  <c r="K142" s="1"/>
  <c r="AT108"/>
  <c r="AU108" s="1"/>
  <c r="AN108"/>
  <c r="AO108" s="1"/>
  <c r="AH108"/>
  <c r="AI108" s="1"/>
  <c r="AB108"/>
  <c r="AC108" s="1"/>
  <c r="V108"/>
  <c r="W108" s="1"/>
  <c r="P108"/>
  <c r="Q108" s="1"/>
  <c r="J108"/>
  <c r="K108" s="1"/>
  <c r="AT74"/>
  <c r="AU74" s="1"/>
  <c r="AN74"/>
  <c r="AO74" s="1"/>
  <c r="AH74"/>
  <c r="AI74" s="1"/>
  <c r="AB74"/>
  <c r="AC74" s="1"/>
  <c r="V74"/>
  <c r="W74" s="1"/>
  <c r="P74"/>
  <c r="Q74" s="1"/>
  <c r="J74"/>
  <c r="K74" s="1"/>
  <c r="J482" i="2" l="1"/>
  <c r="J483"/>
  <c r="J484"/>
  <c r="J485"/>
  <c r="J486"/>
  <c r="J487"/>
  <c r="H482"/>
  <c r="H483"/>
  <c r="H484"/>
  <c r="H485"/>
  <c r="H486"/>
  <c r="H487"/>
  <c r="J481"/>
  <c r="J480"/>
  <c r="J479"/>
  <c r="H481"/>
  <c r="H480"/>
  <c r="H479"/>
  <c r="F449"/>
  <c r="E449"/>
  <c r="H424"/>
  <c r="J424"/>
  <c r="H391"/>
  <c r="J391"/>
  <c r="J318"/>
  <c r="J319"/>
  <c r="J320"/>
  <c r="H318"/>
  <c r="H319"/>
  <c r="H320"/>
  <c r="H321"/>
  <c r="G668" i="1" l="1"/>
  <c r="F226" i="2"/>
  <c r="E226"/>
  <c r="F95"/>
  <c r="E95"/>
  <c r="F45" l="1"/>
  <c r="E45"/>
  <c r="H569" l="1"/>
  <c r="H570"/>
  <c r="H571"/>
  <c r="I1819" i="1"/>
  <c r="G1819"/>
  <c r="I1818"/>
  <c r="G1818"/>
  <c r="I1817"/>
  <c r="G1817"/>
  <c r="I1816"/>
  <c r="G1816"/>
  <c r="I1815"/>
  <c r="G1815"/>
  <c r="I1814"/>
  <c r="G1814"/>
  <c r="I1813"/>
  <c r="G1813"/>
  <c r="I1812"/>
  <c r="G1812"/>
  <c r="I1811"/>
  <c r="G1811"/>
  <c r="I1810"/>
  <c r="G1810"/>
  <c r="I1809"/>
  <c r="G1809"/>
  <c r="I1808"/>
  <c r="G1808"/>
  <c r="I1807"/>
  <c r="G1807"/>
  <c r="I1806"/>
  <c r="G1806"/>
  <c r="I1805"/>
  <c r="G1805"/>
  <c r="I1804"/>
  <c r="G1804"/>
  <c r="I1803"/>
  <c r="G1803"/>
  <c r="I1802"/>
  <c r="G1802"/>
  <c r="I1801"/>
  <c r="G1801"/>
  <c r="I1800"/>
  <c r="G1800"/>
  <c r="I1799"/>
  <c r="G1799"/>
  <c r="I1798"/>
  <c r="G1798"/>
  <c r="I1797"/>
  <c r="G1797"/>
  <c r="I1796"/>
  <c r="G1796"/>
  <c r="I1795"/>
  <c r="G1795"/>
  <c r="I1794"/>
  <c r="G1794"/>
  <c r="I1793"/>
  <c r="G1793"/>
  <c r="I1792"/>
  <c r="G1792"/>
  <c r="I1791"/>
  <c r="G1791"/>
  <c r="I1790"/>
  <c r="G1790"/>
  <c r="L1790" l="1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J585" i="2"/>
  <c r="J584"/>
  <c r="J583"/>
  <c r="J582"/>
  <c r="H585"/>
  <c r="H584"/>
  <c r="H583"/>
  <c r="H582"/>
  <c r="H581"/>
  <c r="H580"/>
  <c r="J581"/>
  <c r="J580"/>
  <c r="F572"/>
  <c r="E572"/>
  <c r="J569"/>
  <c r="J570"/>
  <c r="J571"/>
  <c r="F557"/>
  <c r="E557"/>
  <c r="H551"/>
  <c r="H552"/>
  <c r="H553"/>
  <c r="H554"/>
  <c r="H555"/>
  <c r="H556"/>
  <c r="J551"/>
  <c r="J552"/>
  <c r="J553"/>
  <c r="J554"/>
  <c r="J555"/>
  <c r="J556"/>
  <c r="G928" i="1" l="1"/>
  <c r="I928"/>
  <c r="AT803" i="3"/>
  <c r="AU803" s="1"/>
  <c r="AN803"/>
  <c r="AO803" s="1"/>
  <c r="AH803"/>
  <c r="AI803" s="1"/>
  <c r="AB803"/>
  <c r="AC803" s="1"/>
  <c r="V803"/>
  <c r="W803" s="1"/>
  <c r="P803"/>
  <c r="Q803" s="1"/>
  <c r="J803"/>
  <c r="K803" s="1"/>
  <c r="AT769"/>
  <c r="AU769" s="1"/>
  <c r="AN769"/>
  <c r="AO769" s="1"/>
  <c r="AH769"/>
  <c r="AI769" s="1"/>
  <c r="AB769"/>
  <c r="AC769" s="1"/>
  <c r="V769"/>
  <c r="W769" s="1"/>
  <c r="P769"/>
  <c r="Q769" s="1"/>
  <c r="J769"/>
  <c r="K769" s="1"/>
  <c r="AT735"/>
  <c r="AU735" s="1"/>
  <c r="AN735"/>
  <c r="AO735" s="1"/>
  <c r="AH735"/>
  <c r="AI735" s="1"/>
  <c r="AB735"/>
  <c r="AC735" s="1"/>
  <c r="V735"/>
  <c r="W735" s="1"/>
  <c r="P735"/>
  <c r="Q735" s="1"/>
  <c r="J735"/>
  <c r="K735" s="1"/>
  <c r="AT701"/>
  <c r="AU701" s="1"/>
  <c r="AN701"/>
  <c r="AO701" s="1"/>
  <c r="AH701"/>
  <c r="AI701" s="1"/>
  <c r="AB701"/>
  <c r="AC701" s="1"/>
  <c r="V701"/>
  <c r="W701" s="1"/>
  <c r="P701"/>
  <c r="Q701" s="1"/>
  <c r="J701"/>
  <c r="K701" s="1"/>
  <c r="AT667"/>
  <c r="AU667" s="1"/>
  <c r="AN667"/>
  <c r="AO667" s="1"/>
  <c r="AH667"/>
  <c r="AI667" s="1"/>
  <c r="AB667"/>
  <c r="AC667" s="1"/>
  <c r="V667"/>
  <c r="W667" s="1"/>
  <c r="P667"/>
  <c r="Q667" s="1"/>
  <c r="J667"/>
  <c r="K667" s="1"/>
  <c r="AT633"/>
  <c r="AU633" s="1"/>
  <c r="AN633"/>
  <c r="AO633" s="1"/>
  <c r="AH633"/>
  <c r="AI633" s="1"/>
  <c r="AB633"/>
  <c r="AC633" s="1"/>
  <c r="V633"/>
  <c r="W633" s="1"/>
  <c r="P633"/>
  <c r="Q633" s="1"/>
  <c r="J633"/>
  <c r="K633" s="1"/>
  <c r="AT599"/>
  <c r="AU599" s="1"/>
  <c r="AN599"/>
  <c r="AO599" s="1"/>
  <c r="AH599"/>
  <c r="AI599" s="1"/>
  <c r="AB599"/>
  <c r="AC599" s="1"/>
  <c r="V599"/>
  <c r="W599" s="1"/>
  <c r="P599"/>
  <c r="Q599" s="1"/>
  <c r="J599"/>
  <c r="K599" s="1"/>
  <c r="AT565"/>
  <c r="AU565" s="1"/>
  <c r="AN565"/>
  <c r="AO565" s="1"/>
  <c r="AH565"/>
  <c r="AI565" s="1"/>
  <c r="AB565"/>
  <c r="AC565" s="1"/>
  <c r="V565"/>
  <c r="W565" s="1"/>
  <c r="P565"/>
  <c r="Q565" s="1"/>
  <c r="J565"/>
  <c r="K565" s="1"/>
  <c r="AT531"/>
  <c r="AU531" s="1"/>
  <c r="AN531"/>
  <c r="AO531" s="1"/>
  <c r="AH531"/>
  <c r="AI531" s="1"/>
  <c r="AB531"/>
  <c r="AC531" s="1"/>
  <c r="V531"/>
  <c r="W531" s="1"/>
  <c r="P531"/>
  <c r="Q531" s="1"/>
  <c r="J531"/>
  <c r="K531" s="1"/>
  <c r="AT497"/>
  <c r="AU497" s="1"/>
  <c r="AN497"/>
  <c r="AO497" s="1"/>
  <c r="AH497"/>
  <c r="AI497" s="1"/>
  <c r="AB497"/>
  <c r="AC497" s="1"/>
  <c r="V497"/>
  <c r="W497" s="1"/>
  <c r="P497"/>
  <c r="Q497" s="1"/>
  <c r="J497"/>
  <c r="K497" s="1"/>
  <c r="AT463"/>
  <c r="AU463" s="1"/>
  <c r="AN463"/>
  <c r="AO463" s="1"/>
  <c r="AH463"/>
  <c r="AI463" s="1"/>
  <c r="AB463"/>
  <c r="AC463" s="1"/>
  <c r="V463"/>
  <c r="W463" s="1"/>
  <c r="P463"/>
  <c r="Q463" s="1"/>
  <c r="J463"/>
  <c r="K463" s="1"/>
  <c r="AT429"/>
  <c r="AU429" s="1"/>
  <c r="AN429"/>
  <c r="AO429" s="1"/>
  <c r="AH429"/>
  <c r="AI429" s="1"/>
  <c r="AB429"/>
  <c r="AC429" s="1"/>
  <c r="V429"/>
  <c r="W429" s="1"/>
  <c r="P429"/>
  <c r="Q429" s="1"/>
  <c r="J429"/>
  <c r="K429" s="1"/>
  <c r="AT395"/>
  <c r="AU395" s="1"/>
  <c r="AN395"/>
  <c r="AO395" s="1"/>
  <c r="AH395"/>
  <c r="AI395" s="1"/>
  <c r="AB395"/>
  <c r="AC395" s="1"/>
  <c r="V395"/>
  <c r="W395" s="1"/>
  <c r="P395"/>
  <c r="Q395" s="1"/>
  <c r="J395"/>
  <c r="K395" s="1"/>
  <c r="AT361"/>
  <c r="AU361" s="1"/>
  <c r="AN361"/>
  <c r="AO361" s="1"/>
  <c r="AH361"/>
  <c r="AI361" s="1"/>
  <c r="AB361"/>
  <c r="AC361" s="1"/>
  <c r="W361"/>
  <c r="P361"/>
  <c r="Q361" s="1"/>
  <c r="J361"/>
  <c r="K361" s="1"/>
  <c r="AT327"/>
  <c r="AU327" s="1"/>
  <c r="AN327"/>
  <c r="AO327" s="1"/>
  <c r="AH327"/>
  <c r="AI327" s="1"/>
  <c r="AB327"/>
  <c r="AC327" s="1"/>
  <c r="V327"/>
  <c r="W327" s="1"/>
  <c r="P327"/>
  <c r="Q327" s="1"/>
  <c r="J327"/>
  <c r="K327" s="1"/>
  <c r="AT293"/>
  <c r="AU293" s="1"/>
  <c r="AN293"/>
  <c r="AO293" s="1"/>
  <c r="AH293"/>
  <c r="AI293" s="1"/>
  <c r="AB293"/>
  <c r="AC293" s="1"/>
  <c r="V293"/>
  <c r="W293" s="1"/>
  <c r="P293"/>
  <c r="Q293" s="1"/>
  <c r="J293"/>
  <c r="K293" s="1"/>
  <c r="AT259"/>
  <c r="AU259" s="1"/>
  <c r="AN259"/>
  <c r="AO259" s="1"/>
  <c r="AH259"/>
  <c r="AI259" s="1"/>
  <c r="AB259"/>
  <c r="AC259" s="1"/>
  <c r="V259"/>
  <c r="W259" s="1"/>
  <c r="P259"/>
  <c r="Q259" s="1"/>
  <c r="J259"/>
  <c r="K259" s="1"/>
  <c r="AT225"/>
  <c r="AU225" s="1"/>
  <c r="AN225"/>
  <c r="AO225" s="1"/>
  <c r="AH225"/>
  <c r="AI225" s="1"/>
  <c r="AB225"/>
  <c r="AC225" s="1"/>
  <c r="V225"/>
  <c r="W225" s="1"/>
  <c r="P225"/>
  <c r="Q225" s="1"/>
  <c r="J225"/>
  <c r="K225" s="1"/>
  <c r="AT191"/>
  <c r="AU191" s="1"/>
  <c r="AN191"/>
  <c r="AO191" s="1"/>
  <c r="AH191"/>
  <c r="AI191" s="1"/>
  <c r="AB191"/>
  <c r="AC191" s="1"/>
  <c r="V191"/>
  <c r="W191" s="1"/>
  <c r="P191"/>
  <c r="Q191" s="1"/>
  <c r="J191"/>
  <c r="K191" s="1"/>
  <c r="AT157"/>
  <c r="AU157" s="1"/>
  <c r="AN157"/>
  <c r="AO157" s="1"/>
  <c r="AH157"/>
  <c r="AI157" s="1"/>
  <c r="AB157"/>
  <c r="AC157" s="1"/>
  <c r="V157"/>
  <c r="W157" s="1"/>
  <c r="P157"/>
  <c r="Q157" s="1"/>
  <c r="J157"/>
  <c r="K157" s="1"/>
  <c r="AT123"/>
  <c r="AU123" s="1"/>
  <c r="AN123"/>
  <c r="AO123" s="1"/>
  <c r="AH123"/>
  <c r="AI123" s="1"/>
  <c r="AB123"/>
  <c r="AC123" s="1"/>
  <c r="V123"/>
  <c r="W123" s="1"/>
  <c r="P123"/>
  <c r="Q123" s="1"/>
  <c r="J123"/>
  <c r="K123" s="1"/>
  <c r="AT89"/>
  <c r="AU89" s="1"/>
  <c r="AO89"/>
  <c r="AN89"/>
  <c r="AI89"/>
  <c r="AH89"/>
  <c r="AC89"/>
  <c r="AB89"/>
  <c r="V89"/>
  <c r="W89" s="1"/>
  <c r="P89"/>
  <c r="Q89" s="1"/>
  <c r="J89"/>
  <c r="K89" s="1"/>
  <c r="J540" i="2" l="1"/>
  <c r="J541"/>
  <c r="H540"/>
  <c r="H541"/>
  <c r="G1516" i="1"/>
  <c r="H523" i="2"/>
  <c r="J523"/>
  <c r="H524"/>
  <c r="J524"/>
  <c r="H525"/>
  <c r="J525"/>
  <c r="G1154" i="1"/>
  <c r="I1154"/>
  <c r="H303" i="2"/>
  <c r="J303"/>
  <c r="H317"/>
  <c r="J317"/>
  <c r="J321"/>
  <c r="H322"/>
  <c r="J322"/>
  <c r="H286"/>
  <c r="H299" s="1"/>
  <c r="G682" i="1"/>
  <c r="G417"/>
  <c r="J95" i="2"/>
  <c r="H95"/>
  <c r="B98"/>
  <c r="A98"/>
  <c r="N68" i="3"/>
  <c r="H549" i="2" l="1"/>
  <c r="J549"/>
  <c r="H550"/>
  <c r="J550"/>
  <c r="H562"/>
  <c r="J562"/>
  <c r="H563"/>
  <c r="J563"/>
  <c r="H564"/>
  <c r="J564"/>
  <c r="H565"/>
  <c r="J565"/>
  <c r="H566"/>
  <c r="J566"/>
  <c r="H567"/>
  <c r="J567"/>
  <c r="H568"/>
  <c r="J568"/>
  <c r="G1645" i="1"/>
  <c r="H519" i="2"/>
  <c r="H510"/>
  <c r="J510"/>
  <c r="H511"/>
  <c r="J511"/>
  <c r="H512"/>
  <c r="J512"/>
  <c r="H513"/>
  <c r="J513"/>
  <c r="H514"/>
  <c r="J514"/>
  <c r="H515"/>
  <c r="J515"/>
  <c r="H516"/>
  <c r="J516"/>
  <c r="H517"/>
  <c r="J517"/>
  <c r="H518"/>
  <c r="J518"/>
  <c r="J519"/>
  <c r="H520"/>
  <c r="J520"/>
  <c r="H521"/>
  <c r="J521"/>
  <c r="H522"/>
  <c r="J522"/>
  <c r="H526"/>
  <c r="J526"/>
  <c r="H527"/>
  <c r="J527"/>
  <c r="H528"/>
  <c r="J528"/>
  <c r="H529"/>
  <c r="J529"/>
  <c r="H530"/>
  <c r="J530"/>
  <c r="H531"/>
  <c r="J531"/>
  <c r="H532"/>
  <c r="J532"/>
  <c r="H501"/>
  <c r="H492"/>
  <c r="J492"/>
  <c r="H493"/>
  <c r="J493"/>
  <c r="H494"/>
  <c r="J494"/>
  <c r="H495"/>
  <c r="J495"/>
  <c r="H496"/>
  <c r="J496"/>
  <c r="H497"/>
  <c r="J497"/>
  <c r="H498"/>
  <c r="J498"/>
  <c r="H499"/>
  <c r="J499"/>
  <c r="H500"/>
  <c r="J500"/>
  <c r="J501"/>
  <c r="H502"/>
  <c r="J502"/>
  <c r="H503"/>
  <c r="J503"/>
  <c r="H504"/>
  <c r="J504"/>
  <c r="H505"/>
  <c r="J505"/>
  <c r="G1571" i="1"/>
  <c r="I1571"/>
  <c r="G1572"/>
  <c r="I1572"/>
  <c r="G1573"/>
  <c r="I1573"/>
  <c r="G1574"/>
  <c r="I1574"/>
  <c r="G1575"/>
  <c r="I1575"/>
  <c r="G1576"/>
  <c r="I1576"/>
  <c r="G1577"/>
  <c r="I1577"/>
  <c r="G1578"/>
  <c r="I1578"/>
  <c r="G1579"/>
  <c r="I1579"/>
  <c r="G1580"/>
  <c r="I1580"/>
  <c r="G1581"/>
  <c r="I1581"/>
  <c r="H478" i="2"/>
  <c r="J478"/>
  <c r="V31" i="4"/>
  <c r="T31"/>
  <c r="S31"/>
  <c r="Q31"/>
  <c r="O31"/>
  <c r="N31"/>
  <c r="M31"/>
  <c r="K31"/>
  <c r="J31"/>
  <c r="I31"/>
  <c r="B576" i="2"/>
  <c r="A576"/>
  <c r="B560"/>
  <c r="A560"/>
  <c r="J561"/>
  <c r="H561"/>
  <c r="J560"/>
  <c r="H560"/>
  <c r="B548"/>
  <c r="A548"/>
  <c r="B539"/>
  <c r="A539"/>
  <c r="I816" i="3"/>
  <c r="H816"/>
  <c r="H572" i="2" l="1"/>
  <c r="J572"/>
  <c r="L1581" i="1"/>
  <c r="L1580"/>
  <c r="L1579"/>
  <c r="L1578"/>
  <c r="L1577"/>
  <c r="L1576"/>
  <c r="L1575"/>
  <c r="L1574"/>
  <c r="L1573"/>
  <c r="L1572"/>
  <c r="L1571"/>
  <c r="H471" i="2"/>
  <c r="F474"/>
  <c r="E474"/>
  <c r="H463"/>
  <c r="J463"/>
  <c r="H464"/>
  <c r="J464"/>
  <c r="H465"/>
  <c r="J465"/>
  <c r="J466"/>
  <c r="H467"/>
  <c r="J467"/>
  <c r="AC30" i="4"/>
  <c r="AB30"/>
  <c r="AC29"/>
  <c r="AB29"/>
  <c r="Y29"/>
  <c r="Y30"/>
  <c r="I782" i="3"/>
  <c r="H782"/>
  <c r="I748"/>
  <c r="H748"/>
  <c r="I714"/>
  <c r="H714"/>
  <c r="C30" i="4"/>
  <c r="B30"/>
  <c r="B509" i="2"/>
  <c r="A509"/>
  <c r="B491"/>
  <c r="A491"/>
  <c r="B477"/>
  <c r="A477"/>
  <c r="B471"/>
  <c r="A471"/>
  <c r="B452"/>
  <c r="A452"/>
  <c r="C29" i="4"/>
  <c r="B29"/>
  <c r="I680" i="3"/>
  <c r="H680"/>
  <c r="I646"/>
  <c r="H646"/>
  <c r="A370" i="2"/>
  <c r="I612" i="3"/>
  <c r="I578"/>
  <c r="H578"/>
  <c r="H380" i="2"/>
  <c r="J380"/>
  <c r="H381"/>
  <c r="J381"/>
  <c r="H385"/>
  <c r="J385"/>
  <c r="H386"/>
  <c r="J386"/>
  <c r="I544" i="3"/>
  <c r="H544"/>
  <c r="AT805"/>
  <c r="AU805" s="1"/>
  <c r="AN805"/>
  <c r="AO805" s="1"/>
  <c r="AH805"/>
  <c r="AI805" s="1"/>
  <c r="AB805"/>
  <c r="AC805" s="1"/>
  <c r="V805"/>
  <c r="W805" s="1"/>
  <c r="P805"/>
  <c r="Q805" s="1"/>
  <c r="J805"/>
  <c r="K805" s="1"/>
  <c r="AT771"/>
  <c r="AU771" s="1"/>
  <c r="AN771"/>
  <c r="AO771" s="1"/>
  <c r="AH771"/>
  <c r="AI771" s="1"/>
  <c r="AB771"/>
  <c r="AC771" s="1"/>
  <c r="V771"/>
  <c r="W771" s="1"/>
  <c r="P771"/>
  <c r="Q771" s="1"/>
  <c r="J771"/>
  <c r="K771" s="1"/>
  <c r="AT737"/>
  <c r="AU737" s="1"/>
  <c r="AN737"/>
  <c r="AO737" s="1"/>
  <c r="AH737"/>
  <c r="AI737" s="1"/>
  <c r="AB737"/>
  <c r="AC737" s="1"/>
  <c r="V737"/>
  <c r="W737" s="1"/>
  <c r="P737"/>
  <c r="Q737" s="1"/>
  <c r="J737"/>
  <c r="K737" s="1"/>
  <c r="AT703"/>
  <c r="AU703" s="1"/>
  <c r="AN703"/>
  <c r="AO703" s="1"/>
  <c r="AH703"/>
  <c r="AI703" s="1"/>
  <c r="AB703"/>
  <c r="AC703" s="1"/>
  <c r="V703"/>
  <c r="W703" s="1"/>
  <c r="P703"/>
  <c r="Q703" s="1"/>
  <c r="J703"/>
  <c r="K703" s="1"/>
  <c r="AT669"/>
  <c r="AU669" s="1"/>
  <c r="AN669"/>
  <c r="AO669" s="1"/>
  <c r="AH669"/>
  <c r="AI669" s="1"/>
  <c r="AB669"/>
  <c r="AC669" s="1"/>
  <c r="V669"/>
  <c r="W669" s="1"/>
  <c r="P669"/>
  <c r="Q669" s="1"/>
  <c r="J669"/>
  <c r="K669" s="1"/>
  <c r="AT635"/>
  <c r="AU635" s="1"/>
  <c r="AN635"/>
  <c r="AO635" s="1"/>
  <c r="AH635"/>
  <c r="AI635" s="1"/>
  <c r="AB635"/>
  <c r="AC635" s="1"/>
  <c r="V635"/>
  <c r="W635" s="1"/>
  <c r="P635"/>
  <c r="Q635" s="1"/>
  <c r="J635"/>
  <c r="K635" s="1"/>
  <c r="AT601"/>
  <c r="AU601" s="1"/>
  <c r="AN601"/>
  <c r="AO601" s="1"/>
  <c r="AH601"/>
  <c r="AI601" s="1"/>
  <c r="AB601"/>
  <c r="AC601" s="1"/>
  <c r="V601"/>
  <c r="W601" s="1"/>
  <c r="P601"/>
  <c r="Q601" s="1"/>
  <c r="J601"/>
  <c r="K601" s="1"/>
  <c r="AT567"/>
  <c r="AU567" s="1"/>
  <c r="AN567"/>
  <c r="AO567" s="1"/>
  <c r="AH567"/>
  <c r="AI567" s="1"/>
  <c r="AB567"/>
  <c r="AC567" s="1"/>
  <c r="V567"/>
  <c r="W567" s="1"/>
  <c r="P567"/>
  <c r="Q567" s="1"/>
  <c r="J567"/>
  <c r="K567" s="1"/>
  <c r="AT533"/>
  <c r="AU533" s="1"/>
  <c r="AN533"/>
  <c r="AO533" s="1"/>
  <c r="AH533"/>
  <c r="AI533" s="1"/>
  <c r="AB533"/>
  <c r="AC533" s="1"/>
  <c r="V533"/>
  <c r="W533" s="1"/>
  <c r="P533"/>
  <c r="Q533" s="1"/>
  <c r="J533"/>
  <c r="K533" s="1"/>
  <c r="AT499"/>
  <c r="AU499" s="1"/>
  <c r="AN499"/>
  <c r="AO499" s="1"/>
  <c r="AH499"/>
  <c r="AI499" s="1"/>
  <c r="AB499"/>
  <c r="AC499" s="1"/>
  <c r="V499"/>
  <c r="W499" s="1"/>
  <c r="P499"/>
  <c r="Q499" s="1"/>
  <c r="J499"/>
  <c r="K499" s="1"/>
  <c r="AT465"/>
  <c r="AU465" s="1"/>
  <c r="AN465"/>
  <c r="AO465" s="1"/>
  <c r="AH465"/>
  <c r="AI465" s="1"/>
  <c r="AB465"/>
  <c r="AC465" s="1"/>
  <c r="V465"/>
  <c r="W465" s="1"/>
  <c r="P465"/>
  <c r="Q465" s="1"/>
  <c r="J465"/>
  <c r="K465" s="1"/>
  <c r="AT431"/>
  <c r="AU431" s="1"/>
  <c r="AN431"/>
  <c r="AO431" s="1"/>
  <c r="AH431"/>
  <c r="AI431" s="1"/>
  <c r="AB431"/>
  <c r="AC431" s="1"/>
  <c r="V431"/>
  <c r="W431" s="1"/>
  <c r="P431"/>
  <c r="Q431" s="1"/>
  <c r="J431"/>
  <c r="K431" s="1"/>
  <c r="AT397"/>
  <c r="AU397" s="1"/>
  <c r="AN397"/>
  <c r="AO397" s="1"/>
  <c r="AH397"/>
  <c r="AI397" s="1"/>
  <c r="AB397"/>
  <c r="AC397" s="1"/>
  <c r="V397"/>
  <c r="W397" s="1"/>
  <c r="P397"/>
  <c r="Q397" s="1"/>
  <c r="J397"/>
  <c r="K397" s="1"/>
  <c r="AT363"/>
  <c r="AU363" s="1"/>
  <c r="AN363"/>
  <c r="AO363" s="1"/>
  <c r="AH363"/>
  <c r="AI363" s="1"/>
  <c r="AB363"/>
  <c r="AC363" s="1"/>
  <c r="W363"/>
  <c r="P363"/>
  <c r="Q363" s="1"/>
  <c r="J363"/>
  <c r="K363" s="1"/>
  <c r="AT329"/>
  <c r="AU329" s="1"/>
  <c r="AN329"/>
  <c r="AO329" s="1"/>
  <c r="AH329"/>
  <c r="AI329" s="1"/>
  <c r="AB329"/>
  <c r="AC329" s="1"/>
  <c r="V329"/>
  <c r="W329" s="1"/>
  <c r="P329"/>
  <c r="Q329" s="1"/>
  <c r="J329"/>
  <c r="K329" s="1"/>
  <c r="AT295"/>
  <c r="AU295" s="1"/>
  <c r="AN295"/>
  <c r="AO295" s="1"/>
  <c r="AH295"/>
  <c r="AI295" s="1"/>
  <c r="AB295"/>
  <c r="AC295" s="1"/>
  <c r="V295"/>
  <c r="W295" s="1"/>
  <c r="P295"/>
  <c r="Q295" s="1"/>
  <c r="J295"/>
  <c r="K295" s="1"/>
  <c r="AT261"/>
  <c r="AU261" s="1"/>
  <c r="AN261"/>
  <c r="AO261" s="1"/>
  <c r="AH261"/>
  <c r="AI261" s="1"/>
  <c r="AB261"/>
  <c r="AC261" s="1"/>
  <c r="V261"/>
  <c r="W261" s="1"/>
  <c r="P261"/>
  <c r="Q261" s="1"/>
  <c r="J261"/>
  <c r="K261" s="1"/>
  <c r="AT227"/>
  <c r="AU227" s="1"/>
  <c r="AN227"/>
  <c r="AO227" s="1"/>
  <c r="AH227"/>
  <c r="AI227" s="1"/>
  <c r="AB227"/>
  <c r="AC227" s="1"/>
  <c r="V227"/>
  <c r="W227" s="1"/>
  <c r="P227"/>
  <c r="Q227" s="1"/>
  <c r="J227"/>
  <c r="K227" s="1"/>
  <c r="AT193"/>
  <c r="AU193" s="1"/>
  <c r="AN193"/>
  <c r="AO193" s="1"/>
  <c r="AH193"/>
  <c r="AI193" s="1"/>
  <c r="AB193"/>
  <c r="AC193" s="1"/>
  <c r="V193"/>
  <c r="W193" s="1"/>
  <c r="P193"/>
  <c r="Q193" s="1"/>
  <c r="J193"/>
  <c r="K193" s="1"/>
  <c r="AT159"/>
  <c r="AU159" s="1"/>
  <c r="AN159"/>
  <c r="AO159" s="1"/>
  <c r="AH159"/>
  <c r="AI159" s="1"/>
  <c r="AB159"/>
  <c r="AC159" s="1"/>
  <c r="V159"/>
  <c r="W159" s="1"/>
  <c r="P159"/>
  <c r="Q159" s="1"/>
  <c r="J159"/>
  <c r="K159" s="1"/>
  <c r="AT125"/>
  <c r="AU125" s="1"/>
  <c r="AN125"/>
  <c r="AO125" s="1"/>
  <c r="AH125"/>
  <c r="AI125" s="1"/>
  <c r="AB125"/>
  <c r="AC125" s="1"/>
  <c r="V125"/>
  <c r="W125" s="1"/>
  <c r="P125"/>
  <c r="Q125" s="1"/>
  <c r="J125"/>
  <c r="K125" s="1"/>
  <c r="AT91"/>
  <c r="AU91" s="1"/>
  <c r="AN91"/>
  <c r="AO91" s="1"/>
  <c r="AH91"/>
  <c r="AI91" s="1"/>
  <c r="AB91"/>
  <c r="AC91" s="1"/>
  <c r="V91"/>
  <c r="W91" s="1"/>
  <c r="P91"/>
  <c r="Q91" s="1"/>
  <c r="J91"/>
  <c r="K91" s="1"/>
  <c r="B352" i="2"/>
  <c r="A352"/>
  <c r="B326"/>
  <c r="A326"/>
  <c r="I510" i="3"/>
  <c r="H510"/>
  <c r="B302" i="2"/>
  <c r="A302"/>
  <c r="J226"/>
  <c r="H226"/>
  <c r="G399" i="1" l="1"/>
  <c r="B117" i="2" l="1"/>
  <c r="A117"/>
  <c r="B78"/>
  <c r="A78"/>
  <c r="B247"/>
  <c r="A247"/>
  <c r="H45"/>
  <c r="J45"/>
  <c r="B48"/>
  <c r="G343" i="1"/>
  <c r="G344"/>
  <c r="G345"/>
  <c r="G346"/>
  <c r="G347"/>
  <c r="G348"/>
  <c r="G349"/>
  <c r="G350"/>
  <c r="G351"/>
  <c r="G352"/>
  <c r="G353"/>
  <c r="G354"/>
  <c r="G355"/>
  <c r="G356"/>
  <c r="G357"/>
  <c r="N442" i="3" l="1"/>
  <c r="B409"/>
  <c r="E30" l="1"/>
  <c r="E28"/>
  <c r="E27"/>
  <c r="E26"/>
  <c r="E25"/>
  <c r="E24"/>
  <c r="E23"/>
  <c r="E22"/>
  <c r="E21"/>
  <c r="E20"/>
  <c r="B32"/>
  <c r="E18"/>
  <c r="E17"/>
  <c r="E16"/>
  <c r="E15"/>
  <c r="E14"/>
  <c r="E13"/>
  <c r="E12"/>
  <c r="E11"/>
  <c r="E10"/>
  <c r="E9"/>
  <c r="E8"/>
  <c r="E7"/>
  <c r="E6"/>
  <c r="E5"/>
  <c r="E19" l="1"/>
  <c r="C32"/>
  <c r="E4"/>
  <c r="E32" l="1"/>
  <c r="D32"/>
  <c r="O852"/>
  <c r="N852"/>
  <c r="I852"/>
  <c r="H852"/>
  <c r="D848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E823" s="1"/>
  <c r="B229" i="2" l="1"/>
  <c r="A229"/>
  <c r="B215"/>
  <c r="A215"/>
  <c r="B182"/>
  <c r="A182"/>
  <c r="B158"/>
  <c r="A158"/>
  <c r="B131"/>
  <c r="A131"/>
  <c r="B65"/>
  <c r="A65"/>
  <c r="A48"/>
  <c r="G745" i="1" l="1"/>
  <c r="C375" i="3" l="1"/>
  <c r="B375"/>
  <c r="K739" i="1"/>
  <c r="J739"/>
  <c r="H739"/>
  <c r="E739"/>
  <c r="D739"/>
  <c r="O374" i="3"/>
  <c r="N374"/>
  <c r="G652" i="1"/>
  <c r="I652"/>
  <c r="G653"/>
  <c r="I653"/>
  <c r="G663"/>
  <c r="I663"/>
  <c r="K709"/>
  <c r="J709"/>
  <c r="E17" i="4" s="1"/>
  <c r="H709" i="1"/>
  <c r="H17" i="4" s="1"/>
  <c r="E709" i="1"/>
  <c r="D709"/>
  <c r="I708"/>
  <c r="G708"/>
  <c r="I707"/>
  <c r="G707"/>
  <c r="L707" s="1"/>
  <c r="I687"/>
  <c r="G687"/>
  <c r="I686"/>
  <c r="G686"/>
  <c r="I685"/>
  <c r="G685"/>
  <c r="L687" s="1"/>
  <c r="I684"/>
  <c r="G684"/>
  <c r="I683"/>
  <c r="G683"/>
  <c r="L684" s="1"/>
  <c r="I682"/>
  <c r="I681"/>
  <c r="G681"/>
  <c r="I680"/>
  <c r="G680"/>
  <c r="I679"/>
  <c r="G679"/>
  <c r="I678"/>
  <c r="G678"/>
  <c r="I677"/>
  <c r="G677"/>
  <c r="I676"/>
  <c r="G676"/>
  <c r="I675"/>
  <c r="G675"/>
  <c r="I674"/>
  <c r="G674"/>
  <c r="I673"/>
  <c r="G673"/>
  <c r="I672"/>
  <c r="G672"/>
  <c r="I671"/>
  <c r="G671"/>
  <c r="I670"/>
  <c r="G670"/>
  <c r="I669"/>
  <c r="G669"/>
  <c r="I668"/>
  <c r="G557"/>
  <c r="I557"/>
  <c r="G558"/>
  <c r="I558"/>
  <c r="K1691"/>
  <c r="J1691"/>
  <c r="H1691"/>
  <c r="E1691"/>
  <c r="D1691"/>
  <c r="I1690"/>
  <c r="G1690"/>
  <c r="I1689"/>
  <c r="G1689"/>
  <c r="I1688"/>
  <c r="G1688"/>
  <c r="I1687"/>
  <c r="G1687"/>
  <c r="I1686"/>
  <c r="G1686"/>
  <c r="I1685"/>
  <c r="G1685"/>
  <c r="I1684"/>
  <c r="G1684"/>
  <c r="I1683"/>
  <c r="G1683"/>
  <c r="I1682"/>
  <c r="G1682"/>
  <c r="I1681"/>
  <c r="G1681"/>
  <c r="I1680"/>
  <c r="G1680"/>
  <c r="I1679"/>
  <c r="G1679"/>
  <c r="I1678"/>
  <c r="G1678"/>
  <c r="I1677"/>
  <c r="G1677"/>
  <c r="I1676"/>
  <c r="G1676"/>
  <c r="I1675"/>
  <c r="G1675"/>
  <c r="I1674"/>
  <c r="G1674"/>
  <c r="I1673"/>
  <c r="G1673"/>
  <c r="I1672"/>
  <c r="G1672"/>
  <c r="I1671"/>
  <c r="G1671"/>
  <c r="I1670"/>
  <c r="G1670"/>
  <c r="I1669"/>
  <c r="G1669"/>
  <c r="I1668"/>
  <c r="G1668"/>
  <c r="I1667"/>
  <c r="G1667"/>
  <c r="I1666"/>
  <c r="G1666"/>
  <c r="I1665"/>
  <c r="G1665"/>
  <c r="I1664"/>
  <c r="G1664"/>
  <c r="I1663"/>
  <c r="G1663"/>
  <c r="I1662"/>
  <c r="G1662"/>
  <c r="I1661"/>
  <c r="G1661"/>
  <c r="I1660"/>
  <c r="G1660"/>
  <c r="I1659"/>
  <c r="G1659"/>
  <c r="I1658"/>
  <c r="G1658"/>
  <c r="I1657"/>
  <c r="G1657"/>
  <c r="I1656"/>
  <c r="G1656"/>
  <c r="I1655"/>
  <c r="G1655"/>
  <c r="I1654"/>
  <c r="G1654"/>
  <c r="I1653"/>
  <c r="G1653"/>
  <c r="I1652"/>
  <c r="G1652"/>
  <c r="I1651"/>
  <c r="G1651"/>
  <c r="I1650"/>
  <c r="G1650"/>
  <c r="I1649"/>
  <c r="G1649"/>
  <c r="I1648"/>
  <c r="G1648"/>
  <c r="I1647"/>
  <c r="G1647"/>
  <c r="I1646"/>
  <c r="G1646"/>
  <c r="I1645"/>
  <c r="L1645" s="1"/>
  <c r="I1644"/>
  <c r="G1644"/>
  <c r="I1643"/>
  <c r="G1643"/>
  <c r="I1642"/>
  <c r="G1642"/>
  <c r="I1641"/>
  <c r="G1641"/>
  <c r="I1640"/>
  <c r="G1640"/>
  <c r="K1637"/>
  <c r="J1637"/>
  <c r="H1637"/>
  <c r="E1637"/>
  <c r="D1637"/>
  <c r="I1636"/>
  <c r="G1636"/>
  <c r="I1635"/>
  <c r="G1635"/>
  <c r="I1634"/>
  <c r="G1634"/>
  <c r="I1633"/>
  <c r="G1633"/>
  <c r="I1632"/>
  <c r="G1632"/>
  <c r="I1631"/>
  <c r="G1631"/>
  <c r="I1630"/>
  <c r="G1630"/>
  <c r="I1629"/>
  <c r="G1629"/>
  <c r="I1628"/>
  <c r="G1628"/>
  <c r="I1627"/>
  <c r="G1627"/>
  <c r="I1626"/>
  <c r="G1626"/>
  <c r="I1625"/>
  <c r="G1625"/>
  <c r="I1624"/>
  <c r="G1624"/>
  <c r="I1623"/>
  <c r="G1623"/>
  <c r="I1622"/>
  <c r="G1622"/>
  <c r="I1621"/>
  <c r="G1621"/>
  <c r="I1620"/>
  <c r="G1620"/>
  <c r="I1619"/>
  <c r="G1619"/>
  <c r="I1618"/>
  <c r="G1618"/>
  <c r="I1617"/>
  <c r="G1617"/>
  <c r="I1616"/>
  <c r="G1616"/>
  <c r="I1615"/>
  <c r="G1615"/>
  <c r="I1614"/>
  <c r="G1614"/>
  <c r="I1613"/>
  <c r="G1613"/>
  <c r="I1612"/>
  <c r="G1612"/>
  <c r="I1611"/>
  <c r="G1611"/>
  <c r="I1610"/>
  <c r="G1610"/>
  <c r="I1609"/>
  <c r="G1609"/>
  <c r="I1608"/>
  <c r="G1608"/>
  <c r="I1607"/>
  <c r="G1607"/>
  <c r="I1606"/>
  <c r="G1606"/>
  <c r="I1605"/>
  <c r="G1605"/>
  <c r="I1604"/>
  <c r="G1604"/>
  <c r="I1603"/>
  <c r="G1603"/>
  <c r="I1602"/>
  <c r="G1602"/>
  <c r="I1601"/>
  <c r="G1601"/>
  <c r="I1600"/>
  <c r="G1600"/>
  <c r="I1599"/>
  <c r="G1599"/>
  <c r="I1598"/>
  <c r="G1598"/>
  <c r="I1597"/>
  <c r="G1597"/>
  <c r="I1596"/>
  <c r="G1596"/>
  <c r="I1595"/>
  <c r="G1595"/>
  <c r="I1594"/>
  <c r="G1594"/>
  <c r="I1593"/>
  <c r="G1593"/>
  <c r="I1592"/>
  <c r="G1592"/>
  <c r="I1591"/>
  <c r="G1591"/>
  <c r="I1590"/>
  <c r="G1590"/>
  <c r="I1589"/>
  <c r="G1589"/>
  <c r="I1588"/>
  <c r="G1588"/>
  <c r="I1587"/>
  <c r="G1587"/>
  <c r="I1586"/>
  <c r="G1586"/>
  <c r="K1583"/>
  <c r="J1583"/>
  <c r="H1583"/>
  <c r="E1583"/>
  <c r="D1583"/>
  <c r="I1582"/>
  <c r="G1582"/>
  <c r="I1570"/>
  <c r="G1570"/>
  <c r="I1569"/>
  <c r="G1569"/>
  <c r="I1568"/>
  <c r="G1568"/>
  <c r="I1567"/>
  <c r="G1567"/>
  <c r="I1566"/>
  <c r="G1566"/>
  <c r="I1565"/>
  <c r="G1565"/>
  <c r="I1564"/>
  <c r="G1564"/>
  <c r="I1563"/>
  <c r="G1563"/>
  <c r="I1562"/>
  <c r="G1562"/>
  <c r="I1561"/>
  <c r="G1561"/>
  <c r="I1560"/>
  <c r="G1560"/>
  <c r="I1559"/>
  <c r="G1559"/>
  <c r="I1558"/>
  <c r="G1558"/>
  <c r="I1557"/>
  <c r="G1557"/>
  <c r="I1556"/>
  <c r="G1556"/>
  <c r="I1555"/>
  <c r="G1555"/>
  <c r="I1554"/>
  <c r="G1554"/>
  <c r="I1553"/>
  <c r="G1553"/>
  <c r="I1552"/>
  <c r="G1552"/>
  <c r="I1551"/>
  <c r="G1551"/>
  <c r="I1550"/>
  <c r="G1550"/>
  <c r="I1549"/>
  <c r="G1549"/>
  <c r="I1548"/>
  <c r="G1548"/>
  <c r="I1547"/>
  <c r="G1547"/>
  <c r="I1546"/>
  <c r="G1546"/>
  <c r="I1545"/>
  <c r="G1545"/>
  <c r="I1544"/>
  <c r="G1544"/>
  <c r="I1543"/>
  <c r="G1543"/>
  <c r="I1542"/>
  <c r="G1542"/>
  <c r="I1541"/>
  <c r="G1541"/>
  <c r="I1540"/>
  <c r="G1540"/>
  <c r="I1539"/>
  <c r="G1539"/>
  <c r="I1538"/>
  <c r="G1538"/>
  <c r="I1537"/>
  <c r="G1537"/>
  <c r="I1536"/>
  <c r="G1536"/>
  <c r="I1535"/>
  <c r="G1535"/>
  <c r="I1534"/>
  <c r="G1534"/>
  <c r="I1533"/>
  <c r="G1533"/>
  <c r="I1532"/>
  <c r="G1532"/>
  <c r="I1531"/>
  <c r="G1531"/>
  <c r="I1530"/>
  <c r="G1530"/>
  <c r="I1529"/>
  <c r="G1529"/>
  <c r="I1528"/>
  <c r="G1528"/>
  <c r="I1527"/>
  <c r="G1527"/>
  <c r="I1526"/>
  <c r="G1526"/>
  <c r="I1525"/>
  <c r="G1525"/>
  <c r="I1524"/>
  <c r="G1524"/>
  <c r="I1523"/>
  <c r="G1523"/>
  <c r="I1522"/>
  <c r="G1522"/>
  <c r="I1521"/>
  <c r="I1583" s="1"/>
  <c r="G1521"/>
  <c r="O816" i="3"/>
  <c r="O782"/>
  <c r="N782"/>
  <c r="O748"/>
  <c r="N748"/>
  <c r="O714"/>
  <c r="N714"/>
  <c r="O680"/>
  <c r="N680"/>
  <c r="O646"/>
  <c r="N646"/>
  <c r="O612"/>
  <c r="N612"/>
  <c r="O578"/>
  <c r="N578"/>
  <c r="O544"/>
  <c r="N544"/>
  <c r="O510"/>
  <c r="N510"/>
  <c r="O476"/>
  <c r="N476"/>
  <c r="I476"/>
  <c r="H476"/>
  <c r="O442"/>
  <c r="I442"/>
  <c r="H442"/>
  <c r="O408"/>
  <c r="N408"/>
  <c r="I408"/>
  <c r="H408"/>
  <c r="I374"/>
  <c r="H374"/>
  <c r="O340"/>
  <c r="N340"/>
  <c r="I340"/>
  <c r="H340"/>
  <c r="O306"/>
  <c r="N306"/>
  <c r="I306"/>
  <c r="H306"/>
  <c r="C273"/>
  <c r="B273"/>
  <c r="O272"/>
  <c r="N272"/>
  <c r="I272"/>
  <c r="H272"/>
  <c r="V213"/>
  <c r="V214"/>
  <c r="V215"/>
  <c r="V216"/>
  <c r="V217"/>
  <c r="V218"/>
  <c r="V219"/>
  <c r="V220"/>
  <c r="V221"/>
  <c r="V222"/>
  <c r="V223"/>
  <c r="V224"/>
  <c r="V226"/>
  <c r="V228"/>
  <c r="V230"/>
  <c r="V231"/>
  <c r="V234"/>
  <c r="O238"/>
  <c r="N238"/>
  <c r="I238"/>
  <c r="H238"/>
  <c r="C205"/>
  <c r="B205"/>
  <c r="O204"/>
  <c r="N204"/>
  <c r="I204"/>
  <c r="H204"/>
  <c r="L670" i="1" l="1"/>
  <c r="L673"/>
  <c r="L675"/>
  <c r="L676"/>
  <c r="L677"/>
  <c r="L678"/>
  <c r="L679"/>
  <c r="L681"/>
  <c r="L663"/>
  <c r="L558"/>
  <c r="L708"/>
  <c r="L1521"/>
  <c r="L1522"/>
  <c r="L1523"/>
  <c r="L1524"/>
  <c r="L1525"/>
  <c r="L1526"/>
  <c r="L1527"/>
  <c r="L1528"/>
  <c r="L1529"/>
  <c r="L1530"/>
  <c r="L1531"/>
  <c r="L1532"/>
  <c r="L1535"/>
  <c r="I1637"/>
  <c r="L1533"/>
  <c r="L1534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641"/>
  <c r="L1642"/>
  <c r="L1643"/>
  <c r="L1644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I1691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I709"/>
  <c r="G17" i="4" s="1"/>
  <c r="L1640" i="1"/>
  <c r="L1582"/>
  <c r="L1636"/>
  <c r="L1689"/>
  <c r="L1690"/>
  <c r="G709"/>
  <c r="G1691"/>
  <c r="G1637"/>
  <c r="G1583"/>
  <c r="D290"/>
  <c r="O170" i="3"/>
  <c r="N170"/>
  <c r="I170"/>
  <c r="H170"/>
  <c r="O136"/>
  <c r="N136"/>
  <c r="H136"/>
  <c r="I136"/>
  <c r="H102"/>
  <c r="I102"/>
  <c r="O102"/>
  <c r="N102"/>
  <c r="O68"/>
  <c r="H68"/>
  <c r="I68"/>
  <c r="O34"/>
  <c r="N34"/>
  <c r="I34"/>
  <c r="H34"/>
  <c r="C783"/>
  <c r="B783"/>
  <c r="A30" i="4" s="1"/>
  <c r="AA30" s="1"/>
  <c r="C749" i="3"/>
  <c r="B749"/>
  <c r="A29" i="4" s="1"/>
  <c r="AA29" s="1"/>
  <c r="B715" i="3"/>
  <c r="A28" i="4" s="1"/>
  <c r="C715" i="3"/>
  <c r="C681"/>
  <c r="B681"/>
  <c r="C647"/>
  <c r="B647"/>
  <c r="C613"/>
  <c r="B613"/>
  <c r="C579"/>
  <c r="B579"/>
  <c r="C545"/>
  <c r="B545"/>
  <c r="B511"/>
  <c r="C511"/>
  <c r="C477"/>
  <c r="B477"/>
  <c r="B443"/>
  <c r="C443"/>
  <c r="C409"/>
  <c r="C341"/>
  <c r="B341"/>
  <c r="C307"/>
  <c r="B307"/>
  <c r="B239"/>
  <c r="C239"/>
  <c r="C171"/>
  <c r="B171"/>
  <c r="C137"/>
  <c r="B137"/>
  <c r="C103"/>
  <c r="B103"/>
  <c r="C69"/>
  <c r="B69"/>
  <c r="C35"/>
  <c r="B35"/>
  <c r="C1"/>
  <c r="B1"/>
  <c r="BK850"/>
  <c r="BJ850"/>
  <c r="BE850"/>
  <c r="BD850"/>
  <c r="AY850"/>
  <c r="AX850"/>
  <c r="AS850"/>
  <c r="AR850"/>
  <c r="AM850"/>
  <c r="AL850"/>
  <c r="AG850"/>
  <c r="AF850"/>
  <c r="AA850"/>
  <c r="Z850"/>
  <c r="U850"/>
  <c r="T850"/>
  <c r="O850"/>
  <c r="N850"/>
  <c r="I850"/>
  <c r="H850"/>
  <c r="C850"/>
  <c r="B850"/>
  <c r="BF848"/>
  <c r="BG848" s="1"/>
  <c r="E848"/>
  <c r="BF846"/>
  <c r="BG846" s="1"/>
  <c r="E846"/>
  <c r="BF845"/>
  <c r="BG845" s="1"/>
  <c r="E845"/>
  <c r="BF844"/>
  <c r="BG844" s="1"/>
  <c r="E844"/>
  <c r="BF843"/>
  <c r="BG843" s="1"/>
  <c r="E843"/>
  <c r="BF842"/>
  <c r="BG842" s="1"/>
  <c r="E842"/>
  <c r="BF841"/>
  <c r="BG841" s="1"/>
  <c r="E841"/>
  <c r="BF840"/>
  <c r="BG840" s="1"/>
  <c r="E840"/>
  <c r="BF839"/>
  <c r="BG839" s="1"/>
  <c r="E839"/>
  <c r="BF838"/>
  <c r="BG838" s="1"/>
  <c r="E838"/>
  <c r="BF837"/>
  <c r="BG837" s="1"/>
  <c r="E837"/>
  <c r="BF836"/>
  <c r="BG836" s="1"/>
  <c r="E836"/>
  <c r="BF835"/>
  <c r="BG835" s="1"/>
  <c r="E835"/>
  <c r="BF834"/>
  <c r="BG834" s="1"/>
  <c r="BF833"/>
  <c r="BG833" s="1"/>
  <c r="E833"/>
  <c r="BF832"/>
  <c r="BG832" s="1"/>
  <c r="E832"/>
  <c r="BF831"/>
  <c r="BG831" s="1"/>
  <c r="E831"/>
  <c r="BF830"/>
  <c r="BG830" s="1"/>
  <c r="E830"/>
  <c r="BF829"/>
  <c r="BG829" s="1"/>
  <c r="E829"/>
  <c r="BF828"/>
  <c r="BG828" s="1"/>
  <c r="E828"/>
  <c r="BF827"/>
  <c r="BG827" s="1"/>
  <c r="E827"/>
  <c r="BF826"/>
  <c r="BG826" s="1"/>
  <c r="E826"/>
  <c r="BF825"/>
  <c r="BF824"/>
  <c r="BF823"/>
  <c r="BF822"/>
  <c r="D822"/>
  <c r="D850" s="1"/>
  <c r="AY814"/>
  <c r="AX814"/>
  <c r="AS814"/>
  <c r="AR814"/>
  <c r="AM814"/>
  <c r="AL814"/>
  <c r="AG814"/>
  <c r="AF814"/>
  <c r="AA814"/>
  <c r="Z814"/>
  <c r="U814"/>
  <c r="T814"/>
  <c r="O814"/>
  <c r="N814"/>
  <c r="I814"/>
  <c r="H814"/>
  <c r="C814"/>
  <c r="B814"/>
  <c r="AT812"/>
  <c r="AU812" s="1"/>
  <c r="AN812"/>
  <c r="AO812" s="1"/>
  <c r="AH812"/>
  <c r="AI812" s="1"/>
  <c r="AB812"/>
  <c r="AC812" s="1"/>
  <c r="V812"/>
  <c r="W812" s="1"/>
  <c r="P812"/>
  <c r="Q812" s="1"/>
  <c r="J812"/>
  <c r="K812" s="1"/>
  <c r="AT809"/>
  <c r="AU809" s="1"/>
  <c r="AN809"/>
  <c r="AO809" s="1"/>
  <c r="AH809"/>
  <c r="AI809" s="1"/>
  <c r="AB809"/>
  <c r="AC809" s="1"/>
  <c r="V809"/>
  <c r="W809" s="1"/>
  <c r="P809"/>
  <c r="Q809" s="1"/>
  <c r="J809"/>
  <c r="K809" s="1"/>
  <c r="AT808"/>
  <c r="AU808" s="1"/>
  <c r="AN808"/>
  <c r="AO808" s="1"/>
  <c r="AH808"/>
  <c r="AI808" s="1"/>
  <c r="AB808"/>
  <c r="AC808" s="1"/>
  <c r="V808"/>
  <c r="W808" s="1"/>
  <c r="P808"/>
  <c r="Q808" s="1"/>
  <c r="J808"/>
  <c r="K808" s="1"/>
  <c r="AT806"/>
  <c r="AU806" s="1"/>
  <c r="AN806"/>
  <c r="AO806" s="1"/>
  <c r="AH806"/>
  <c r="AI806" s="1"/>
  <c r="AB806"/>
  <c r="AC806" s="1"/>
  <c r="V806"/>
  <c r="W806" s="1"/>
  <c r="P806"/>
  <c r="Q806" s="1"/>
  <c r="J806"/>
  <c r="K806" s="1"/>
  <c r="AT802"/>
  <c r="AU802" s="1"/>
  <c r="AN802"/>
  <c r="AO802" s="1"/>
  <c r="AH802"/>
  <c r="AI802" s="1"/>
  <c r="AB802"/>
  <c r="AC802" s="1"/>
  <c r="V802"/>
  <c r="W802" s="1"/>
  <c r="P802"/>
  <c r="Q802" s="1"/>
  <c r="J802"/>
  <c r="K802" s="1"/>
  <c r="AT801"/>
  <c r="AU801" s="1"/>
  <c r="AN801"/>
  <c r="AO801" s="1"/>
  <c r="AH801"/>
  <c r="AI801" s="1"/>
  <c r="AB801"/>
  <c r="AC801" s="1"/>
  <c r="V801"/>
  <c r="W801" s="1"/>
  <c r="P801"/>
  <c r="Q801" s="1"/>
  <c r="J801"/>
  <c r="K801" s="1"/>
  <c r="AT800"/>
  <c r="AU800" s="1"/>
  <c r="AN800"/>
  <c r="AO800" s="1"/>
  <c r="AH800"/>
  <c r="AI800" s="1"/>
  <c r="AB800"/>
  <c r="AC800" s="1"/>
  <c r="V800"/>
  <c r="W800" s="1"/>
  <c r="P800"/>
  <c r="Q800" s="1"/>
  <c r="J800"/>
  <c r="K800" s="1"/>
  <c r="AT799"/>
  <c r="AU799" s="1"/>
  <c r="AN799"/>
  <c r="AO799" s="1"/>
  <c r="AH799"/>
  <c r="AI799" s="1"/>
  <c r="AB799"/>
  <c r="AC799" s="1"/>
  <c r="V799"/>
  <c r="W799" s="1"/>
  <c r="P799"/>
  <c r="Q799" s="1"/>
  <c r="J799"/>
  <c r="K799" s="1"/>
  <c r="AT798"/>
  <c r="AU798" s="1"/>
  <c r="AN798"/>
  <c r="AO798" s="1"/>
  <c r="AH798"/>
  <c r="AI798" s="1"/>
  <c r="AB798"/>
  <c r="AC798" s="1"/>
  <c r="V798"/>
  <c r="W798" s="1"/>
  <c r="P798"/>
  <c r="Q798" s="1"/>
  <c r="J798"/>
  <c r="K798" s="1"/>
  <c r="AT797"/>
  <c r="AU797" s="1"/>
  <c r="AN797"/>
  <c r="AO797" s="1"/>
  <c r="AH797"/>
  <c r="AI797" s="1"/>
  <c r="AB797"/>
  <c r="AC797" s="1"/>
  <c r="V797"/>
  <c r="W797" s="1"/>
  <c r="P797"/>
  <c r="Q797" s="1"/>
  <c r="J797"/>
  <c r="K797" s="1"/>
  <c r="AT796"/>
  <c r="AU796" s="1"/>
  <c r="AN796"/>
  <c r="AO796" s="1"/>
  <c r="AH796"/>
  <c r="AI796" s="1"/>
  <c r="AB796"/>
  <c r="AC796" s="1"/>
  <c r="V796"/>
  <c r="W796" s="1"/>
  <c r="P796"/>
  <c r="Q796" s="1"/>
  <c r="J796"/>
  <c r="K796" s="1"/>
  <c r="AT795"/>
  <c r="AU795" s="1"/>
  <c r="AN795"/>
  <c r="AO795" s="1"/>
  <c r="AH795"/>
  <c r="AI795" s="1"/>
  <c r="AB795"/>
  <c r="AC795" s="1"/>
  <c r="V795"/>
  <c r="W795" s="1"/>
  <c r="P795"/>
  <c r="Q795" s="1"/>
  <c r="J795"/>
  <c r="K795" s="1"/>
  <c r="AT794"/>
  <c r="AU794" s="1"/>
  <c r="AN794"/>
  <c r="AO794" s="1"/>
  <c r="AH794"/>
  <c r="AI794" s="1"/>
  <c r="AB794"/>
  <c r="AC794" s="1"/>
  <c r="V794"/>
  <c r="W794" s="1"/>
  <c r="P794"/>
  <c r="Q794" s="1"/>
  <c r="J794"/>
  <c r="K794" s="1"/>
  <c r="AT793"/>
  <c r="AU793" s="1"/>
  <c r="AN793"/>
  <c r="AO793" s="1"/>
  <c r="AH793"/>
  <c r="AI793" s="1"/>
  <c r="AB793"/>
  <c r="AC793" s="1"/>
  <c r="V793"/>
  <c r="W793" s="1"/>
  <c r="P793"/>
  <c r="Q793" s="1"/>
  <c r="J793"/>
  <c r="K793" s="1"/>
  <c r="AT792"/>
  <c r="AU792" s="1"/>
  <c r="AN792"/>
  <c r="AO792" s="1"/>
  <c r="AH792"/>
  <c r="AI792" s="1"/>
  <c r="AB792"/>
  <c r="AC792" s="1"/>
  <c r="V792"/>
  <c r="W792" s="1"/>
  <c r="P792"/>
  <c r="Q792" s="1"/>
  <c r="J792"/>
  <c r="K792" s="1"/>
  <c r="AT791"/>
  <c r="AU791" s="1"/>
  <c r="AN791"/>
  <c r="AO791" s="1"/>
  <c r="AH791"/>
  <c r="AI791" s="1"/>
  <c r="AB791"/>
  <c r="AC791" s="1"/>
  <c r="V791"/>
  <c r="W791" s="1"/>
  <c r="P791"/>
  <c r="Q791" s="1"/>
  <c r="J791"/>
  <c r="K791" s="1"/>
  <c r="AT790"/>
  <c r="AU790" s="1"/>
  <c r="AN790"/>
  <c r="AO790" s="1"/>
  <c r="AH790"/>
  <c r="AI790" s="1"/>
  <c r="AB790"/>
  <c r="AC790" s="1"/>
  <c r="V790"/>
  <c r="W790" s="1"/>
  <c r="P790"/>
  <c r="Q790" s="1"/>
  <c r="J790"/>
  <c r="K790" s="1"/>
  <c r="AT789"/>
  <c r="AU789" s="1"/>
  <c r="AN789"/>
  <c r="AO789" s="1"/>
  <c r="AH789"/>
  <c r="AI789" s="1"/>
  <c r="AB789"/>
  <c r="AC789" s="1"/>
  <c r="V789"/>
  <c r="W789" s="1"/>
  <c r="P789"/>
  <c r="Q789" s="1"/>
  <c r="J789"/>
  <c r="K789" s="1"/>
  <c r="AN814"/>
  <c r="AH30" i="4" s="1"/>
  <c r="AH814" i="3"/>
  <c r="AN30" i="4" s="1"/>
  <c r="AB814" i="3"/>
  <c r="AJ30" i="4" s="1"/>
  <c r="V814" i="3"/>
  <c r="AF30" i="4" s="1"/>
  <c r="AY780" i="3"/>
  <c r="AX780"/>
  <c r="AS780"/>
  <c r="AR780"/>
  <c r="AM780"/>
  <c r="AL780"/>
  <c r="AG780"/>
  <c r="AF780"/>
  <c r="AA780"/>
  <c r="Z780"/>
  <c r="U780"/>
  <c r="T780"/>
  <c r="O780"/>
  <c r="N780"/>
  <c r="I780"/>
  <c r="H780"/>
  <c r="C780"/>
  <c r="B780"/>
  <c r="AT778"/>
  <c r="AU778" s="1"/>
  <c r="AN778"/>
  <c r="AO778" s="1"/>
  <c r="AH778"/>
  <c r="AI778" s="1"/>
  <c r="AB778"/>
  <c r="AC778" s="1"/>
  <c r="V778"/>
  <c r="W778" s="1"/>
  <c r="P778"/>
  <c r="Q778" s="1"/>
  <c r="J778"/>
  <c r="K778" s="1"/>
  <c r="AT775"/>
  <c r="AU775" s="1"/>
  <c r="AN775"/>
  <c r="AO775" s="1"/>
  <c r="AH775"/>
  <c r="AI775" s="1"/>
  <c r="AB775"/>
  <c r="AC775" s="1"/>
  <c r="V775"/>
  <c r="W775" s="1"/>
  <c r="P775"/>
  <c r="Q775" s="1"/>
  <c r="J775"/>
  <c r="K775" s="1"/>
  <c r="AT774"/>
  <c r="AU774" s="1"/>
  <c r="AN774"/>
  <c r="AO774" s="1"/>
  <c r="AH774"/>
  <c r="AI774" s="1"/>
  <c r="AB774"/>
  <c r="AC774" s="1"/>
  <c r="V774"/>
  <c r="W774" s="1"/>
  <c r="P774"/>
  <c r="Q774" s="1"/>
  <c r="J774"/>
  <c r="K774" s="1"/>
  <c r="AT772"/>
  <c r="AU772" s="1"/>
  <c r="AN772"/>
  <c r="AO772" s="1"/>
  <c r="AH772"/>
  <c r="AI772" s="1"/>
  <c r="AB772"/>
  <c r="AC772" s="1"/>
  <c r="V772"/>
  <c r="W772" s="1"/>
  <c r="P772"/>
  <c r="Q772" s="1"/>
  <c r="J772"/>
  <c r="K772" s="1"/>
  <c r="AT768"/>
  <c r="AU768" s="1"/>
  <c r="AN768"/>
  <c r="AO768" s="1"/>
  <c r="AH768"/>
  <c r="AI768" s="1"/>
  <c r="AB768"/>
  <c r="AC768" s="1"/>
  <c r="V768"/>
  <c r="W768" s="1"/>
  <c r="P768"/>
  <c r="Q768" s="1"/>
  <c r="J768"/>
  <c r="K768" s="1"/>
  <c r="AT767"/>
  <c r="AU767" s="1"/>
  <c r="AN767"/>
  <c r="AO767" s="1"/>
  <c r="AH767"/>
  <c r="AI767" s="1"/>
  <c r="AB767"/>
  <c r="AC767" s="1"/>
  <c r="V767"/>
  <c r="W767" s="1"/>
  <c r="P767"/>
  <c r="Q767" s="1"/>
  <c r="J767"/>
  <c r="K767" s="1"/>
  <c r="AT766"/>
  <c r="AU766" s="1"/>
  <c r="AN766"/>
  <c r="AO766" s="1"/>
  <c r="AH766"/>
  <c r="AI766" s="1"/>
  <c r="AB766"/>
  <c r="AC766" s="1"/>
  <c r="V766"/>
  <c r="W766" s="1"/>
  <c r="P766"/>
  <c r="Q766" s="1"/>
  <c r="J766"/>
  <c r="K766" s="1"/>
  <c r="AT765"/>
  <c r="AU765" s="1"/>
  <c r="AN765"/>
  <c r="AO765" s="1"/>
  <c r="AH765"/>
  <c r="AI765" s="1"/>
  <c r="AB765"/>
  <c r="AC765" s="1"/>
  <c r="V765"/>
  <c r="W765" s="1"/>
  <c r="P765"/>
  <c r="Q765" s="1"/>
  <c r="J765"/>
  <c r="K765" s="1"/>
  <c r="AT764"/>
  <c r="AU764" s="1"/>
  <c r="AN764"/>
  <c r="AO764" s="1"/>
  <c r="AH764"/>
  <c r="AI764" s="1"/>
  <c r="AB764"/>
  <c r="AC764" s="1"/>
  <c r="V764"/>
  <c r="W764" s="1"/>
  <c r="P764"/>
  <c r="Q764" s="1"/>
  <c r="J764"/>
  <c r="K764" s="1"/>
  <c r="AT763"/>
  <c r="AU763" s="1"/>
  <c r="AN763"/>
  <c r="AO763" s="1"/>
  <c r="AH763"/>
  <c r="AI763" s="1"/>
  <c r="AB763"/>
  <c r="AC763" s="1"/>
  <c r="V763"/>
  <c r="W763" s="1"/>
  <c r="P763"/>
  <c r="Q763" s="1"/>
  <c r="J763"/>
  <c r="K763" s="1"/>
  <c r="AT762"/>
  <c r="AU762" s="1"/>
  <c r="AN762"/>
  <c r="AO762" s="1"/>
  <c r="AH762"/>
  <c r="AI762" s="1"/>
  <c r="AB762"/>
  <c r="AC762" s="1"/>
  <c r="V762"/>
  <c r="W762" s="1"/>
  <c r="P762"/>
  <c r="Q762" s="1"/>
  <c r="J762"/>
  <c r="K762" s="1"/>
  <c r="AT761"/>
  <c r="AU761" s="1"/>
  <c r="AN761"/>
  <c r="AO761" s="1"/>
  <c r="AH761"/>
  <c r="AI761" s="1"/>
  <c r="AB761"/>
  <c r="AC761" s="1"/>
  <c r="V761"/>
  <c r="W761" s="1"/>
  <c r="P761"/>
  <c r="Q761" s="1"/>
  <c r="J761"/>
  <c r="K761" s="1"/>
  <c r="AT760"/>
  <c r="AU760" s="1"/>
  <c r="AN760"/>
  <c r="AO760" s="1"/>
  <c r="AH760"/>
  <c r="AI760" s="1"/>
  <c r="AB760"/>
  <c r="AC760" s="1"/>
  <c r="V760"/>
  <c r="W760" s="1"/>
  <c r="P760"/>
  <c r="Q760" s="1"/>
  <c r="J760"/>
  <c r="K760" s="1"/>
  <c r="AT759"/>
  <c r="AU759" s="1"/>
  <c r="AN759"/>
  <c r="AO759" s="1"/>
  <c r="AH759"/>
  <c r="AI759" s="1"/>
  <c r="AB759"/>
  <c r="AC759" s="1"/>
  <c r="V759"/>
  <c r="W759" s="1"/>
  <c r="P759"/>
  <c r="Q759" s="1"/>
  <c r="J759"/>
  <c r="K759" s="1"/>
  <c r="AT758"/>
  <c r="AU758" s="1"/>
  <c r="AN758"/>
  <c r="AO758" s="1"/>
  <c r="AH758"/>
  <c r="AI758" s="1"/>
  <c r="AB758"/>
  <c r="AC758" s="1"/>
  <c r="V758"/>
  <c r="W758" s="1"/>
  <c r="P758"/>
  <c r="Q758" s="1"/>
  <c r="J758"/>
  <c r="K758" s="1"/>
  <c r="AT757"/>
  <c r="AU757" s="1"/>
  <c r="AN757"/>
  <c r="AO757" s="1"/>
  <c r="AH757"/>
  <c r="AI757" s="1"/>
  <c r="AB757"/>
  <c r="AC757" s="1"/>
  <c r="V757"/>
  <c r="W757" s="1"/>
  <c r="P757"/>
  <c r="Q757" s="1"/>
  <c r="J757"/>
  <c r="K757" s="1"/>
  <c r="AT756"/>
  <c r="AU756" s="1"/>
  <c r="AN756"/>
  <c r="AO756" s="1"/>
  <c r="AH756"/>
  <c r="AI756" s="1"/>
  <c r="AB756"/>
  <c r="AC756" s="1"/>
  <c r="V756"/>
  <c r="W756" s="1"/>
  <c r="P756"/>
  <c r="Q756" s="1"/>
  <c r="J756"/>
  <c r="K756" s="1"/>
  <c r="AT755"/>
  <c r="AU755" s="1"/>
  <c r="AN755"/>
  <c r="AO755" s="1"/>
  <c r="AH755"/>
  <c r="AI755" s="1"/>
  <c r="AB755"/>
  <c r="AC755" s="1"/>
  <c r="V755"/>
  <c r="W755" s="1"/>
  <c r="P755"/>
  <c r="Q755" s="1"/>
  <c r="J755"/>
  <c r="K755" s="1"/>
  <c r="AN780"/>
  <c r="AH29" i="4" s="1"/>
  <c r="AH780" i="3"/>
  <c r="AN29" i="4" s="1"/>
  <c r="AB780" i="3"/>
  <c r="AJ29" i="4" s="1"/>
  <c r="V780" i="3"/>
  <c r="AF29" i="4" s="1"/>
  <c r="AY746" i="3"/>
  <c r="AX746"/>
  <c r="AS746"/>
  <c r="AR746"/>
  <c r="AM746"/>
  <c r="AL746"/>
  <c r="AG746"/>
  <c r="AF746"/>
  <c r="AA746"/>
  <c r="Z746"/>
  <c r="U746"/>
  <c r="T746"/>
  <c r="O746"/>
  <c r="N746"/>
  <c r="I746"/>
  <c r="H746"/>
  <c r="C746"/>
  <c r="B746"/>
  <c r="AT744"/>
  <c r="AU744" s="1"/>
  <c r="AN744"/>
  <c r="AO744" s="1"/>
  <c r="AH744"/>
  <c r="AI744" s="1"/>
  <c r="AB744"/>
  <c r="AC744" s="1"/>
  <c r="V744"/>
  <c r="W744" s="1"/>
  <c r="P744"/>
  <c r="Q744" s="1"/>
  <c r="J744"/>
  <c r="K744" s="1"/>
  <c r="AT741"/>
  <c r="AU741" s="1"/>
  <c r="AN741"/>
  <c r="AO741" s="1"/>
  <c r="AH741"/>
  <c r="AI741" s="1"/>
  <c r="AB741"/>
  <c r="AC741" s="1"/>
  <c r="V741"/>
  <c r="W741" s="1"/>
  <c r="P741"/>
  <c r="Q741" s="1"/>
  <c r="J741"/>
  <c r="K741" s="1"/>
  <c r="AT740"/>
  <c r="AU740" s="1"/>
  <c r="AN740"/>
  <c r="AO740" s="1"/>
  <c r="AH740"/>
  <c r="AI740" s="1"/>
  <c r="AB740"/>
  <c r="AC740" s="1"/>
  <c r="V740"/>
  <c r="W740" s="1"/>
  <c r="P740"/>
  <c r="Q740" s="1"/>
  <c r="J740"/>
  <c r="K740" s="1"/>
  <c r="AT738"/>
  <c r="AU738" s="1"/>
  <c r="AN738"/>
  <c r="AO738" s="1"/>
  <c r="AH738"/>
  <c r="AI738" s="1"/>
  <c r="AB738"/>
  <c r="AC738" s="1"/>
  <c r="V738"/>
  <c r="W738" s="1"/>
  <c r="P738"/>
  <c r="Q738" s="1"/>
  <c r="J738"/>
  <c r="K738" s="1"/>
  <c r="AT734"/>
  <c r="AU734" s="1"/>
  <c r="AN734"/>
  <c r="AO734" s="1"/>
  <c r="AH734"/>
  <c r="AI734" s="1"/>
  <c r="AB734"/>
  <c r="AC734" s="1"/>
  <c r="V734"/>
  <c r="W734" s="1"/>
  <c r="P734"/>
  <c r="Q734" s="1"/>
  <c r="J734"/>
  <c r="K734" s="1"/>
  <c r="AT733"/>
  <c r="AU733" s="1"/>
  <c r="AN733"/>
  <c r="AO733" s="1"/>
  <c r="AH733"/>
  <c r="AI733" s="1"/>
  <c r="AB733"/>
  <c r="AC733" s="1"/>
  <c r="V733"/>
  <c r="W733" s="1"/>
  <c r="P733"/>
  <c r="Q733" s="1"/>
  <c r="J733"/>
  <c r="K733" s="1"/>
  <c r="AT732"/>
  <c r="AU732" s="1"/>
  <c r="AN732"/>
  <c r="AO732" s="1"/>
  <c r="AH732"/>
  <c r="AI732" s="1"/>
  <c r="AB732"/>
  <c r="AC732" s="1"/>
  <c r="V732"/>
  <c r="W732" s="1"/>
  <c r="P732"/>
  <c r="Q732" s="1"/>
  <c r="J732"/>
  <c r="K732" s="1"/>
  <c r="AT731"/>
  <c r="AU731" s="1"/>
  <c r="AN731"/>
  <c r="AO731" s="1"/>
  <c r="AH731"/>
  <c r="AI731" s="1"/>
  <c r="AB731"/>
  <c r="AC731" s="1"/>
  <c r="V731"/>
  <c r="W731" s="1"/>
  <c r="P731"/>
  <c r="Q731" s="1"/>
  <c r="J731"/>
  <c r="K731" s="1"/>
  <c r="AT730"/>
  <c r="AU730" s="1"/>
  <c r="AN730"/>
  <c r="AO730" s="1"/>
  <c r="AH730"/>
  <c r="AI730" s="1"/>
  <c r="AB730"/>
  <c r="AC730" s="1"/>
  <c r="V730"/>
  <c r="W730" s="1"/>
  <c r="P730"/>
  <c r="Q730" s="1"/>
  <c r="J730"/>
  <c r="K730" s="1"/>
  <c r="AT729"/>
  <c r="AU729" s="1"/>
  <c r="AN729"/>
  <c r="AO729" s="1"/>
  <c r="AH729"/>
  <c r="AI729" s="1"/>
  <c r="AB729"/>
  <c r="AC729" s="1"/>
  <c r="V729"/>
  <c r="W729" s="1"/>
  <c r="P729"/>
  <c r="Q729" s="1"/>
  <c r="J729"/>
  <c r="K729" s="1"/>
  <c r="AT728"/>
  <c r="AU728" s="1"/>
  <c r="AN728"/>
  <c r="AO728" s="1"/>
  <c r="AH728"/>
  <c r="AI728" s="1"/>
  <c r="AB728"/>
  <c r="AC728" s="1"/>
  <c r="V728"/>
  <c r="W728" s="1"/>
  <c r="P728"/>
  <c r="Q728" s="1"/>
  <c r="J728"/>
  <c r="K728" s="1"/>
  <c r="AT727"/>
  <c r="AU727" s="1"/>
  <c r="AN727"/>
  <c r="AO727" s="1"/>
  <c r="AH727"/>
  <c r="AI727" s="1"/>
  <c r="AB727"/>
  <c r="AC727" s="1"/>
  <c r="V727"/>
  <c r="W727" s="1"/>
  <c r="P727"/>
  <c r="Q727" s="1"/>
  <c r="J727"/>
  <c r="K727" s="1"/>
  <c r="AT726"/>
  <c r="AU726" s="1"/>
  <c r="AN726"/>
  <c r="AO726" s="1"/>
  <c r="AH726"/>
  <c r="AI726" s="1"/>
  <c r="AB726"/>
  <c r="AC726" s="1"/>
  <c r="V726"/>
  <c r="W726" s="1"/>
  <c r="P726"/>
  <c r="Q726" s="1"/>
  <c r="J726"/>
  <c r="K726" s="1"/>
  <c r="AT725"/>
  <c r="AU725" s="1"/>
  <c r="AN725"/>
  <c r="AO725" s="1"/>
  <c r="AH725"/>
  <c r="AI725" s="1"/>
  <c r="AB725"/>
  <c r="AC725" s="1"/>
  <c r="V725"/>
  <c r="W725" s="1"/>
  <c r="P725"/>
  <c r="Q725" s="1"/>
  <c r="J725"/>
  <c r="K725" s="1"/>
  <c r="AT724"/>
  <c r="AU724" s="1"/>
  <c r="AN724"/>
  <c r="AO724" s="1"/>
  <c r="AH724"/>
  <c r="AI724" s="1"/>
  <c r="AB724"/>
  <c r="AC724" s="1"/>
  <c r="V724"/>
  <c r="W724" s="1"/>
  <c r="P724"/>
  <c r="Q724" s="1"/>
  <c r="J724"/>
  <c r="K724" s="1"/>
  <c r="AT723"/>
  <c r="AU723" s="1"/>
  <c r="AN723"/>
  <c r="AO723" s="1"/>
  <c r="AH723"/>
  <c r="AI723" s="1"/>
  <c r="AB723"/>
  <c r="AC723" s="1"/>
  <c r="V723"/>
  <c r="W723" s="1"/>
  <c r="P723"/>
  <c r="Q723" s="1"/>
  <c r="J723"/>
  <c r="K723" s="1"/>
  <c r="AT722"/>
  <c r="AU722" s="1"/>
  <c r="AN722"/>
  <c r="AO722" s="1"/>
  <c r="AH722"/>
  <c r="AI722" s="1"/>
  <c r="AB722"/>
  <c r="AC722" s="1"/>
  <c r="V722"/>
  <c r="W722" s="1"/>
  <c r="P722"/>
  <c r="Q722" s="1"/>
  <c r="J722"/>
  <c r="K722" s="1"/>
  <c r="AT721"/>
  <c r="AU721" s="1"/>
  <c r="AN721"/>
  <c r="AO721" s="1"/>
  <c r="AH721"/>
  <c r="AI721" s="1"/>
  <c r="AB721"/>
  <c r="AC721" s="1"/>
  <c r="V721"/>
  <c r="W721" s="1"/>
  <c r="P721"/>
  <c r="Q721" s="1"/>
  <c r="J721"/>
  <c r="K721" s="1"/>
  <c r="AT746"/>
  <c r="AN746"/>
  <c r="AH746"/>
  <c r="AB746"/>
  <c r="V746"/>
  <c r="AF28" i="4" s="1"/>
  <c r="AY712" i="3"/>
  <c r="AX712"/>
  <c r="AS712"/>
  <c r="AR712"/>
  <c r="AM712"/>
  <c r="AL712"/>
  <c r="AG712"/>
  <c r="AF712"/>
  <c r="AA712"/>
  <c r="Z712"/>
  <c r="U712"/>
  <c r="T712"/>
  <c r="O712"/>
  <c r="N712"/>
  <c r="I712"/>
  <c r="H712"/>
  <c r="C712"/>
  <c r="B712"/>
  <c r="AT710"/>
  <c r="AU710" s="1"/>
  <c r="AN710"/>
  <c r="AO710" s="1"/>
  <c r="AH710"/>
  <c r="AI710" s="1"/>
  <c r="AB710"/>
  <c r="AC710" s="1"/>
  <c r="V710"/>
  <c r="W710" s="1"/>
  <c r="P710"/>
  <c r="Q710" s="1"/>
  <c r="J710"/>
  <c r="K710" s="1"/>
  <c r="AT707"/>
  <c r="AU707" s="1"/>
  <c r="AN707"/>
  <c r="AO707" s="1"/>
  <c r="AH707"/>
  <c r="AI707" s="1"/>
  <c r="AB707"/>
  <c r="AC707" s="1"/>
  <c r="V707"/>
  <c r="W707" s="1"/>
  <c r="P707"/>
  <c r="Q707" s="1"/>
  <c r="J707"/>
  <c r="K707" s="1"/>
  <c r="AT706"/>
  <c r="AU706" s="1"/>
  <c r="AN706"/>
  <c r="AO706" s="1"/>
  <c r="AH706"/>
  <c r="AI706" s="1"/>
  <c r="AB706"/>
  <c r="AC706" s="1"/>
  <c r="V706"/>
  <c r="W706" s="1"/>
  <c r="P706"/>
  <c r="Q706" s="1"/>
  <c r="J706"/>
  <c r="K706" s="1"/>
  <c r="AT704"/>
  <c r="AU704" s="1"/>
  <c r="AN704"/>
  <c r="AO704" s="1"/>
  <c r="AH704"/>
  <c r="AI704" s="1"/>
  <c r="AB704"/>
  <c r="AC704" s="1"/>
  <c r="V704"/>
  <c r="W704" s="1"/>
  <c r="P704"/>
  <c r="Q704" s="1"/>
  <c r="J704"/>
  <c r="K704" s="1"/>
  <c r="AT700"/>
  <c r="AU700" s="1"/>
  <c r="AN700"/>
  <c r="AO700" s="1"/>
  <c r="AH700"/>
  <c r="AI700" s="1"/>
  <c r="AB700"/>
  <c r="AC700" s="1"/>
  <c r="V700"/>
  <c r="W700" s="1"/>
  <c r="P700"/>
  <c r="Q700" s="1"/>
  <c r="J700"/>
  <c r="K700" s="1"/>
  <c r="AT699"/>
  <c r="AU699" s="1"/>
  <c r="AN699"/>
  <c r="AO699" s="1"/>
  <c r="AH699"/>
  <c r="AI699" s="1"/>
  <c r="AB699"/>
  <c r="AC699" s="1"/>
  <c r="V699"/>
  <c r="W699" s="1"/>
  <c r="P699"/>
  <c r="Q699" s="1"/>
  <c r="J699"/>
  <c r="K699" s="1"/>
  <c r="AT698"/>
  <c r="AU698" s="1"/>
  <c r="AN698"/>
  <c r="AO698" s="1"/>
  <c r="AH698"/>
  <c r="AI698" s="1"/>
  <c r="AB698"/>
  <c r="AC698" s="1"/>
  <c r="V698"/>
  <c r="W698" s="1"/>
  <c r="P698"/>
  <c r="Q698" s="1"/>
  <c r="J698"/>
  <c r="K698" s="1"/>
  <c r="AT697"/>
  <c r="AU697" s="1"/>
  <c r="AN697"/>
  <c r="AO697" s="1"/>
  <c r="AH697"/>
  <c r="AI697" s="1"/>
  <c r="AB697"/>
  <c r="AC697" s="1"/>
  <c r="V697"/>
  <c r="W697" s="1"/>
  <c r="P697"/>
  <c r="Q697" s="1"/>
  <c r="J697"/>
  <c r="K697" s="1"/>
  <c r="AT696"/>
  <c r="AU696" s="1"/>
  <c r="AN696"/>
  <c r="AO696" s="1"/>
  <c r="AH696"/>
  <c r="AI696" s="1"/>
  <c r="AB696"/>
  <c r="AC696" s="1"/>
  <c r="V696"/>
  <c r="W696" s="1"/>
  <c r="P696"/>
  <c r="Q696" s="1"/>
  <c r="J696"/>
  <c r="K696" s="1"/>
  <c r="AT695"/>
  <c r="AU695" s="1"/>
  <c r="AN695"/>
  <c r="AO695" s="1"/>
  <c r="AH695"/>
  <c r="AI695" s="1"/>
  <c r="AB695"/>
  <c r="AC695" s="1"/>
  <c r="V695"/>
  <c r="W695" s="1"/>
  <c r="P695"/>
  <c r="Q695" s="1"/>
  <c r="J695"/>
  <c r="K695" s="1"/>
  <c r="AT694"/>
  <c r="AU694" s="1"/>
  <c r="AN694"/>
  <c r="AO694" s="1"/>
  <c r="AH694"/>
  <c r="AI694" s="1"/>
  <c r="AB694"/>
  <c r="AC694" s="1"/>
  <c r="V694"/>
  <c r="W694" s="1"/>
  <c r="P694"/>
  <c r="Q694" s="1"/>
  <c r="J694"/>
  <c r="K694" s="1"/>
  <c r="AT693"/>
  <c r="AU693" s="1"/>
  <c r="AN693"/>
  <c r="AO693" s="1"/>
  <c r="AH693"/>
  <c r="AI693" s="1"/>
  <c r="AB693"/>
  <c r="AC693" s="1"/>
  <c r="V693"/>
  <c r="W693" s="1"/>
  <c r="P693"/>
  <c r="Q693" s="1"/>
  <c r="J693"/>
  <c r="K693" s="1"/>
  <c r="AT692"/>
  <c r="AU692" s="1"/>
  <c r="AN692"/>
  <c r="AO692" s="1"/>
  <c r="AH692"/>
  <c r="AI692" s="1"/>
  <c r="AB692"/>
  <c r="AC692" s="1"/>
  <c r="V692"/>
  <c r="W692" s="1"/>
  <c r="P692"/>
  <c r="Q692" s="1"/>
  <c r="J692"/>
  <c r="K692" s="1"/>
  <c r="AT691"/>
  <c r="AU691" s="1"/>
  <c r="AN691"/>
  <c r="AO691" s="1"/>
  <c r="AH691"/>
  <c r="AI691" s="1"/>
  <c r="AB691"/>
  <c r="AC691" s="1"/>
  <c r="V691"/>
  <c r="W691" s="1"/>
  <c r="P691"/>
  <c r="Q691" s="1"/>
  <c r="J691"/>
  <c r="K691" s="1"/>
  <c r="AT690"/>
  <c r="AU690" s="1"/>
  <c r="AN690"/>
  <c r="AO690" s="1"/>
  <c r="AH690"/>
  <c r="AI690" s="1"/>
  <c r="AB690"/>
  <c r="AC690" s="1"/>
  <c r="V690"/>
  <c r="W690" s="1"/>
  <c r="P690"/>
  <c r="Q690" s="1"/>
  <c r="J690"/>
  <c r="K690" s="1"/>
  <c r="AT689"/>
  <c r="AU689" s="1"/>
  <c r="AN689"/>
  <c r="AO689" s="1"/>
  <c r="AH689"/>
  <c r="AI689" s="1"/>
  <c r="AB689"/>
  <c r="AC689" s="1"/>
  <c r="V689"/>
  <c r="W689" s="1"/>
  <c r="P689"/>
  <c r="Q689" s="1"/>
  <c r="J689"/>
  <c r="K689" s="1"/>
  <c r="AT688"/>
  <c r="AU688" s="1"/>
  <c r="AN688"/>
  <c r="AO688" s="1"/>
  <c r="AH688"/>
  <c r="AI688" s="1"/>
  <c r="AB688"/>
  <c r="AC688" s="1"/>
  <c r="V688"/>
  <c r="W688" s="1"/>
  <c r="P688"/>
  <c r="Q688" s="1"/>
  <c r="J688"/>
  <c r="K688" s="1"/>
  <c r="AT687"/>
  <c r="AU687" s="1"/>
  <c r="AN687"/>
  <c r="AO687" s="1"/>
  <c r="AH687"/>
  <c r="AI687" s="1"/>
  <c r="AB687"/>
  <c r="AC687" s="1"/>
  <c r="V687"/>
  <c r="W687" s="1"/>
  <c r="P687"/>
  <c r="Q687" s="1"/>
  <c r="J687"/>
  <c r="K687" s="1"/>
  <c r="AT712"/>
  <c r="AH712"/>
  <c r="AB712"/>
  <c r="V712"/>
  <c r="AY678"/>
  <c r="AX678"/>
  <c r="AS678"/>
  <c r="AR678"/>
  <c r="AM678"/>
  <c r="AL678"/>
  <c r="AG678"/>
  <c r="AF678"/>
  <c r="AA678"/>
  <c r="Z678"/>
  <c r="U678"/>
  <c r="T678"/>
  <c r="O678"/>
  <c r="N678"/>
  <c r="I678"/>
  <c r="H678"/>
  <c r="C678"/>
  <c r="B678"/>
  <c r="AT676"/>
  <c r="AU676" s="1"/>
  <c r="AN676"/>
  <c r="AO676" s="1"/>
  <c r="AH676"/>
  <c r="AI676" s="1"/>
  <c r="AB676"/>
  <c r="AC676" s="1"/>
  <c r="V676"/>
  <c r="W676" s="1"/>
  <c r="P676"/>
  <c r="Q676" s="1"/>
  <c r="J676"/>
  <c r="K676" s="1"/>
  <c r="AT673"/>
  <c r="AU673" s="1"/>
  <c r="AN673"/>
  <c r="AO673" s="1"/>
  <c r="AH673"/>
  <c r="AI673" s="1"/>
  <c r="AB673"/>
  <c r="AC673" s="1"/>
  <c r="V673"/>
  <c r="W673" s="1"/>
  <c r="P673"/>
  <c r="Q673" s="1"/>
  <c r="J673"/>
  <c r="K673" s="1"/>
  <c r="AT672"/>
  <c r="AU672" s="1"/>
  <c r="AN672"/>
  <c r="AO672" s="1"/>
  <c r="AH672"/>
  <c r="AI672" s="1"/>
  <c r="AB672"/>
  <c r="AC672" s="1"/>
  <c r="V672"/>
  <c r="W672" s="1"/>
  <c r="P672"/>
  <c r="Q672" s="1"/>
  <c r="J672"/>
  <c r="K672" s="1"/>
  <c r="AT670"/>
  <c r="AU670" s="1"/>
  <c r="AN670"/>
  <c r="AO670" s="1"/>
  <c r="AH670"/>
  <c r="AI670" s="1"/>
  <c r="AB670"/>
  <c r="AC670" s="1"/>
  <c r="V670"/>
  <c r="W670" s="1"/>
  <c r="P670"/>
  <c r="Q670" s="1"/>
  <c r="J670"/>
  <c r="K670" s="1"/>
  <c r="AT666"/>
  <c r="AU666" s="1"/>
  <c r="AN666"/>
  <c r="AO666" s="1"/>
  <c r="AH666"/>
  <c r="AI666" s="1"/>
  <c r="AB666"/>
  <c r="AC666" s="1"/>
  <c r="V666"/>
  <c r="W666" s="1"/>
  <c r="P666"/>
  <c r="Q666" s="1"/>
  <c r="J666"/>
  <c r="K666" s="1"/>
  <c r="AT665"/>
  <c r="AU665" s="1"/>
  <c r="AN665"/>
  <c r="AO665" s="1"/>
  <c r="AH665"/>
  <c r="AI665" s="1"/>
  <c r="AB665"/>
  <c r="AC665" s="1"/>
  <c r="V665"/>
  <c r="W665" s="1"/>
  <c r="P665"/>
  <c r="Q665" s="1"/>
  <c r="J665"/>
  <c r="K665" s="1"/>
  <c r="AT664"/>
  <c r="AU664" s="1"/>
  <c r="AN664"/>
  <c r="AO664" s="1"/>
  <c r="AH664"/>
  <c r="AI664" s="1"/>
  <c r="AB664"/>
  <c r="AC664" s="1"/>
  <c r="V664"/>
  <c r="W664" s="1"/>
  <c r="P664"/>
  <c r="Q664" s="1"/>
  <c r="J664"/>
  <c r="K664" s="1"/>
  <c r="AT663"/>
  <c r="AU663" s="1"/>
  <c r="AN663"/>
  <c r="AO663" s="1"/>
  <c r="AH663"/>
  <c r="AI663" s="1"/>
  <c r="AB663"/>
  <c r="AC663" s="1"/>
  <c r="V663"/>
  <c r="W663" s="1"/>
  <c r="P663"/>
  <c r="Q663" s="1"/>
  <c r="J663"/>
  <c r="K663" s="1"/>
  <c r="AT662"/>
  <c r="AU662" s="1"/>
  <c r="AN662"/>
  <c r="AO662" s="1"/>
  <c r="AH662"/>
  <c r="AI662" s="1"/>
  <c r="AB662"/>
  <c r="AC662" s="1"/>
  <c r="V662"/>
  <c r="W662" s="1"/>
  <c r="P662"/>
  <c r="Q662" s="1"/>
  <c r="J662"/>
  <c r="K662" s="1"/>
  <c r="AT661"/>
  <c r="AU661" s="1"/>
  <c r="AN661"/>
  <c r="AO661" s="1"/>
  <c r="AH661"/>
  <c r="AI661" s="1"/>
  <c r="AB661"/>
  <c r="AC661" s="1"/>
  <c r="V661"/>
  <c r="W661" s="1"/>
  <c r="P661"/>
  <c r="Q661" s="1"/>
  <c r="J661"/>
  <c r="K661" s="1"/>
  <c r="AT660"/>
  <c r="AU660" s="1"/>
  <c r="AN660"/>
  <c r="AO660" s="1"/>
  <c r="AH660"/>
  <c r="AI660" s="1"/>
  <c r="AB660"/>
  <c r="AC660" s="1"/>
  <c r="V660"/>
  <c r="W660" s="1"/>
  <c r="P660"/>
  <c r="Q660" s="1"/>
  <c r="J660"/>
  <c r="K660" s="1"/>
  <c r="AT659"/>
  <c r="AU659" s="1"/>
  <c r="AN659"/>
  <c r="AO659" s="1"/>
  <c r="AH659"/>
  <c r="AI659" s="1"/>
  <c r="AB659"/>
  <c r="AC659" s="1"/>
  <c r="V659"/>
  <c r="W659" s="1"/>
  <c r="P659"/>
  <c r="Q659" s="1"/>
  <c r="J659"/>
  <c r="K659" s="1"/>
  <c r="AT658"/>
  <c r="AU658" s="1"/>
  <c r="AN658"/>
  <c r="AO658" s="1"/>
  <c r="AH658"/>
  <c r="AI658" s="1"/>
  <c r="AB658"/>
  <c r="AC658" s="1"/>
  <c r="V658"/>
  <c r="W658" s="1"/>
  <c r="P658"/>
  <c r="Q658" s="1"/>
  <c r="J658"/>
  <c r="K658" s="1"/>
  <c r="AT657"/>
  <c r="AU657" s="1"/>
  <c r="AN657"/>
  <c r="AO657" s="1"/>
  <c r="AH657"/>
  <c r="AI657" s="1"/>
  <c r="AB657"/>
  <c r="AC657" s="1"/>
  <c r="V657"/>
  <c r="W657" s="1"/>
  <c r="P657"/>
  <c r="Q657" s="1"/>
  <c r="J657"/>
  <c r="K657" s="1"/>
  <c r="AT656"/>
  <c r="AU656" s="1"/>
  <c r="AN656"/>
  <c r="AO656" s="1"/>
  <c r="AH656"/>
  <c r="AI656" s="1"/>
  <c r="AB656"/>
  <c r="AC656" s="1"/>
  <c r="V656"/>
  <c r="W656" s="1"/>
  <c r="P656"/>
  <c r="Q656" s="1"/>
  <c r="J656"/>
  <c r="K656" s="1"/>
  <c r="AT655"/>
  <c r="AU655" s="1"/>
  <c r="AN655"/>
  <c r="AO655" s="1"/>
  <c r="AH655"/>
  <c r="AI655" s="1"/>
  <c r="AB655"/>
  <c r="AC655" s="1"/>
  <c r="V655"/>
  <c r="W655" s="1"/>
  <c r="P655"/>
  <c r="Q655" s="1"/>
  <c r="J655"/>
  <c r="K655" s="1"/>
  <c r="AT654"/>
  <c r="AU654" s="1"/>
  <c r="AN654"/>
  <c r="AO654" s="1"/>
  <c r="AH654"/>
  <c r="AI654" s="1"/>
  <c r="AB654"/>
  <c r="AC654" s="1"/>
  <c r="V654"/>
  <c r="W654" s="1"/>
  <c r="P654"/>
  <c r="Q654" s="1"/>
  <c r="J654"/>
  <c r="K654" s="1"/>
  <c r="AT653"/>
  <c r="AU653" s="1"/>
  <c r="AN653"/>
  <c r="AO653" s="1"/>
  <c r="AH653"/>
  <c r="AI653" s="1"/>
  <c r="AB653"/>
  <c r="AC653" s="1"/>
  <c r="V653"/>
  <c r="W653" s="1"/>
  <c r="P653"/>
  <c r="Q653" s="1"/>
  <c r="J653"/>
  <c r="K653" s="1"/>
  <c r="AN678"/>
  <c r="AB678"/>
  <c r="AY644"/>
  <c r="AX644"/>
  <c r="AS644"/>
  <c r="AR644"/>
  <c r="AM644"/>
  <c r="AL644"/>
  <c r="AG644"/>
  <c r="AF644"/>
  <c r="AA644"/>
  <c r="Z644"/>
  <c r="U644"/>
  <c r="T644"/>
  <c r="O644"/>
  <c r="N644"/>
  <c r="I644"/>
  <c r="H644"/>
  <c r="C644"/>
  <c r="B644"/>
  <c r="AT642"/>
  <c r="AU642" s="1"/>
  <c r="AN642"/>
  <c r="AO642" s="1"/>
  <c r="AH642"/>
  <c r="AI642" s="1"/>
  <c r="AC642"/>
  <c r="V642"/>
  <c r="W642" s="1"/>
  <c r="Q642"/>
  <c r="J642"/>
  <c r="K642" s="1"/>
  <c r="AT639"/>
  <c r="AU639" s="1"/>
  <c r="AN639"/>
  <c r="AO639" s="1"/>
  <c r="AH639"/>
  <c r="AI639" s="1"/>
  <c r="AB639"/>
  <c r="AC639" s="1"/>
  <c r="V639"/>
  <c r="W639" s="1"/>
  <c r="P639"/>
  <c r="Q639" s="1"/>
  <c r="J639"/>
  <c r="K639" s="1"/>
  <c r="AT638"/>
  <c r="AU638" s="1"/>
  <c r="AN638"/>
  <c r="AO638" s="1"/>
  <c r="AH638"/>
  <c r="AI638" s="1"/>
  <c r="AB638"/>
  <c r="AC638" s="1"/>
  <c r="V638"/>
  <c r="W638" s="1"/>
  <c r="P638"/>
  <c r="Q638" s="1"/>
  <c r="J638"/>
  <c r="K638" s="1"/>
  <c r="AT636"/>
  <c r="AU636" s="1"/>
  <c r="AN636"/>
  <c r="AO636" s="1"/>
  <c r="AH636"/>
  <c r="AI636" s="1"/>
  <c r="AB636"/>
  <c r="AC636" s="1"/>
  <c r="V636"/>
  <c r="W636" s="1"/>
  <c r="P636"/>
  <c r="Q636" s="1"/>
  <c r="J636"/>
  <c r="K636" s="1"/>
  <c r="AT632"/>
  <c r="AU632" s="1"/>
  <c r="AN632"/>
  <c r="AO632" s="1"/>
  <c r="AH632"/>
  <c r="AI632" s="1"/>
  <c r="AB632"/>
  <c r="AC632" s="1"/>
  <c r="V632"/>
  <c r="W632" s="1"/>
  <c r="P632"/>
  <c r="Q632" s="1"/>
  <c r="J632"/>
  <c r="K632" s="1"/>
  <c r="AT631"/>
  <c r="AU631" s="1"/>
  <c r="AN631"/>
  <c r="AO631" s="1"/>
  <c r="AH631"/>
  <c r="AI631" s="1"/>
  <c r="AB631"/>
  <c r="AC631" s="1"/>
  <c r="V631"/>
  <c r="W631" s="1"/>
  <c r="P631"/>
  <c r="Q631" s="1"/>
  <c r="J631"/>
  <c r="K631" s="1"/>
  <c r="AT630"/>
  <c r="AU630" s="1"/>
  <c r="AN630"/>
  <c r="AO630" s="1"/>
  <c r="AH630"/>
  <c r="AI630" s="1"/>
  <c r="AB630"/>
  <c r="AC630" s="1"/>
  <c r="V630"/>
  <c r="W630" s="1"/>
  <c r="P630"/>
  <c r="Q630" s="1"/>
  <c r="J630"/>
  <c r="K630" s="1"/>
  <c r="AT629"/>
  <c r="AU629" s="1"/>
  <c r="AN629"/>
  <c r="AO629" s="1"/>
  <c r="AH629"/>
  <c r="AI629" s="1"/>
  <c r="AB629"/>
  <c r="AC629" s="1"/>
  <c r="V629"/>
  <c r="W629" s="1"/>
  <c r="P629"/>
  <c r="Q629" s="1"/>
  <c r="J629"/>
  <c r="K629" s="1"/>
  <c r="AT628"/>
  <c r="AU628" s="1"/>
  <c r="AN628"/>
  <c r="AO628" s="1"/>
  <c r="AH628"/>
  <c r="AI628" s="1"/>
  <c r="AB628"/>
  <c r="AC628" s="1"/>
  <c r="V628"/>
  <c r="W628" s="1"/>
  <c r="P628"/>
  <c r="Q628" s="1"/>
  <c r="J628"/>
  <c r="K628" s="1"/>
  <c r="AT627"/>
  <c r="AU627" s="1"/>
  <c r="AN627"/>
  <c r="AO627" s="1"/>
  <c r="AH627"/>
  <c r="AI627" s="1"/>
  <c r="AB627"/>
  <c r="AC627" s="1"/>
  <c r="V627"/>
  <c r="W627" s="1"/>
  <c r="P627"/>
  <c r="Q627" s="1"/>
  <c r="J627"/>
  <c r="K627" s="1"/>
  <c r="AT626"/>
  <c r="AU626" s="1"/>
  <c r="AN626"/>
  <c r="AO626" s="1"/>
  <c r="AH626"/>
  <c r="AI626" s="1"/>
  <c r="AB626"/>
  <c r="AC626" s="1"/>
  <c r="V626"/>
  <c r="W626" s="1"/>
  <c r="P626"/>
  <c r="Q626" s="1"/>
  <c r="J626"/>
  <c r="K626" s="1"/>
  <c r="AT625"/>
  <c r="AU625" s="1"/>
  <c r="AN625"/>
  <c r="AO625" s="1"/>
  <c r="AH625"/>
  <c r="AI625" s="1"/>
  <c r="AB625"/>
  <c r="AC625" s="1"/>
  <c r="V625"/>
  <c r="W625" s="1"/>
  <c r="P625"/>
  <c r="Q625" s="1"/>
  <c r="J625"/>
  <c r="K625" s="1"/>
  <c r="AT624"/>
  <c r="AU624" s="1"/>
  <c r="AN624"/>
  <c r="AO624" s="1"/>
  <c r="AH624"/>
  <c r="AI624" s="1"/>
  <c r="AB624"/>
  <c r="AC624" s="1"/>
  <c r="V624"/>
  <c r="W624" s="1"/>
  <c r="P624"/>
  <c r="Q624" s="1"/>
  <c r="J624"/>
  <c r="K624" s="1"/>
  <c r="AT623"/>
  <c r="AU623" s="1"/>
  <c r="AN623"/>
  <c r="AO623" s="1"/>
  <c r="AH623"/>
  <c r="AI623" s="1"/>
  <c r="AB623"/>
  <c r="AC623" s="1"/>
  <c r="V623"/>
  <c r="W623" s="1"/>
  <c r="P623"/>
  <c r="Q623" s="1"/>
  <c r="J623"/>
  <c r="K623" s="1"/>
  <c r="AT622"/>
  <c r="AU622" s="1"/>
  <c r="AN622"/>
  <c r="AO622" s="1"/>
  <c r="AH622"/>
  <c r="AI622" s="1"/>
  <c r="AB622"/>
  <c r="AC622" s="1"/>
  <c r="V622"/>
  <c r="W622" s="1"/>
  <c r="P622"/>
  <c r="Q622" s="1"/>
  <c r="J622"/>
  <c r="K622" s="1"/>
  <c r="AT621"/>
  <c r="AU621" s="1"/>
  <c r="AN621"/>
  <c r="AO621" s="1"/>
  <c r="AH621"/>
  <c r="AI621" s="1"/>
  <c r="AB621"/>
  <c r="AC621" s="1"/>
  <c r="V621"/>
  <c r="W621" s="1"/>
  <c r="P621"/>
  <c r="Q621" s="1"/>
  <c r="J621"/>
  <c r="K621" s="1"/>
  <c r="AT620"/>
  <c r="AU620" s="1"/>
  <c r="AN620"/>
  <c r="AO620" s="1"/>
  <c r="AH620"/>
  <c r="AI620" s="1"/>
  <c r="AB620"/>
  <c r="AC620" s="1"/>
  <c r="V620"/>
  <c r="W620" s="1"/>
  <c r="P620"/>
  <c r="Q620" s="1"/>
  <c r="J620"/>
  <c r="K620" s="1"/>
  <c r="AT619"/>
  <c r="AU619" s="1"/>
  <c r="AN619"/>
  <c r="AO619" s="1"/>
  <c r="AH619"/>
  <c r="AI619" s="1"/>
  <c r="AB619"/>
  <c r="AC619" s="1"/>
  <c r="V619"/>
  <c r="W619" s="1"/>
  <c r="P619"/>
  <c r="Q619" s="1"/>
  <c r="J619"/>
  <c r="K619" s="1"/>
  <c r="AT644"/>
  <c r="AN644"/>
  <c r="AH644"/>
  <c r="AB644"/>
  <c r="V644"/>
  <c r="AF25" i="4" s="1"/>
  <c r="AY610" i="3"/>
  <c r="AX610"/>
  <c r="AS610"/>
  <c r="AR610"/>
  <c r="AM610"/>
  <c r="AL610"/>
  <c r="AG610"/>
  <c r="AF610"/>
  <c r="AA610"/>
  <c r="Z610"/>
  <c r="U610"/>
  <c r="T610"/>
  <c r="O610"/>
  <c r="N610"/>
  <c r="I610"/>
  <c r="H610"/>
  <c r="C610"/>
  <c r="B610"/>
  <c r="AT608"/>
  <c r="AU608" s="1"/>
  <c r="AN608"/>
  <c r="AO608" s="1"/>
  <c r="AH608"/>
  <c r="AI608" s="1"/>
  <c r="AB608"/>
  <c r="AC608" s="1"/>
  <c r="V608"/>
  <c r="W608" s="1"/>
  <c r="P608"/>
  <c r="Q608" s="1"/>
  <c r="J608"/>
  <c r="K608" s="1"/>
  <c r="AT605"/>
  <c r="AU605" s="1"/>
  <c r="AN605"/>
  <c r="AO605" s="1"/>
  <c r="AH605"/>
  <c r="AI605" s="1"/>
  <c r="AB605"/>
  <c r="AC605" s="1"/>
  <c r="V605"/>
  <c r="W605" s="1"/>
  <c r="P605"/>
  <c r="Q605" s="1"/>
  <c r="J605"/>
  <c r="K605" s="1"/>
  <c r="AT604"/>
  <c r="AU604" s="1"/>
  <c r="AN604"/>
  <c r="AO604" s="1"/>
  <c r="AH604"/>
  <c r="AI604" s="1"/>
  <c r="AB604"/>
  <c r="AC604" s="1"/>
  <c r="V604"/>
  <c r="W604" s="1"/>
  <c r="P604"/>
  <c r="Q604" s="1"/>
  <c r="J604"/>
  <c r="K604" s="1"/>
  <c r="AT602"/>
  <c r="AU602" s="1"/>
  <c r="AN602"/>
  <c r="AO602" s="1"/>
  <c r="AH602"/>
  <c r="AI602" s="1"/>
  <c r="AB602"/>
  <c r="AC602" s="1"/>
  <c r="V602"/>
  <c r="W602" s="1"/>
  <c r="P602"/>
  <c r="Q602" s="1"/>
  <c r="J602"/>
  <c r="K602" s="1"/>
  <c r="AT598"/>
  <c r="AU598" s="1"/>
  <c r="AN598"/>
  <c r="AO598" s="1"/>
  <c r="AH598"/>
  <c r="AI598" s="1"/>
  <c r="AB598"/>
  <c r="AC598" s="1"/>
  <c r="V598"/>
  <c r="W598" s="1"/>
  <c r="P598"/>
  <c r="Q598" s="1"/>
  <c r="J598"/>
  <c r="K598" s="1"/>
  <c r="AT597"/>
  <c r="AU597" s="1"/>
  <c r="AN597"/>
  <c r="AO597" s="1"/>
  <c r="AH597"/>
  <c r="AI597" s="1"/>
  <c r="AB597"/>
  <c r="AC597" s="1"/>
  <c r="V597"/>
  <c r="W597" s="1"/>
  <c r="P597"/>
  <c r="Q597" s="1"/>
  <c r="J597"/>
  <c r="K597" s="1"/>
  <c r="AT596"/>
  <c r="AU596" s="1"/>
  <c r="AN596"/>
  <c r="AO596" s="1"/>
  <c r="AH596"/>
  <c r="AI596" s="1"/>
  <c r="AB596"/>
  <c r="AC596" s="1"/>
  <c r="V596"/>
  <c r="W596" s="1"/>
  <c r="P596"/>
  <c r="Q596" s="1"/>
  <c r="J596"/>
  <c r="K596" s="1"/>
  <c r="AT595"/>
  <c r="AU595" s="1"/>
  <c r="AN595"/>
  <c r="AO595" s="1"/>
  <c r="AH595"/>
  <c r="AI595" s="1"/>
  <c r="AB595"/>
  <c r="AC595" s="1"/>
  <c r="V595"/>
  <c r="W595" s="1"/>
  <c r="P595"/>
  <c r="Q595" s="1"/>
  <c r="J595"/>
  <c r="K595" s="1"/>
  <c r="AT594"/>
  <c r="AU594" s="1"/>
  <c r="AN594"/>
  <c r="AO594" s="1"/>
  <c r="AH594"/>
  <c r="AI594" s="1"/>
  <c r="AB594"/>
  <c r="AC594" s="1"/>
  <c r="V594"/>
  <c r="W594" s="1"/>
  <c r="P594"/>
  <c r="Q594" s="1"/>
  <c r="J594"/>
  <c r="K594" s="1"/>
  <c r="AT593"/>
  <c r="AU593" s="1"/>
  <c r="AN593"/>
  <c r="AO593" s="1"/>
  <c r="AH593"/>
  <c r="AI593" s="1"/>
  <c r="AB593"/>
  <c r="AC593" s="1"/>
  <c r="V593"/>
  <c r="W593" s="1"/>
  <c r="P593"/>
  <c r="Q593" s="1"/>
  <c r="J593"/>
  <c r="K593" s="1"/>
  <c r="AT592"/>
  <c r="AU592" s="1"/>
  <c r="AN592"/>
  <c r="AO592" s="1"/>
  <c r="AH592"/>
  <c r="AI592" s="1"/>
  <c r="AB592"/>
  <c r="AC592" s="1"/>
  <c r="V592"/>
  <c r="W592" s="1"/>
  <c r="P592"/>
  <c r="Q592" s="1"/>
  <c r="J592"/>
  <c r="K592" s="1"/>
  <c r="AT591"/>
  <c r="AU591" s="1"/>
  <c r="AN591"/>
  <c r="AO591" s="1"/>
  <c r="AH591"/>
  <c r="AI591" s="1"/>
  <c r="AB591"/>
  <c r="AC591" s="1"/>
  <c r="V591"/>
  <c r="W591" s="1"/>
  <c r="P591"/>
  <c r="Q591" s="1"/>
  <c r="J591"/>
  <c r="K591" s="1"/>
  <c r="AT590"/>
  <c r="AU590" s="1"/>
  <c r="AN590"/>
  <c r="AO590" s="1"/>
  <c r="AH590"/>
  <c r="AI590" s="1"/>
  <c r="AB590"/>
  <c r="AC590" s="1"/>
  <c r="V590"/>
  <c r="W590" s="1"/>
  <c r="P590"/>
  <c r="Q590" s="1"/>
  <c r="J590"/>
  <c r="K590" s="1"/>
  <c r="AT589"/>
  <c r="AU589" s="1"/>
  <c r="AN589"/>
  <c r="AO589" s="1"/>
  <c r="AH589"/>
  <c r="AI589" s="1"/>
  <c r="AB589"/>
  <c r="AC589" s="1"/>
  <c r="V589"/>
  <c r="W589" s="1"/>
  <c r="P589"/>
  <c r="Q589" s="1"/>
  <c r="J589"/>
  <c r="K589" s="1"/>
  <c r="AT588"/>
  <c r="AU588" s="1"/>
  <c r="AN588"/>
  <c r="AO588" s="1"/>
  <c r="AH588"/>
  <c r="AI588" s="1"/>
  <c r="AB588"/>
  <c r="AC588" s="1"/>
  <c r="V588"/>
  <c r="W588" s="1"/>
  <c r="P588"/>
  <c r="Q588" s="1"/>
  <c r="J588"/>
  <c r="K588" s="1"/>
  <c r="AT587"/>
  <c r="AU587" s="1"/>
  <c r="AN587"/>
  <c r="AO587" s="1"/>
  <c r="AH587"/>
  <c r="AI587" s="1"/>
  <c r="AB587"/>
  <c r="AC587" s="1"/>
  <c r="V587"/>
  <c r="W587" s="1"/>
  <c r="P587"/>
  <c r="Q587" s="1"/>
  <c r="J587"/>
  <c r="K587" s="1"/>
  <c r="AT586"/>
  <c r="AU586" s="1"/>
  <c r="AN586"/>
  <c r="AO586" s="1"/>
  <c r="AH586"/>
  <c r="AI586" s="1"/>
  <c r="AB586"/>
  <c r="AC586" s="1"/>
  <c r="V586"/>
  <c r="W586" s="1"/>
  <c r="P586"/>
  <c r="Q586" s="1"/>
  <c r="J586"/>
  <c r="K586" s="1"/>
  <c r="AT585"/>
  <c r="AU585" s="1"/>
  <c r="AN585"/>
  <c r="AO585" s="1"/>
  <c r="AH585"/>
  <c r="AI585" s="1"/>
  <c r="AB585"/>
  <c r="AC585" s="1"/>
  <c r="V585"/>
  <c r="W585" s="1"/>
  <c r="P585"/>
  <c r="Q585" s="1"/>
  <c r="J585"/>
  <c r="K585" s="1"/>
  <c r="AY576"/>
  <c r="AX576"/>
  <c r="AS576"/>
  <c r="AR576"/>
  <c r="AM576"/>
  <c r="AL576"/>
  <c r="AG576"/>
  <c r="AF576"/>
  <c r="AA576"/>
  <c r="Z576"/>
  <c r="U576"/>
  <c r="T576"/>
  <c r="O576"/>
  <c r="N576"/>
  <c r="I576"/>
  <c r="H576"/>
  <c r="C576"/>
  <c r="B576"/>
  <c r="AT574"/>
  <c r="AU574" s="1"/>
  <c r="AN574"/>
  <c r="AO574" s="1"/>
  <c r="AH574"/>
  <c r="AI574" s="1"/>
  <c r="AB574"/>
  <c r="AC574" s="1"/>
  <c r="V574"/>
  <c r="W574" s="1"/>
  <c r="P574"/>
  <c r="Q574" s="1"/>
  <c r="J574"/>
  <c r="K574" s="1"/>
  <c r="AT571"/>
  <c r="AU571" s="1"/>
  <c r="AN571"/>
  <c r="AO571" s="1"/>
  <c r="AH571"/>
  <c r="AI571" s="1"/>
  <c r="AB571"/>
  <c r="AC571" s="1"/>
  <c r="V571"/>
  <c r="W571" s="1"/>
  <c r="P571"/>
  <c r="Q571" s="1"/>
  <c r="J571"/>
  <c r="K571" s="1"/>
  <c r="AT570"/>
  <c r="AU570" s="1"/>
  <c r="AN570"/>
  <c r="AO570" s="1"/>
  <c r="AH570"/>
  <c r="AI570" s="1"/>
  <c r="AB570"/>
  <c r="AC570" s="1"/>
  <c r="V570"/>
  <c r="W570" s="1"/>
  <c r="P570"/>
  <c r="Q570" s="1"/>
  <c r="J570"/>
  <c r="K570" s="1"/>
  <c r="AT568"/>
  <c r="AU568" s="1"/>
  <c r="AN568"/>
  <c r="AO568" s="1"/>
  <c r="AH568"/>
  <c r="AI568" s="1"/>
  <c r="AB568"/>
  <c r="AC568" s="1"/>
  <c r="V568"/>
  <c r="W568" s="1"/>
  <c r="P568"/>
  <c r="Q568" s="1"/>
  <c r="J568"/>
  <c r="K568" s="1"/>
  <c r="AT564"/>
  <c r="AU564" s="1"/>
  <c r="AN564"/>
  <c r="AO564" s="1"/>
  <c r="AH564"/>
  <c r="AI564" s="1"/>
  <c r="AB564"/>
  <c r="AC564" s="1"/>
  <c r="V564"/>
  <c r="W564" s="1"/>
  <c r="P564"/>
  <c r="Q564" s="1"/>
  <c r="J564"/>
  <c r="K564" s="1"/>
  <c r="AT563"/>
  <c r="AU563" s="1"/>
  <c r="AN563"/>
  <c r="AO563" s="1"/>
  <c r="AH563"/>
  <c r="AI563" s="1"/>
  <c r="AB563"/>
  <c r="AC563" s="1"/>
  <c r="V563"/>
  <c r="W563" s="1"/>
  <c r="P563"/>
  <c r="Q563" s="1"/>
  <c r="J563"/>
  <c r="K563" s="1"/>
  <c r="AT562"/>
  <c r="AU562" s="1"/>
  <c r="AN562"/>
  <c r="AO562" s="1"/>
  <c r="AH562"/>
  <c r="AI562" s="1"/>
  <c r="AB562"/>
  <c r="AC562" s="1"/>
  <c r="V562"/>
  <c r="W562" s="1"/>
  <c r="P562"/>
  <c r="Q562" s="1"/>
  <c r="J562"/>
  <c r="K562" s="1"/>
  <c r="AT561"/>
  <c r="AU561" s="1"/>
  <c r="AN561"/>
  <c r="AO561" s="1"/>
  <c r="AH561"/>
  <c r="AI561" s="1"/>
  <c r="AB561"/>
  <c r="AC561" s="1"/>
  <c r="V561"/>
  <c r="W561" s="1"/>
  <c r="P561"/>
  <c r="Q561" s="1"/>
  <c r="J561"/>
  <c r="K561" s="1"/>
  <c r="AT560"/>
  <c r="AU560" s="1"/>
  <c r="AN560"/>
  <c r="AO560" s="1"/>
  <c r="AH560"/>
  <c r="AI560" s="1"/>
  <c r="AB560"/>
  <c r="AC560" s="1"/>
  <c r="V560"/>
  <c r="W560" s="1"/>
  <c r="P560"/>
  <c r="Q560" s="1"/>
  <c r="J560"/>
  <c r="K560" s="1"/>
  <c r="AT559"/>
  <c r="AU559" s="1"/>
  <c r="AN559"/>
  <c r="AO559" s="1"/>
  <c r="AH559"/>
  <c r="AI559" s="1"/>
  <c r="AB559"/>
  <c r="AC559" s="1"/>
  <c r="V559"/>
  <c r="W559" s="1"/>
  <c r="P559"/>
  <c r="Q559" s="1"/>
  <c r="J559"/>
  <c r="K559" s="1"/>
  <c r="AT558"/>
  <c r="AU558" s="1"/>
  <c r="AN558"/>
  <c r="AO558" s="1"/>
  <c r="AH558"/>
  <c r="AI558" s="1"/>
  <c r="AB558"/>
  <c r="AC558" s="1"/>
  <c r="V558"/>
  <c r="W558" s="1"/>
  <c r="P558"/>
  <c r="Q558" s="1"/>
  <c r="J558"/>
  <c r="K558" s="1"/>
  <c r="AT557"/>
  <c r="AU557" s="1"/>
  <c r="AN557"/>
  <c r="AO557" s="1"/>
  <c r="AH557"/>
  <c r="AI557" s="1"/>
  <c r="AB557"/>
  <c r="AC557" s="1"/>
  <c r="V557"/>
  <c r="W557" s="1"/>
  <c r="P557"/>
  <c r="Q557" s="1"/>
  <c r="J557"/>
  <c r="K557" s="1"/>
  <c r="AT556"/>
  <c r="AU556" s="1"/>
  <c r="AN556"/>
  <c r="AO556" s="1"/>
  <c r="AH556"/>
  <c r="AI556" s="1"/>
  <c r="AB556"/>
  <c r="AC556" s="1"/>
  <c r="V556"/>
  <c r="W556" s="1"/>
  <c r="P556"/>
  <c r="Q556" s="1"/>
  <c r="J556"/>
  <c r="K556" s="1"/>
  <c r="AT555"/>
  <c r="AU555" s="1"/>
  <c r="AN555"/>
  <c r="AO555" s="1"/>
  <c r="AH555"/>
  <c r="AI555" s="1"/>
  <c r="AB555"/>
  <c r="AC555" s="1"/>
  <c r="V555"/>
  <c r="W555" s="1"/>
  <c r="P555"/>
  <c r="Q555" s="1"/>
  <c r="J555"/>
  <c r="K555" s="1"/>
  <c r="AT554"/>
  <c r="AU554" s="1"/>
  <c r="AN554"/>
  <c r="AO554" s="1"/>
  <c r="AH554"/>
  <c r="AI554" s="1"/>
  <c r="AB554"/>
  <c r="AC554" s="1"/>
  <c r="V554"/>
  <c r="W554" s="1"/>
  <c r="P554"/>
  <c r="Q554" s="1"/>
  <c r="J554"/>
  <c r="K554" s="1"/>
  <c r="AT553"/>
  <c r="AU553" s="1"/>
  <c r="AN553"/>
  <c r="AO553" s="1"/>
  <c r="AH553"/>
  <c r="AI553" s="1"/>
  <c r="AB553"/>
  <c r="AC553" s="1"/>
  <c r="V553"/>
  <c r="W553" s="1"/>
  <c r="P553"/>
  <c r="Q553" s="1"/>
  <c r="J553"/>
  <c r="K553" s="1"/>
  <c r="AT552"/>
  <c r="AU552" s="1"/>
  <c r="AN552"/>
  <c r="AO552" s="1"/>
  <c r="AH552"/>
  <c r="AI552" s="1"/>
  <c r="AB552"/>
  <c r="AC552" s="1"/>
  <c r="V552"/>
  <c r="W552" s="1"/>
  <c r="P552"/>
  <c r="Q552" s="1"/>
  <c r="J552"/>
  <c r="K552" s="1"/>
  <c r="AT551"/>
  <c r="AU551" s="1"/>
  <c r="AN551"/>
  <c r="AO551" s="1"/>
  <c r="AH551"/>
  <c r="AI551" s="1"/>
  <c r="AB551"/>
  <c r="AC551" s="1"/>
  <c r="V551"/>
  <c r="W551" s="1"/>
  <c r="P551"/>
  <c r="Q551" s="1"/>
  <c r="J551"/>
  <c r="K551" s="1"/>
  <c r="AY542"/>
  <c r="AX542"/>
  <c r="AS542"/>
  <c r="AR542"/>
  <c r="AM542"/>
  <c r="AL542"/>
  <c r="AG542"/>
  <c r="AF542"/>
  <c r="AA542"/>
  <c r="Z542"/>
  <c r="U542"/>
  <c r="T542"/>
  <c r="O542"/>
  <c r="N542"/>
  <c r="I542"/>
  <c r="H542"/>
  <c r="C542"/>
  <c r="B542"/>
  <c r="AT540"/>
  <c r="AU540" s="1"/>
  <c r="AN540"/>
  <c r="AO540" s="1"/>
  <c r="AH540"/>
  <c r="AI540" s="1"/>
  <c r="AB540"/>
  <c r="AC540" s="1"/>
  <c r="V540"/>
  <c r="W540" s="1"/>
  <c r="P540"/>
  <c r="Q540" s="1"/>
  <c r="J540"/>
  <c r="K540" s="1"/>
  <c r="AT537"/>
  <c r="AU537" s="1"/>
  <c r="AN537"/>
  <c r="AO537" s="1"/>
  <c r="AH537"/>
  <c r="AI537" s="1"/>
  <c r="AB537"/>
  <c r="AC537" s="1"/>
  <c r="V537"/>
  <c r="W537" s="1"/>
  <c r="P537"/>
  <c r="Q537" s="1"/>
  <c r="J537"/>
  <c r="K537" s="1"/>
  <c r="AT536"/>
  <c r="AU536" s="1"/>
  <c r="AN536"/>
  <c r="AO536" s="1"/>
  <c r="AH536"/>
  <c r="AI536" s="1"/>
  <c r="AB536"/>
  <c r="AC536" s="1"/>
  <c r="V536"/>
  <c r="W536" s="1"/>
  <c r="P536"/>
  <c r="Q536" s="1"/>
  <c r="J536"/>
  <c r="K536" s="1"/>
  <c r="AT534"/>
  <c r="AU534" s="1"/>
  <c r="AN534"/>
  <c r="AO534" s="1"/>
  <c r="AH534"/>
  <c r="AI534" s="1"/>
  <c r="AB534"/>
  <c r="AC534" s="1"/>
  <c r="V534"/>
  <c r="W534" s="1"/>
  <c r="P534"/>
  <c r="Q534" s="1"/>
  <c r="J534"/>
  <c r="K534" s="1"/>
  <c r="AT530"/>
  <c r="AU530" s="1"/>
  <c r="AN530"/>
  <c r="AO530" s="1"/>
  <c r="AH530"/>
  <c r="AI530" s="1"/>
  <c r="AB530"/>
  <c r="AC530" s="1"/>
  <c r="V530"/>
  <c r="W530" s="1"/>
  <c r="P530"/>
  <c r="Q530" s="1"/>
  <c r="J530"/>
  <c r="K530" s="1"/>
  <c r="AT529"/>
  <c r="AU529" s="1"/>
  <c r="AN529"/>
  <c r="AO529" s="1"/>
  <c r="AH529"/>
  <c r="AI529" s="1"/>
  <c r="AB529"/>
  <c r="AC529" s="1"/>
  <c r="V529"/>
  <c r="W529" s="1"/>
  <c r="P529"/>
  <c r="Q529" s="1"/>
  <c r="J529"/>
  <c r="K529" s="1"/>
  <c r="AT528"/>
  <c r="AU528" s="1"/>
  <c r="AN528"/>
  <c r="AO528" s="1"/>
  <c r="AH528"/>
  <c r="AI528" s="1"/>
  <c r="AB528"/>
  <c r="AC528" s="1"/>
  <c r="V528"/>
  <c r="W528" s="1"/>
  <c r="P528"/>
  <c r="Q528" s="1"/>
  <c r="J528"/>
  <c r="K528" s="1"/>
  <c r="AT527"/>
  <c r="AU527" s="1"/>
  <c r="AN527"/>
  <c r="AO527" s="1"/>
  <c r="AH527"/>
  <c r="AI527" s="1"/>
  <c r="AB527"/>
  <c r="AC527" s="1"/>
  <c r="V527"/>
  <c r="W527" s="1"/>
  <c r="P527"/>
  <c r="Q527" s="1"/>
  <c r="J527"/>
  <c r="K527" s="1"/>
  <c r="AT526"/>
  <c r="AU526" s="1"/>
  <c r="AN526"/>
  <c r="AO526" s="1"/>
  <c r="AH526"/>
  <c r="AI526" s="1"/>
  <c r="AB526"/>
  <c r="AC526" s="1"/>
  <c r="V526"/>
  <c r="W526" s="1"/>
  <c r="P526"/>
  <c r="Q526" s="1"/>
  <c r="J526"/>
  <c r="K526" s="1"/>
  <c r="AT525"/>
  <c r="AU525" s="1"/>
  <c r="AN525"/>
  <c r="AO525" s="1"/>
  <c r="AH525"/>
  <c r="AI525" s="1"/>
  <c r="AB525"/>
  <c r="AC525" s="1"/>
  <c r="V525"/>
  <c r="W525" s="1"/>
  <c r="P525"/>
  <c r="Q525" s="1"/>
  <c r="J525"/>
  <c r="K525" s="1"/>
  <c r="AT524"/>
  <c r="AU524" s="1"/>
  <c r="AN524"/>
  <c r="AO524" s="1"/>
  <c r="AH524"/>
  <c r="AI524" s="1"/>
  <c r="AB524"/>
  <c r="AC524" s="1"/>
  <c r="V524"/>
  <c r="W524" s="1"/>
  <c r="P524"/>
  <c r="Q524" s="1"/>
  <c r="J524"/>
  <c r="K524" s="1"/>
  <c r="AT523"/>
  <c r="AU523" s="1"/>
  <c r="AN523"/>
  <c r="AO523" s="1"/>
  <c r="AH523"/>
  <c r="AI523" s="1"/>
  <c r="AB523"/>
  <c r="AC523" s="1"/>
  <c r="V523"/>
  <c r="W523" s="1"/>
  <c r="P523"/>
  <c r="Q523" s="1"/>
  <c r="J523"/>
  <c r="K523" s="1"/>
  <c r="AT522"/>
  <c r="AU522" s="1"/>
  <c r="AN522"/>
  <c r="AO522" s="1"/>
  <c r="AH522"/>
  <c r="AI522" s="1"/>
  <c r="AB522"/>
  <c r="AC522" s="1"/>
  <c r="V522"/>
  <c r="W522" s="1"/>
  <c r="P522"/>
  <c r="Q522" s="1"/>
  <c r="J522"/>
  <c r="K522" s="1"/>
  <c r="AT521"/>
  <c r="AU521" s="1"/>
  <c r="AN521"/>
  <c r="AO521" s="1"/>
  <c r="AH521"/>
  <c r="AI521" s="1"/>
  <c r="AB521"/>
  <c r="AC521" s="1"/>
  <c r="V521"/>
  <c r="W521" s="1"/>
  <c r="P521"/>
  <c r="Q521" s="1"/>
  <c r="J521"/>
  <c r="K521" s="1"/>
  <c r="AT520"/>
  <c r="AU520" s="1"/>
  <c r="AN520"/>
  <c r="AO520" s="1"/>
  <c r="AH520"/>
  <c r="AI520" s="1"/>
  <c r="AB520"/>
  <c r="AC520" s="1"/>
  <c r="V520"/>
  <c r="W520" s="1"/>
  <c r="P520"/>
  <c r="Q520" s="1"/>
  <c r="J520"/>
  <c r="K520" s="1"/>
  <c r="AT519"/>
  <c r="AU519" s="1"/>
  <c r="AN519"/>
  <c r="AO519" s="1"/>
  <c r="AH519"/>
  <c r="AI519" s="1"/>
  <c r="AB519"/>
  <c r="AC519" s="1"/>
  <c r="V519"/>
  <c r="W519" s="1"/>
  <c r="P519"/>
  <c r="Q519" s="1"/>
  <c r="J519"/>
  <c r="K519" s="1"/>
  <c r="AT518"/>
  <c r="AU518" s="1"/>
  <c r="AN518"/>
  <c r="AO518" s="1"/>
  <c r="AH518"/>
  <c r="AI518" s="1"/>
  <c r="AB518"/>
  <c r="AC518" s="1"/>
  <c r="V518"/>
  <c r="W518" s="1"/>
  <c r="P518"/>
  <c r="Q518" s="1"/>
  <c r="J518"/>
  <c r="K518" s="1"/>
  <c r="AT517"/>
  <c r="AU517" s="1"/>
  <c r="AN517"/>
  <c r="AO517" s="1"/>
  <c r="AH517"/>
  <c r="AI517" s="1"/>
  <c r="AB517"/>
  <c r="AC517" s="1"/>
  <c r="V517"/>
  <c r="W517" s="1"/>
  <c r="P517"/>
  <c r="Q517" s="1"/>
  <c r="J517"/>
  <c r="K517" s="1"/>
  <c r="AT514"/>
  <c r="AU514" s="1"/>
  <c r="AN514"/>
  <c r="AO514" s="1"/>
  <c r="AO542" s="1"/>
  <c r="AH514"/>
  <c r="AI514" s="1"/>
  <c r="AB514"/>
  <c r="AC514" s="1"/>
  <c r="V514"/>
  <c r="W514" s="1"/>
  <c r="P514"/>
  <c r="Q514" s="1"/>
  <c r="J514"/>
  <c r="K514" s="1"/>
  <c r="AY508"/>
  <c r="AX508"/>
  <c r="AS508"/>
  <c r="AR508"/>
  <c r="AM508"/>
  <c r="AL508"/>
  <c r="AG508"/>
  <c r="AF508"/>
  <c r="AA508"/>
  <c r="Z508"/>
  <c r="U508"/>
  <c r="T508"/>
  <c r="O508"/>
  <c r="N508"/>
  <c r="I508"/>
  <c r="H508"/>
  <c r="C508"/>
  <c r="B508"/>
  <c r="AT506"/>
  <c r="AU506" s="1"/>
  <c r="AN506"/>
  <c r="AO506" s="1"/>
  <c r="AH506"/>
  <c r="AI506" s="1"/>
  <c r="AB506"/>
  <c r="AC506" s="1"/>
  <c r="V506"/>
  <c r="W506" s="1"/>
  <c r="P506"/>
  <c r="Q506" s="1"/>
  <c r="J506"/>
  <c r="K506" s="1"/>
  <c r="AT503"/>
  <c r="AU503" s="1"/>
  <c r="AN503"/>
  <c r="AO503" s="1"/>
  <c r="AH503"/>
  <c r="AI503" s="1"/>
  <c r="AB503"/>
  <c r="AC503" s="1"/>
  <c r="V503"/>
  <c r="W503" s="1"/>
  <c r="P503"/>
  <c r="Q503" s="1"/>
  <c r="J503"/>
  <c r="K503" s="1"/>
  <c r="AT502"/>
  <c r="AU502" s="1"/>
  <c r="AN502"/>
  <c r="AO502" s="1"/>
  <c r="AH502"/>
  <c r="AI502" s="1"/>
  <c r="AB502"/>
  <c r="AC502" s="1"/>
  <c r="V502"/>
  <c r="W502" s="1"/>
  <c r="P502"/>
  <c r="Q502" s="1"/>
  <c r="J502"/>
  <c r="K502" s="1"/>
  <c r="AT500"/>
  <c r="AU500" s="1"/>
  <c r="AN500"/>
  <c r="AO500" s="1"/>
  <c r="AH500"/>
  <c r="AI500" s="1"/>
  <c r="AB500"/>
  <c r="AC500" s="1"/>
  <c r="V500"/>
  <c r="W500" s="1"/>
  <c r="P500"/>
  <c r="Q500" s="1"/>
  <c r="J500"/>
  <c r="K500" s="1"/>
  <c r="AT496"/>
  <c r="AU496" s="1"/>
  <c r="AN496"/>
  <c r="AO496" s="1"/>
  <c r="AH496"/>
  <c r="AI496" s="1"/>
  <c r="AB496"/>
  <c r="AC496" s="1"/>
  <c r="V496"/>
  <c r="W496" s="1"/>
  <c r="P496"/>
  <c r="Q496" s="1"/>
  <c r="J496"/>
  <c r="K496" s="1"/>
  <c r="AT495"/>
  <c r="AU495" s="1"/>
  <c r="AN495"/>
  <c r="AO495" s="1"/>
  <c r="AH495"/>
  <c r="AI495" s="1"/>
  <c r="AB495"/>
  <c r="AC495" s="1"/>
  <c r="V495"/>
  <c r="W495" s="1"/>
  <c r="P495"/>
  <c r="Q495" s="1"/>
  <c r="J495"/>
  <c r="K495" s="1"/>
  <c r="AT494"/>
  <c r="AU494" s="1"/>
  <c r="AN494"/>
  <c r="AO494" s="1"/>
  <c r="AH494"/>
  <c r="AI494" s="1"/>
  <c r="AB494"/>
  <c r="AC494" s="1"/>
  <c r="V494"/>
  <c r="W494" s="1"/>
  <c r="P494"/>
  <c r="Q494" s="1"/>
  <c r="J494"/>
  <c r="K494" s="1"/>
  <c r="AT493"/>
  <c r="AU493" s="1"/>
  <c r="AN493"/>
  <c r="AO493" s="1"/>
  <c r="AH493"/>
  <c r="AI493" s="1"/>
  <c r="AB493"/>
  <c r="AC493" s="1"/>
  <c r="V493"/>
  <c r="W493" s="1"/>
  <c r="P493"/>
  <c r="Q493" s="1"/>
  <c r="J493"/>
  <c r="K493" s="1"/>
  <c r="AT492"/>
  <c r="AU492" s="1"/>
  <c r="AN492"/>
  <c r="AO492" s="1"/>
  <c r="AH492"/>
  <c r="AI492" s="1"/>
  <c r="AB492"/>
  <c r="AC492" s="1"/>
  <c r="V492"/>
  <c r="W492" s="1"/>
  <c r="P492"/>
  <c r="Q492" s="1"/>
  <c r="J492"/>
  <c r="K492" s="1"/>
  <c r="AT491"/>
  <c r="AU491" s="1"/>
  <c r="AN491"/>
  <c r="AO491" s="1"/>
  <c r="AH491"/>
  <c r="AI491" s="1"/>
  <c r="AB491"/>
  <c r="AC491" s="1"/>
  <c r="V491"/>
  <c r="W491" s="1"/>
  <c r="P491"/>
  <c r="Q491" s="1"/>
  <c r="J491"/>
  <c r="K491" s="1"/>
  <c r="AT490"/>
  <c r="AU490" s="1"/>
  <c r="AN490"/>
  <c r="AO490" s="1"/>
  <c r="AH490"/>
  <c r="AI490" s="1"/>
  <c r="AB490"/>
  <c r="AC490" s="1"/>
  <c r="V490"/>
  <c r="W490" s="1"/>
  <c r="P490"/>
  <c r="Q490" s="1"/>
  <c r="J490"/>
  <c r="K490" s="1"/>
  <c r="AT489"/>
  <c r="AU489" s="1"/>
  <c r="AN489"/>
  <c r="AO489" s="1"/>
  <c r="AH489"/>
  <c r="AI489" s="1"/>
  <c r="AB489"/>
  <c r="AC489" s="1"/>
  <c r="V489"/>
  <c r="W489" s="1"/>
  <c r="P489"/>
  <c r="Q489" s="1"/>
  <c r="J489"/>
  <c r="K489" s="1"/>
  <c r="AT488"/>
  <c r="AU488" s="1"/>
  <c r="AN488"/>
  <c r="AO488" s="1"/>
  <c r="AH488"/>
  <c r="AI488" s="1"/>
  <c r="AB488"/>
  <c r="AC488" s="1"/>
  <c r="V488"/>
  <c r="W488" s="1"/>
  <c r="P488"/>
  <c r="Q488" s="1"/>
  <c r="J488"/>
  <c r="K488" s="1"/>
  <c r="AT487"/>
  <c r="AU487" s="1"/>
  <c r="AN487"/>
  <c r="AO487" s="1"/>
  <c r="AH487"/>
  <c r="AI487" s="1"/>
  <c r="AB487"/>
  <c r="AC487" s="1"/>
  <c r="V487"/>
  <c r="W487" s="1"/>
  <c r="P487"/>
  <c r="Q487" s="1"/>
  <c r="J487"/>
  <c r="K487" s="1"/>
  <c r="AT486"/>
  <c r="AU486" s="1"/>
  <c r="AN486"/>
  <c r="AO486" s="1"/>
  <c r="AH486"/>
  <c r="AI486" s="1"/>
  <c r="AB486"/>
  <c r="AC486" s="1"/>
  <c r="V486"/>
  <c r="W486" s="1"/>
  <c r="P486"/>
  <c r="Q486" s="1"/>
  <c r="J486"/>
  <c r="K486" s="1"/>
  <c r="AT485"/>
  <c r="AU485" s="1"/>
  <c r="AN485"/>
  <c r="AO485" s="1"/>
  <c r="AH485"/>
  <c r="AI485" s="1"/>
  <c r="AB485"/>
  <c r="AC485" s="1"/>
  <c r="V485"/>
  <c r="W485" s="1"/>
  <c r="P485"/>
  <c r="Q485" s="1"/>
  <c r="J485"/>
  <c r="K485" s="1"/>
  <c r="AT484"/>
  <c r="AU484" s="1"/>
  <c r="AN484"/>
  <c r="AO484" s="1"/>
  <c r="AH484"/>
  <c r="AI484" s="1"/>
  <c r="AB484"/>
  <c r="AC484" s="1"/>
  <c r="V484"/>
  <c r="W484" s="1"/>
  <c r="P484"/>
  <c r="Q484" s="1"/>
  <c r="J484"/>
  <c r="K484" s="1"/>
  <c r="AT483"/>
  <c r="AU483" s="1"/>
  <c r="AN483"/>
  <c r="AO483" s="1"/>
  <c r="AH483"/>
  <c r="AI483" s="1"/>
  <c r="AB483"/>
  <c r="AC483" s="1"/>
  <c r="V483"/>
  <c r="W483" s="1"/>
  <c r="P483"/>
  <c r="Q483" s="1"/>
  <c r="J483"/>
  <c r="K483" s="1"/>
  <c r="AY474"/>
  <c r="AX474"/>
  <c r="AS474"/>
  <c r="AR474"/>
  <c r="AM474"/>
  <c r="AL474"/>
  <c r="AG474"/>
  <c r="AF474"/>
  <c r="AA474"/>
  <c r="Z474"/>
  <c r="U474"/>
  <c r="T474"/>
  <c r="O474"/>
  <c r="N474"/>
  <c r="I474"/>
  <c r="H474"/>
  <c r="C474"/>
  <c r="B474"/>
  <c r="AT472"/>
  <c r="AU472" s="1"/>
  <c r="AN472"/>
  <c r="AO472" s="1"/>
  <c r="AH472"/>
  <c r="AI472" s="1"/>
  <c r="AB472"/>
  <c r="AC472" s="1"/>
  <c r="V472"/>
  <c r="W472" s="1"/>
  <c r="P472"/>
  <c r="Q472" s="1"/>
  <c r="J472"/>
  <c r="K472" s="1"/>
  <c r="AT469"/>
  <c r="AU469" s="1"/>
  <c r="AN469"/>
  <c r="AO469" s="1"/>
  <c r="AH469"/>
  <c r="AI469" s="1"/>
  <c r="AB469"/>
  <c r="AC469" s="1"/>
  <c r="V469"/>
  <c r="W469" s="1"/>
  <c r="P469"/>
  <c r="Q469" s="1"/>
  <c r="J469"/>
  <c r="K469" s="1"/>
  <c r="AT468"/>
  <c r="AU468" s="1"/>
  <c r="AN468"/>
  <c r="AO468" s="1"/>
  <c r="AH468"/>
  <c r="AI468" s="1"/>
  <c r="AB468"/>
  <c r="AC468" s="1"/>
  <c r="V468"/>
  <c r="W468" s="1"/>
  <c r="P468"/>
  <c r="Q468" s="1"/>
  <c r="J468"/>
  <c r="K468" s="1"/>
  <c r="AT466"/>
  <c r="AU466" s="1"/>
  <c r="AN466"/>
  <c r="AO466" s="1"/>
  <c r="AH466"/>
  <c r="AI466" s="1"/>
  <c r="AB466"/>
  <c r="AC466" s="1"/>
  <c r="V466"/>
  <c r="W466" s="1"/>
  <c r="P466"/>
  <c r="Q466" s="1"/>
  <c r="J466"/>
  <c r="K466" s="1"/>
  <c r="AT462"/>
  <c r="AU462" s="1"/>
  <c r="AN462"/>
  <c r="AO462" s="1"/>
  <c r="AH462"/>
  <c r="AI462" s="1"/>
  <c r="AB462"/>
  <c r="AC462" s="1"/>
  <c r="V462"/>
  <c r="W462" s="1"/>
  <c r="P462"/>
  <c r="Q462" s="1"/>
  <c r="J462"/>
  <c r="K462" s="1"/>
  <c r="AT461"/>
  <c r="AU461" s="1"/>
  <c r="AN461"/>
  <c r="AO461" s="1"/>
  <c r="AH461"/>
  <c r="AI461" s="1"/>
  <c r="AB461"/>
  <c r="AC461" s="1"/>
  <c r="V461"/>
  <c r="W461" s="1"/>
  <c r="P461"/>
  <c r="Q461" s="1"/>
  <c r="J461"/>
  <c r="K461" s="1"/>
  <c r="AT460"/>
  <c r="AU460" s="1"/>
  <c r="AN460"/>
  <c r="AO460" s="1"/>
  <c r="AH460"/>
  <c r="AI460" s="1"/>
  <c r="AB460"/>
  <c r="AC460" s="1"/>
  <c r="V460"/>
  <c r="W460" s="1"/>
  <c r="P460"/>
  <c r="Q460" s="1"/>
  <c r="J460"/>
  <c r="K460" s="1"/>
  <c r="AT459"/>
  <c r="AU459" s="1"/>
  <c r="AN459"/>
  <c r="AO459" s="1"/>
  <c r="AH459"/>
  <c r="AI459" s="1"/>
  <c r="AB459"/>
  <c r="AC459" s="1"/>
  <c r="V459"/>
  <c r="W459" s="1"/>
  <c r="P459"/>
  <c r="Q459" s="1"/>
  <c r="J459"/>
  <c r="K459" s="1"/>
  <c r="AT458"/>
  <c r="AU458" s="1"/>
  <c r="AN458"/>
  <c r="AO458" s="1"/>
  <c r="AH458"/>
  <c r="AI458" s="1"/>
  <c r="AB458"/>
  <c r="AC458" s="1"/>
  <c r="V458"/>
  <c r="W458" s="1"/>
  <c r="P458"/>
  <c r="Q458" s="1"/>
  <c r="J458"/>
  <c r="K458" s="1"/>
  <c r="AT457"/>
  <c r="AU457" s="1"/>
  <c r="AN457"/>
  <c r="AO457" s="1"/>
  <c r="AH457"/>
  <c r="AI457" s="1"/>
  <c r="AB457"/>
  <c r="AC457" s="1"/>
  <c r="V457"/>
  <c r="W457" s="1"/>
  <c r="P457"/>
  <c r="Q457" s="1"/>
  <c r="J457"/>
  <c r="K457" s="1"/>
  <c r="AT456"/>
  <c r="AU456" s="1"/>
  <c r="AN456"/>
  <c r="AO456" s="1"/>
  <c r="AH456"/>
  <c r="AI456" s="1"/>
  <c r="AB456"/>
  <c r="AC456" s="1"/>
  <c r="V456"/>
  <c r="W456" s="1"/>
  <c r="P456"/>
  <c r="Q456" s="1"/>
  <c r="J456"/>
  <c r="K456" s="1"/>
  <c r="AT455"/>
  <c r="AU455" s="1"/>
  <c r="AN455"/>
  <c r="AO455" s="1"/>
  <c r="AH455"/>
  <c r="AI455" s="1"/>
  <c r="AB455"/>
  <c r="AC455" s="1"/>
  <c r="V455"/>
  <c r="W455" s="1"/>
  <c r="P455"/>
  <c r="Q455" s="1"/>
  <c r="J455"/>
  <c r="K455" s="1"/>
  <c r="AT454"/>
  <c r="AU454" s="1"/>
  <c r="AN454"/>
  <c r="AO454" s="1"/>
  <c r="AH454"/>
  <c r="AI454" s="1"/>
  <c r="AB454"/>
  <c r="AC454" s="1"/>
  <c r="V454"/>
  <c r="W454" s="1"/>
  <c r="P454"/>
  <c r="Q454" s="1"/>
  <c r="J454"/>
  <c r="K454" s="1"/>
  <c r="AT453"/>
  <c r="AU453" s="1"/>
  <c r="AN453"/>
  <c r="AO453" s="1"/>
  <c r="AH453"/>
  <c r="AI453" s="1"/>
  <c r="AB453"/>
  <c r="AC453" s="1"/>
  <c r="V453"/>
  <c r="W453" s="1"/>
  <c r="P453"/>
  <c r="Q453" s="1"/>
  <c r="J453"/>
  <c r="K453" s="1"/>
  <c r="AT452"/>
  <c r="AU452" s="1"/>
  <c r="AN452"/>
  <c r="AO452" s="1"/>
  <c r="AH452"/>
  <c r="AI452" s="1"/>
  <c r="AB452"/>
  <c r="AC452" s="1"/>
  <c r="V452"/>
  <c r="W452" s="1"/>
  <c r="P452"/>
  <c r="Q452" s="1"/>
  <c r="J452"/>
  <c r="K452" s="1"/>
  <c r="AT451"/>
  <c r="AU451" s="1"/>
  <c r="AN451"/>
  <c r="AO451" s="1"/>
  <c r="AH451"/>
  <c r="AI451" s="1"/>
  <c r="AB451"/>
  <c r="AC451" s="1"/>
  <c r="V451"/>
  <c r="W451" s="1"/>
  <c r="P451"/>
  <c r="Q451" s="1"/>
  <c r="J451"/>
  <c r="K451" s="1"/>
  <c r="AT450"/>
  <c r="AU450" s="1"/>
  <c r="AN450"/>
  <c r="AO450" s="1"/>
  <c r="AH450"/>
  <c r="AI450" s="1"/>
  <c r="AB450"/>
  <c r="AC450" s="1"/>
  <c r="V450"/>
  <c r="W450" s="1"/>
  <c r="P450"/>
  <c r="Q450" s="1"/>
  <c r="J450"/>
  <c r="K450" s="1"/>
  <c r="AT449"/>
  <c r="AU449" s="1"/>
  <c r="AN449"/>
  <c r="AO449" s="1"/>
  <c r="AH449"/>
  <c r="AI449" s="1"/>
  <c r="AB449"/>
  <c r="AC449" s="1"/>
  <c r="V449"/>
  <c r="W449" s="1"/>
  <c r="P449"/>
  <c r="Q449" s="1"/>
  <c r="J449"/>
  <c r="K449" s="1"/>
  <c r="AH474"/>
  <c r="V474"/>
  <c r="AF20" i="4" s="1"/>
  <c r="AY440" i="3"/>
  <c r="AX440"/>
  <c r="AS440"/>
  <c r="AR440"/>
  <c r="AM440"/>
  <c r="AL440"/>
  <c r="AG440"/>
  <c r="AF440"/>
  <c r="AA440"/>
  <c r="Z440"/>
  <c r="U440"/>
  <c r="T440"/>
  <c r="O440"/>
  <c r="N440"/>
  <c r="I440"/>
  <c r="H440"/>
  <c r="C440"/>
  <c r="B440"/>
  <c r="AT438"/>
  <c r="AU438" s="1"/>
  <c r="AN438"/>
  <c r="AO438" s="1"/>
  <c r="AH438"/>
  <c r="AI438" s="1"/>
  <c r="AB438"/>
  <c r="AC438" s="1"/>
  <c r="V438"/>
  <c r="W438" s="1"/>
  <c r="P438"/>
  <c r="Q438" s="1"/>
  <c r="J438"/>
  <c r="K438" s="1"/>
  <c r="AT435"/>
  <c r="AU435" s="1"/>
  <c r="AN435"/>
  <c r="AO435" s="1"/>
  <c r="AH435"/>
  <c r="AI435" s="1"/>
  <c r="AB435"/>
  <c r="AC435" s="1"/>
  <c r="V435"/>
  <c r="W435" s="1"/>
  <c r="P435"/>
  <c r="Q435" s="1"/>
  <c r="J435"/>
  <c r="K435" s="1"/>
  <c r="AT434"/>
  <c r="AU434" s="1"/>
  <c r="AN434"/>
  <c r="AO434" s="1"/>
  <c r="AH434"/>
  <c r="AI434" s="1"/>
  <c r="AB434"/>
  <c r="AC434" s="1"/>
  <c r="V434"/>
  <c r="W434" s="1"/>
  <c r="P434"/>
  <c r="Q434" s="1"/>
  <c r="J434"/>
  <c r="K434" s="1"/>
  <c r="AT432"/>
  <c r="AU432" s="1"/>
  <c r="AN432"/>
  <c r="AO432" s="1"/>
  <c r="AH432"/>
  <c r="AI432" s="1"/>
  <c r="AB432"/>
  <c r="AC432" s="1"/>
  <c r="V432"/>
  <c r="W432" s="1"/>
  <c r="P432"/>
  <c r="Q432" s="1"/>
  <c r="J432"/>
  <c r="K432" s="1"/>
  <c r="AT428"/>
  <c r="AU428" s="1"/>
  <c r="AN428"/>
  <c r="AO428" s="1"/>
  <c r="AH428"/>
  <c r="AI428" s="1"/>
  <c r="AB428"/>
  <c r="AC428" s="1"/>
  <c r="V428"/>
  <c r="W428" s="1"/>
  <c r="P428"/>
  <c r="Q428" s="1"/>
  <c r="J428"/>
  <c r="K428" s="1"/>
  <c r="AT427"/>
  <c r="AU427" s="1"/>
  <c r="AN427"/>
  <c r="AO427" s="1"/>
  <c r="AH427"/>
  <c r="AI427" s="1"/>
  <c r="AB427"/>
  <c r="AC427" s="1"/>
  <c r="V427"/>
  <c r="W427" s="1"/>
  <c r="P427"/>
  <c r="Q427" s="1"/>
  <c r="J427"/>
  <c r="K427" s="1"/>
  <c r="AT426"/>
  <c r="AU426" s="1"/>
  <c r="AN426"/>
  <c r="AO426" s="1"/>
  <c r="AH426"/>
  <c r="AI426" s="1"/>
  <c r="AB426"/>
  <c r="AC426" s="1"/>
  <c r="V426"/>
  <c r="W426" s="1"/>
  <c r="P426"/>
  <c r="Q426" s="1"/>
  <c r="J426"/>
  <c r="K426" s="1"/>
  <c r="AT425"/>
  <c r="AU425" s="1"/>
  <c r="AN425"/>
  <c r="AO425" s="1"/>
  <c r="AH425"/>
  <c r="AI425" s="1"/>
  <c r="AB425"/>
  <c r="AC425" s="1"/>
  <c r="V425"/>
  <c r="W425" s="1"/>
  <c r="P425"/>
  <c r="Q425" s="1"/>
  <c r="J425"/>
  <c r="K425" s="1"/>
  <c r="AT424"/>
  <c r="AU424" s="1"/>
  <c r="AN424"/>
  <c r="AO424" s="1"/>
  <c r="AH424"/>
  <c r="AI424" s="1"/>
  <c r="AB424"/>
  <c r="AC424" s="1"/>
  <c r="V424"/>
  <c r="W424" s="1"/>
  <c r="P424"/>
  <c r="Q424" s="1"/>
  <c r="J424"/>
  <c r="K424" s="1"/>
  <c r="AT423"/>
  <c r="AU423" s="1"/>
  <c r="AN423"/>
  <c r="AO423" s="1"/>
  <c r="AH423"/>
  <c r="AI423" s="1"/>
  <c r="AB423"/>
  <c r="AC423" s="1"/>
  <c r="V423"/>
  <c r="W423" s="1"/>
  <c r="P423"/>
  <c r="Q423" s="1"/>
  <c r="J423"/>
  <c r="K423" s="1"/>
  <c r="AT422"/>
  <c r="AU422" s="1"/>
  <c r="AN422"/>
  <c r="AO422" s="1"/>
  <c r="AH422"/>
  <c r="AI422" s="1"/>
  <c r="AB422"/>
  <c r="AC422" s="1"/>
  <c r="V422"/>
  <c r="W422" s="1"/>
  <c r="P422"/>
  <c r="Q422" s="1"/>
  <c r="J422"/>
  <c r="K422" s="1"/>
  <c r="AT421"/>
  <c r="AU421" s="1"/>
  <c r="AN421"/>
  <c r="AO421" s="1"/>
  <c r="AH421"/>
  <c r="AI421" s="1"/>
  <c r="AB421"/>
  <c r="AC421" s="1"/>
  <c r="V421"/>
  <c r="W421" s="1"/>
  <c r="P421"/>
  <c r="Q421" s="1"/>
  <c r="J421"/>
  <c r="K421" s="1"/>
  <c r="AT420"/>
  <c r="AU420" s="1"/>
  <c r="AN420"/>
  <c r="AO420" s="1"/>
  <c r="AH420"/>
  <c r="AI420" s="1"/>
  <c r="AB420"/>
  <c r="AC420" s="1"/>
  <c r="V420"/>
  <c r="W420" s="1"/>
  <c r="P420"/>
  <c r="Q420" s="1"/>
  <c r="J420"/>
  <c r="K420" s="1"/>
  <c r="AT419"/>
  <c r="AU419" s="1"/>
  <c r="AN419"/>
  <c r="AO419" s="1"/>
  <c r="AH419"/>
  <c r="AI419" s="1"/>
  <c r="AB419"/>
  <c r="AC419" s="1"/>
  <c r="V419"/>
  <c r="W419" s="1"/>
  <c r="P419"/>
  <c r="Q419" s="1"/>
  <c r="J419"/>
  <c r="K419" s="1"/>
  <c r="AT418"/>
  <c r="AU418" s="1"/>
  <c r="AN418"/>
  <c r="AO418" s="1"/>
  <c r="AH418"/>
  <c r="AI418" s="1"/>
  <c r="AB418"/>
  <c r="AC418" s="1"/>
  <c r="V418"/>
  <c r="W418" s="1"/>
  <c r="P418"/>
  <c r="Q418" s="1"/>
  <c r="J418"/>
  <c r="K418" s="1"/>
  <c r="AT417"/>
  <c r="AU417" s="1"/>
  <c r="AN417"/>
  <c r="AO417" s="1"/>
  <c r="AH417"/>
  <c r="AI417" s="1"/>
  <c r="AB417"/>
  <c r="AC417" s="1"/>
  <c r="V417"/>
  <c r="W417" s="1"/>
  <c r="P417"/>
  <c r="Q417" s="1"/>
  <c r="J417"/>
  <c r="K417" s="1"/>
  <c r="AT416"/>
  <c r="AU416" s="1"/>
  <c r="AN416"/>
  <c r="AO416" s="1"/>
  <c r="AH416"/>
  <c r="AI416" s="1"/>
  <c r="AB416"/>
  <c r="AC416" s="1"/>
  <c r="V416"/>
  <c r="W416" s="1"/>
  <c r="P416"/>
  <c r="Q416" s="1"/>
  <c r="J416"/>
  <c r="K416" s="1"/>
  <c r="AT415"/>
  <c r="AU415" s="1"/>
  <c r="AN415"/>
  <c r="AO415" s="1"/>
  <c r="AH415"/>
  <c r="AI415" s="1"/>
  <c r="AB415"/>
  <c r="AC415" s="1"/>
  <c r="V415"/>
  <c r="W415" s="1"/>
  <c r="P415"/>
  <c r="Q415" s="1"/>
  <c r="J415"/>
  <c r="K415" s="1"/>
  <c r="AN440"/>
  <c r="AB440"/>
  <c r="AY406"/>
  <c r="AX406"/>
  <c r="AS406"/>
  <c r="AR406"/>
  <c r="AM406"/>
  <c r="AL406"/>
  <c r="AG406"/>
  <c r="AF406"/>
  <c r="AA406"/>
  <c r="Z406"/>
  <c r="U406"/>
  <c r="T406"/>
  <c r="O406"/>
  <c r="N406"/>
  <c r="I406"/>
  <c r="H406"/>
  <c r="C406"/>
  <c r="B406"/>
  <c r="AT404"/>
  <c r="AU404" s="1"/>
  <c r="AN404"/>
  <c r="AO404" s="1"/>
  <c r="AH404"/>
  <c r="AI404" s="1"/>
  <c r="AB404"/>
  <c r="AC404" s="1"/>
  <c r="V404"/>
  <c r="W404" s="1"/>
  <c r="P404"/>
  <c r="Q404" s="1"/>
  <c r="J404"/>
  <c r="K404" s="1"/>
  <c r="AT401"/>
  <c r="AU401" s="1"/>
  <c r="AN401"/>
  <c r="AO401" s="1"/>
  <c r="AH401"/>
  <c r="AI401" s="1"/>
  <c r="AB401"/>
  <c r="AC401" s="1"/>
  <c r="V401"/>
  <c r="W401" s="1"/>
  <c r="P401"/>
  <c r="Q401" s="1"/>
  <c r="J401"/>
  <c r="K401" s="1"/>
  <c r="AT400"/>
  <c r="AU400" s="1"/>
  <c r="AN400"/>
  <c r="AO400" s="1"/>
  <c r="AH400"/>
  <c r="AI400" s="1"/>
  <c r="AB400"/>
  <c r="AC400" s="1"/>
  <c r="V400"/>
  <c r="W400" s="1"/>
  <c r="P400"/>
  <c r="Q400" s="1"/>
  <c r="J400"/>
  <c r="K400" s="1"/>
  <c r="AT398"/>
  <c r="AU398" s="1"/>
  <c r="AN398"/>
  <c r="AO398" s="1"/>
  <c r="AH398"/>
  <c r="AI398" s="1"/>
  <c r="AB398"/>
  <c r="AC398" s="1"/>
  <c r="V398"/>
  <c r="W398" s="1"/>
  <c r="P398"/>
  <c r="Q398" s="1"/>
  <c r="J398"/>
  <c r="K398" s="1"/>
  <c r="AT394"/>
  <c r="AU394" s="1"/>
  <c r="AN394"/>
  <c r="AO394" s="1"/>
  <c r="AH394"/>
  <c r="AI394" s="1"/>
  <c r="AB394"/>
  <c r="AC394" s="1"/>
  <c r="V394"/>
  <c r="W394" s="1"/>
  <c r="P394"/>
  <c r="Q394" s="1"/>
  <c r="J394"/>
  <c r="K394" s="1"/>
  <c r="AT393"/>
  <c r="AU393" s="1"/>
  <c r="AN393"/>
  <c r="AO393" s="1"/>
  <c r="AH393"/>
  <c r="AI393" s="1"/>
  <c r="AB393"/>
  <c r="AC393" s="1"/>
  <c r="V393"/>
  <c r="W393" s="1"/>
  <c r="P393"/>
  <c r="Q393" s="1"/>
  <c r="J393"/>
  <c r="K393" s="1"/>
  <c r="AT392"/>
  <c r="AU392" s="1"/>
  <c r="AN392"/>
  <c r="AO392" s="1"/>
  <c r="AH392"/>
  <c r="AI392" s="1"/>
  <c r="AB392"/>
  <c r="AC392" s="1"/>
  <c r="V392"/>
  <c r="W392" s="1"/>
  <c r="P392"/>
  <c r="Q392" s="1"/>
  <c r="J392"/>
  <c r="K392" s="1"/>
  <c r="AT391"/>
  <c r="AU391" s="1"/>
  <c r="AN391"/>
  <c r="AO391" s="1"/>
  <c r="AH391"/>
  <c r="AI391" s="1"/>
  <c r="AB391"/>
  <c r="AC391" s="1"/>
  <c r="V391"/>
  <c r="W391" s="1"/>
  <c r="P391"/>
  <c r="Q391" s="1"/>
  <c r="J391"/>
  <c r="K391" s="1"/>
  <c r="AT390"/>
  <c r="AU390" s="1"/>
  <c r="AN390"/>
  <c r="AO390" s="1"/>
  <c r="AH390"/>
  <c r="AI390" s="1"/>
  <c r="AB390"/>
  <c r="AC390" s="1"/>
  <c r="V390"/>
  <c r="W390" s="1"/>
  <c r="P390"/>
  <c r="Q390" s="1"/>
  <c r="J390"/>
  <c r="K390" s="1"/>
  <c r="AT389"/>
  <c r="AU389" s="1"/>
  <c r="AN389"/>
  <c r="AO389" s="1"/>
  <c r="AH389"/>
  <c r="AI389" s="1"/>
  <c r="AB389"/>
  <c r="AC389" s="1"/>
  <c r="V389"/>
  <c r="W389" s="1"/>
  <c r="P389"/>
  <c r="Q389" s="1"/>
  <c r="J389"/>
  <c r="K389" s="1"/>
  <c r="AT388"/>
  <c r="AU388" s="1"/>
  <c r="AN388"/>
  <c r="AO388" s="1"/>
  <c r="AH388"/>
  <c r="AI388" s="1"/>
  <c r="AB388"/>
  <c r="AC388" s="1"/>
  <c r="V388"/>
  <c r="W388" s="1"/>
  <c r="P388"/>
  <c r="Q388" s="1"/>
  <c r="J388"/>
  <c r="K388" s="1"/>
  <c r="AT387"/>
  <c r="AU387" s="1"/>
  <c r="AN387"/>
  <c r="AO387" s="1"/>
  <c r="AH387"/>
  <c r="AI387" s="1"/>
  <c r="AB387"/>
  <c r="AC387" s="1"/>
  <c r="V387"/>
  <c r="W387" s="1"/>
  <c r="P387"/>
  <c r="Q387" s="1"/>
  <c r="J387"/>
  <c r="K387" s="1"/>
  <c r="AT386"/>
  <c r="AU386" s="1"/>
  <c r="AN386"/>
  <c r="AO386" s="1"/>
  <c r="AH386"/>
  <c r="AI386" s="1"/>
  <c r="AB386"/>
  <c r="AC386" s="1"/>
  <c r="V386"/>
  <c r="W386" s="1"/>
  <c r="P386"/>
  <c r="Q386" s="1"/>
  <c r="J386"/>
  <c r="K386" s="1"/>
  <c r="AT385"/>
  <c r="AU385" s="1"/>
  <c r="AN385"/>
  <c r="AO385" s="1"/>
  <c r="AH385"/>
  <c r="AI385" s="1"/>
  <c r="AB385"/>
  <c r="AC385" s="1"/>
  <c r="V385"/>
  <c r="W385" s="1"/>
  <c r="P385"/>
  <c r="Q385" s="1"/>
  <c r="J385"/>
  <c r="K385" s="1"/>
  <c r="AT384"/>
  <c r="AU384" s="1"/>
  <c r="AN384"/>
  <c r="AO384" s="1"/>
  <c r="AH384"/>
  <c r="AI384" s="1"/>
  <c r="AB384"/>
  <c r="AC384" s="1"/>
  <c r="V384"/>
  <c r="W384" s="1"/>
  <c r="P384"/>
  <c r="Q384" s="1"/>
  <c r="J384"/>
  <c r="K384" s="1"/>
  <c r="AT383"/>
  <c r="AU383" s="1"/>
  <c r="AN383"/>
  <c r="AO383" s="1"/>
  <c r="AH383"/>
  <c r="AI383" s="1"/>
  <c r="AB383"/>
  <c r="AC383" s="1"/>
  <c r="V383"/>
  <c r="W383" s="1"/>
  <c r="P383"/>
  <c r="Q383" s="1"/>
  <c r="J383"/>
  <c r="K383" s="1"/>
  <c r="AT382"/>
  <c r="AU382" s="1"/>
  <c r="AN382"/>
  <c r="AO382" s="1"/>
  <c r="AH382"/>
  <c r="AI382" s="1"/>
  <c r="AB382"/>
  <c r="AC382" s="1"/>
  <c r="V382"/>
  <c r="W382" s="1"/>
  <c r="P382"/>
  <c r="Q382" s="1"/>
  <c r="J382"/>
  <c r="K382" s="1"/>
  <c r="AT381"/>
  <c r="AU381" s="1"/>
  <c r="AN381"/>
  <c r="AO381" s="1"/>
  <c r="AH381"/>
  <c r="AI381" s="1"/>
  <c r="AB381"/>
  <c r="AC381" s="1"/>
  <c r="V381"/>
  <c r="W381" s="1"/>
  <c r="P381"/>
  <c r="Q381" s="1"/>
  <c r="J381"/>
  <c r="K381" s="1"/>
  <c r="AH406"/>
  <c r="AY372"/>
  <c r="AX372"/>
  <c r="AS372"/>
  <c r="AR372"/>
  <c r="AM372"/>
  <c r="AL372"/>
  <c r="AG372"/>
  <c r="AF372"/>
  <c r="AA372"/>
  <c r="Z372"/>
  <c r="U372"/>
  <c r="T372"/>
  <c r="O372"/>
  <c r="N372"/>
  <c r="I372"/>
  <c r="H372"/>
  <c r="C372"/>
  <c r="B372"/>
  <c r="AT370"/>
  <c r="AU370" s="1"/>
  <c r="AN370"/>
  <c r="AO370" s="1"/>
  <c r="AH370"/>
  <c r="AI370" s="1"/>
  <c r="AB370"/>
  <c r="AC370" s="1"/>
  <c r="W370"/>
  <c r="P370"/>
  <c r="Q370" s="1"/>
  <c r="J370"/>
  <c r="K370" s="1"/>
  <c r="AT367"/>
  <c r="AU367" s="1"/>
  <c r="AN367"/>
  <c r="AO367" s="1"/>
  <c r="AH367"/>
  <c r="AI367" s="1"/>
  <c r="AB367"/>
  <c r="AC367" s="1"/>
  <c r="W367"/>
  <c r="P367"/>
  <c r="Q367" s="1"/>
  <c r="J367"/>
  <c r="K367" s="1"/>
  <c r="AT366"/>
  <c r="AU366" s="1"/>
  <c r="AN366"/>
  <c r="AO366" s="1"/>
  <c r="AH366"/>
  <c r="AI366" s="1"/>
  <c r="AB366"/>
  <c r="AC366" s="1"/>
  <c r="W366"/>
  <c r="P366"/>
  <c r="Q366" s="1"/>
  <c r="J366"/>
  <c r="K366" s="1"/>
  <c r="AT364"/>
  <c r="AU364" s="1"/>
  <c r="AN364"/>
  <c r="AO364" s="1"/>
  <c r="AH364"/>
  <c r="AI364" s="1"/>
  <c r="AB364"/>
  <c r="AC364" s="1"/>
  <c r="W364"/>
  <c r="P364"/>
  <c r="Q364" s="1"/>
  <c r="J364"/>
  <c r="K364" s="1"/>
  <c r="AT360"/>
  <c r="AU360" s="1"/>
  <c r="AN360"/>
  <c r="AO360" s="1"/>
  <c r="AH360"/>
  <c r="AI360" s="1"/>
  <c r="AB360"/>
  <c r="AC360" s="1"/>
  <c r="W360"/>
  <c r="P360"/>
  <c r="Q360" s="1"/>
  <c r="J360"/>
  <c r="K360" s="1"/>
  <c r="AT359"/>
  <c r="AU359" s="1"/>
  <c r="AN359"/>
  <c r="AO359" s="1"/>
  <c r="AH359"/>
  <c r="AI359" s="1"/>
  <c r="AB359"/>
  <c r="AC359" s="1"/>
  <c r="W359"/>
  <c r="P359"/>
  <c r="Q359" s="1"/>
  <c r="J359"/>
  <c r="K359" s="1"/>
  <c r="AT358"/>
  <c r="AU358" s="1"/>
  <c r="AN358"/>
  <c r="AO358" s="1"/>
  <c r="AH358"/>
  <c r="AI358" s="1"/>
  <c r="AB358"/>
  <c r="AC358" s="1"/>
  <c r="W358"/>
  <c r="P358"/>
  <c r="Q358" s="1"/>
  <c r="J358"/>
  <c r="K358" s="1"/>
  <c r="AT357"/>
  <c r="AU357" s="1"/>
  <c r="AN357"/>
  <c r="AO357" s="1"/>
  <c r="AH357"/>
  <c r="AI357" s="1"/>
  <c r="AB357"/>
  <c r="AC357" s="1"/>
  <c r="W357"/>
  <c r="P357"/>
  <c r="Q357" s="1"/>
  <c r="J357"/>
  <c r="K357" s="1"/>
  <c r="AT356"/>
  <c r="AU356" s="1"/>
  <c r="AN356"/>
  <c r="AO356" s="1"/>
  <c r="AH356"/>
  <c r="AI356" s="1"/>
  <c r="AB356"/>
  <c r="AC356" s="1"/>
  <c r="W356"/>
  <c r="P356"/>
  <c r="Q356" s="1"/>
  <c r="J356"/>
  <c r="K356" s="1"/>
  <c r="AT355"/>
  <c r="AU355" s="1"/>
  <c r="AN355"/>
  <c r="AO355" s="1"/>
  <c r="AH355"/>
  <c r="AI355" s="1"/>
  <c r="AB355"/>
  <c r="AC355" s="1"/>
  <c r="W355"/>
  <c r="P355"/>
  <c r="Q355" s="1"/>
  <c r="J355"/>
  <c r="K355" s="1"/>
  <c r="AT354"/>
  <c r="AU354" s="1"/>
  <c r="AN354"/>
  <c r="AO354" s="1"/>
  <c r="AH354"/>
  <c r="AI354" s="1"/>
  <c r="AB354"/>
  <c r="AC354" s="1"/>
  <c r="W354"/>
  <c r="P354"/>
  <c r="Q354" s="1"/>
  <c r="J354"/>
  <c r="K354" s="1"/>
  <c r="AT353"/>
  <c r="AU353" s="1"/>
  <c r="AN353"/>
  <c r="AO353" s="1"/>
  <c r="AH353"/>
  <c r="AI353" s="1"/>
  <c r="AB353"/>
  <c r="AC353" s="1"/>
  <c r="W353"/>
  <c r="P353"/>
  <c r="Q353" s="1"/>
  <c r="J353"/>
  <c r="K353" s="1"/>
  <c r="AT352"/>
  <c r="AU352" s="1"/>
  <c r="AN352"/>
  <c r="AO352" s="1"/>
  <c r="AH352"/>
  <c r="AI352" s="1"/>
  <c r="AB352"/>
  <c r="AC352" s="1"/>
  <c r="W352"/>
  <c r="P352"/>
  <c r="Q352" s="1"/>
  <c r="J352"/>
  <c r="K352" s="1"/>
  <c r="AT351"/>
  <c r="AU351" s="1"/>
  <c r="AN351"/>
  <c r="AO351" s="1"/>
  <c r="AH351"/>
  <c r="AI351" s="1"/>
  <c r="AB351"/>
  <c r="AC351" s="1"/>
  <c r="W351"/>
  <c r="P351"/>
  <c r="Q351" s="1"/>
  <c r="J351"/>
  <c r="K351" s="1"/>
  <c r="AT350"/>
  <c r="AU350" s="1"/>
  <c r="AN350"/>
  <c r="AO350" s="1"/>
  <c r="AH350"/>
  <c r="AI350" s="1"/>
  <c r="AB350"/>
  <c r="AC350" s="1"/>
  <c r="W350"/>
  <c r="P350"/>
  <c r="Q350" s="1"/>
  <c r="J350"/>
  <c r="K350" s="1"/>
  <c r="AT349"/>
  <c r="AU349" s="1"/>
  <c r="AN349"/>
  <c r="AO349" s="1"/>
  <c r="AH349"/>
  <c r="AI349" s="1"/>
  <c r="AB349"/>
  <c r="AC349" s="1"/>
  <c r="W349"/>
  <c r="P349"/>
  <c r="Q349" s="1"/>
  <c r="J349"/>
  <c r="K349" s="1"/>
  <c r="AT348"/>
  <c r="AU348" s="1"/>
  <c r="AN348"/>
  <c r="AO348" s="1"/>
  <c r="AH348"/>
  <c r="AI348" s="1"/>
  <c r="AB348"/>
  <c r="AC348" s="1"/>
  <c r="W348"/>
  <c r="P348"/>
  <c r="Q348" s="1"/>
  <c r="J348"/>
  <c r="K348" s="1"/>
  <c r="AT347"/>
  <c r="AU347" s="1"/>
  <c r="AN347"/>
  <c r="AO347" s="1"/>
  <c r="AH347"/>
  <c r="AI347" s="1"/>
  <c r="AB347"/>
  <c r="AC347" s="1"/>
  <c r="W347"/>
  <c r="P347"/>
  <c r="Q347" s="1"/>
  <c r="J347"/>
  <c r="K347" s="1"/>
  <c r="AT372"/>
  <c r="AN372"/>
  <c r="AH372"/>
  <c r="AB372"/>
  <c r="AY338"/>
  <c r="AX338"/>
  <c r="AS338"/>
  <c r="AR338"/>
  <c r="AM338"/>
  <c r="AL338"/>
  <c r="AG338"/>
  <c r="AF338"/>
  <c r="AA338"/>
  <c r="Z338"/>
  <c r="U338"/>
  <c r="T338"/>
  <c r="O338"/>
  <c r="N338"/>
  <c r="I338"/>
  <c r="H338"/>
  <c r="C338"/>
  <c r="B338"/>
  <c r="AT336"/>
  <c r="AU336" s="1"/>
  <c r="AN336"/>
  <c r="AO336" s="1"/>
  <c r="AH336"/>
  <c r="AI336" s="1"/>
  <c r="AB336"/>
  <c r="AC336" s="1"/>
  <c r="V336"/>
  <c r="W336" s="1"/>
  <c r="P336"/>
  <c r="Q336" s="1"/>
  <c r="J336"/>
  <c r="K336" s="1"/>
  <c r="AT333"/>
  <c r="AU333" s="1"/>
  <c r="AN333"/>
  <c r="AO333" s="1"/>
  <c r="AH333"/>
  <c r="AI333" s="1"/>
  <c r="AB333"/>
  <c r="AC333" s="1"/>
  <c r="V333"/>
  <c r="W333" s="1"/>
  <c r="P333"/>
  <c r="Q333" s="1"/>
  <c r="J333"/>
  <c r="K333" s="1"/>
  <c r="AT332"/>
  <c r="AU332" s="1"/>
  <c r="AN332"/>
  <c r="AO332" s="1"/>
  <c r="AH332"/>
  <c r="AI332" s="1"/>
  <c r="AB332"/>
  <c r="AC332" s="1"/>
  <c r="V332"/>
  <c r="W332" s="1"/>
  <c r="P332"/>
  <c r="Q332" s="1"/>
  <c r="J332"/>
  <c r="K332" s="1"/>
  <c r="AT330"/>
  <c r="AU330" s="1"/>
  <c r="AN330"/>
  <c r="AO330" s="1"/>
  <c r="AH330"/>
  <c r="AI330" s="1"/>
  <c r="AB330"/>
  <c r="AC330" s="1"/>
  <c r="V330"/>
  <c r="W330" s="1"/>
  <c r="P330"/>
  <c r="Q330" s="1"/>
  <c r="J330"/>
  <c r="K330" s="1"/>
  <c r="AT326"/>
  <c r="AU326" s="1"/>
  <c r="AN326"/>
  <c r="AO326" s="1"/>
  <c r="AH326"/>
  <c r="AI326" s="1"/>
  <c r="AB326"/>
  <c r="AC326" s="1"/>
  <c r="V326"/>
  <c r="W326" s="1"/>
  <c r="P326"/>
  <c r="Q326" s="1"/>
  <c r="J326"/>
  <c r="K326" s="1"/>
  <c r="AT325"/>
  <c r="AU325" s="1"/>
  <c r="AN325"/>
  <c r="AO325" s="1"/>
  <c r="AH325"/>
  <c r="AI325" s="1"/>
  <c r="AB325"/>
  <c r="AC325" s="1"/>
  <c r="V325"/>
  <c r="W325" s="1"/>
  <c r="P325"/>
  <c r="Q325" s="1"/>
  <c r="J325"/>
  <c r="K325" s="1"/>
  <c r="AT324"/>
  <c r="AU324" s="1"/>
  <c r="AN324"/>
  <c r="AO324" s="1"/>
  <c r="AH324"/>
  <c r="AI324" s="1"/>
  <c r="AB324"/>
  <c r="AC324" s="1"/>
  <c r="V324"/>
  <c r="W324" s="1"/>
  <c r="P324"/>
  <c r="Q324" s="1"/>
  <c r="J324"/>
  <c r="K324" s="1"/>
  <c r="AT323"/>
  <c r="AU323" s="1"/>
  <c r="AN323"/>
  <c r="AO323" s="1"/>
  <c r="AH323"/>
  <c r="AI323" s="1"/>
  <c r="AB323"/>
  <c r="AC323" s="1"/>
  <c r="V323"/>
  <c r="W323" s="1"/>
  <c r="P323"/>
  <c r="Q323" s="1"/>
  <c r="J323"/>
  <c r="K323" s="1"/>
  <c r="AT322"/>
  <c r="AU322" s="1"/>
  <c r="AN322"/>
  <c r="AO322" s="1"/>
  <c r="AH322"/>
  <c r="AI322" s="1"/>
  <c r="AB322"/>
  <c r="AC322" s="1"/>
  <c r="V322"/>
  <c r="W322" s="1"/>
  <c r="P322"/>
  <c r="Q322" s="1"/>
  <c r="J322"/>
  <c r="K322" s="1"/>
  <c r="AT321"/>
  <c r="AU321" s="1"/>
  <c r="AN321"/>
  <c r="AO321" s="1"/>
  <c r="AH321"/>
  <c r="AI321" s="1"/>
  <c r="AB321"/>
  <c r="AC321" s="1"/>
  <c r="V321"/>
  <c r="W321" s="1"/>
  <c r="P321"/>
  <c r="Q321" s="1"/>
  <c r="J321"/>
  <c r="K321" s="1"/>
  <c r="AT320"/>
  <c r="AU320" s="1"/>
  <c r="AN320"/>
  <c r="AO320" s="1"/>
  <c r="AH320"/>
  <c r="AI320" s="1"/>
  <c r="AB320"/>
  <c r="AC320" s="1"/>
  <c r="V320"/>
  <c r="W320" s="1"/>
  <c r="P320"/>
  <c r="Q320" s="1"/>
  <c r="J320"/>
  <c r="K320" s="1"/>
  <c r="AT319"/>
  <c r="AU319" s="1"/>
  <c r="AN319"/>
  <c r="AO319" s="1"/>
  <c r="AH319"/>
  <c r="AI319" s="1"/>
  <c r="AB319"/>
  <c r="AC319" s="1"/>
  <c r="V319"/>
  <c r="W319" s="1"/>
  <c r="P319"/>
  <c r="Q319" s="1"/>
  <c r="J319"/>
  <c r="K319" s="1"/>
  <c r="AT318"/>
  <c r="AU318" s="1"/>
  <c r="AN318"/>
  <c r="AO318" s="1"/>
  <c r="AH318"/>
  <c r="AI318" s="1"/>
  <c r="AB318"/>
  <c r="AC318" s="1"/>
  <c r="V318"/>
  <c r="W318" s="1"/>
  <c r="P318"/>
  <c r="Q318" s="1"/>
  <c r="J318"/>
  <c r="K318" s="1"/>
  <c r="AT317"/>
  <c r="AU317" s="1"/>
  <c r="AN317"/>
  <c r="AO317" s="1"/>
  <c r="AH317"/>
  <c r="AI317" s="1"/>
  <c r="AB317"/>
  <c r="AC317" s="1"/>
  <c r="V317"/>
  <c r="W317" s="1"/>
  <c r="P317"/>
  <c r="Q317" s="1"/>
  <c r="J317"/>
  <c r="K317" s="1"/>
  <c r="AT316"/>
  <c r="AU316" s="1"/>
  <c r="AN316"/>
  <c r="AO316" s="1"/>
  <c r="AH316"/>
  <c r="AI316" s="1"/>
  <c r="AB316"/>
  <c r="AC316" s="1"/>
  <c r="V316"/>
  <c r="W316" s="1"/>
  <c r="P316"/>
  <c r="Q316" s="1"/>
  <c r="J316"/>
  <c r="K316" s="1"/>
  <c r="AT315"/>
  <c r="AU315" s="1"/>
  <c r="AN315"/>
  <c r="AO315" s="1"/>
  <c r="AH315"/>
  <c r="AI315" s="1"/>
  <c r="AB315"/>
  <c r="AC315" s="1"/>
  <c r="V315"/>
  <c r="W315" s="1"/>
  <c r="P315"/>
  <c r="Q315" s="1"/>
  <c r="J315"/>
  <c r="K315" s="1"/>
  <c r="AT314"/>
  <c r="AU314" s="1"/>
  <c r="AN314"/>
  <c r="AO314" s="1"/>
  <c r="AH314"/>
  <c r="AI314" s="1"/>
  <c r="AB314"/>
  <c r="AC314" s="1"/>
  <c r="V314"/>
  <c r="W314" s="1"/>
  <c r="P314"/>
  <c r="Q314" s="1"/>
  <c r="J314"/>
  <c r="K314" s="1"/>
  <c r="AT313"/>
  <c r="AU313" s="1"/>
  <c r="AN313"/>
  <c r="AO313" s="1"/>
  <c r="AH313"/>
  <c r="AI313" s="1"/>
  <c r="AB313"/>
  <c r="AC313" s="1"/>
  <c r="V313"/>
  <c r="W313" s="1"/>
  <c r="P313"/>
  <c r="Q313" s="1"/>
  <c r="J313"/>
  <c r="K313" s="1"/>
  <c r="AT338"/>
  <c r="AN338"/>
  <c r="AH338"/>
  <c r="AB338"/>
  <c r="AY304"/>
  <c r="AX304"/>
  <c r="AS304"/>
  <c r="AR304"/>
  <c r="AM304"/>
  <c r="AL304"/>
  <c r="AG304"/>
  <c r="AF304"/>
  <c r="AA304"/>
  <c r="Z304"/>
  <c r="U304"/>
  <c r="T304"/>
  <c r="O304"/>
  <c r="N304"/>
  <c r="I304"/>
  <c r="H304"/>
  <c r="C304"/>
  <c r="B304"/>
  <c r="AT302"/>
  <c r="AU302" s="1"/>
  <c r="AN302"/>
  <c r="AO302" s="1"/>
  <c r="AH302"/>
  <c r="AI302" s="1"/>
  <c r="AB302"/>
  <c r="AC302" s="1"/>
  <c r="V302"/>
  <c r="W302" s="1"/>
  <c r="P302"/>
  <c r="Q302" s="1"/>
  <c r="J302"/>
  <c r="K302" s="1"/>
  <c r="AT299"/>
  <c r="AU299" s="1"/>
  <c r="AN299"/>
  <c r="AO299" s="1"/>
  <c r="AH299"/>
  <c r="AI299" s="1"/>
  <c r="AB299"/>
  <c r="AC299" s="1"/>
  <c r="V299"/>
  <c r="W299" s="1"/>
  <c r="P299"/>
  <c r="Q299" s="1"/>
  <c r="J299"/>
  <c r="K299" s="1"/>
  <c r="AT298"/>
  <c r="AU298" s="1"/>
  <c r="AN298"/>
  <c r="AO298" s="1"/>
  <c r="AH298"/>
  <c r="AI298" s="1"/>
  <c r="AB298"/>
  <c r="AC298" s="1"/>
  <c r="V298"/>
  <c r="W298" s="1"/>
  <c r="P298"/>
  <c r="Q298" s="1"/>
  <c r="J298"/>
  <c r="K298" s="1"/>
  <c r="AT296"/>
  <c r="AU296" s="1"/>
  <c r="AN296"/>
  <c r="AO296" s="1"/>
  <c r="AH296"/>
  <c r="AI296" s="1"/>
  <c r="AB296"/>
  <c r="AC296" s="1"/>
  <c r="V296"/>
  <c r="W296" s="1"/>
  <c r="P296"/>
  <c r="Q296" s="1"/>
  <c r="J296"/>
  <c r="K296" s="1"/>
  <c r="AT292"/>
  <c r="AU292" s="1"/>
  <c r="AN292"/>
  <c r="AO292" s="1"/>
  <c r="AH292"/>
  <c r="AI292" s="1"/>
  <c r="AB292"/>
  <c r="AC292" s="1"/>
  <c r="V292"/>
  <c r="W292" s="1"/>
  <c r="P292"/>
  <c r="Q292" s="1"/>
  <c r="J292"/>
  <c r="K292" s="1"/>
  <c r="AT291"/>
  <c r="AU291" s="1"/>
  <c r="AN291"/>
  <c r="AO291" s="1"/>
  <c r="AH291"/>
  <c r="AI291" s="1"/>
  <c r="AB291"/>
  <c r="AC291" s="1"/>
  <c r="V291"/>
  <c r="W291" s="1"/>
  <c r="P291"/>
  <c r="Q291" s="1"/>
  <c r="J291"/>
  <c r="K291" s="1"/>
  <c r="AT290"/>
  <c r="AU290" s="1"/>
  <c r="AN290"/>
  <c r="AO290" s="1"/>
  <c r="AH290"/>
  <c r="AI290" s="1"/>
  <c r="AB290"/>
  <c r="AC290" s="1"/>
  <c r="V290"/>
  <c r="W290" s="1"/>
  <c r="P290"/>
  <c r="Q290" s="1"/>
  <c r="J290"/>
  <c r="K290" s="1"/>
  <c r="AT289"/>
  <c r="AU289" s="1"/>
  <c r="AN289"/>
  <c r="AO289" s="1"/>
  <c r="AH289"/>
  <c r="AI289" s="1"/>
  <c r="AB289"/>
  <c r="AC289" s="1"/>
  <c r="V289"/>
  <c r="W289" s="1"/>
  <c r="P289"/>
  <c r="Q289" s="1"/>
  <c r="J289"/>
  <c r="K289" s="1"/>
  <c r="AT288"/>
  <c r="AU288" s="1"/>
  <c r="AN288"/>
  <c r="AO288" s="1"/>
  <c r="AH288"/>
  <c r="AI288" s="1"/>
  <c r="AB288"/>
  <c r="AC288" s="1"/>
  <c r="V288"/>
  <c r="W288" s="1"/>
  <c r="P288"/>
  <c r="Q288" s="1"/>
  <c r="J288"/>
  <c r="K288" s="1"/>
  <c r="AT287"/>
  <c r="AU287" s="1"/>
  <c r="AN287"/>
  <c r="AO287" s="1"/>
  <c r="AH287"/>
  <c r="AI287" s="1"/>
  <c r="AB287"/>
  <c r="AC287" s="1"/>
  <c r="V287"/>
  <c r="W287" s="1"/>
  <c r="P287"/>
  <c r="Q287" s="1"/>
  <c r="J287"/>
  <c r="K287" s="1"/>
  <c r="AT286"/>
  <c r="AU286" s="1"/>
  <c r="AN286"/>
  <c r="AO286" s="1"/>
  <c r="AH286"/>
  <c r="AI286" s="1"/>
  <c r="AB286"/>
  <c r="AC286" s="1"/>
  <c r="V286"/>
  <c r="W286" s="1"/>
  <c r="P286"/>
  <c r="Q286" s="1"/>
  <c r="J286"/>
  <c r="K286" s="1"/>
  <c r="AT285"/>
  <c r="AU285" s="1"/>
  <c r="AN285"/>
  <c r="AO285" s="1"/>
  <c r="AH285"/>
  <c r="AI285" s="1"/>
  <c r="AB285"/>
  <c r="AC285" s="1"/>
  <c r="V285"/>
  <c r="W285" s="1"/>
  <c r="P285"/>
  <c r="Q285" s="1"/>
  <c r="J285"/>
  <c r="K285" s="1"/>
  <c r="AT284"/>
  <c r="AU284" s="1"/>
  <c r="AN284"/>
  <c r="AO284" s="1"/>
  <c r="AH284"/>
  <c r="AI284" s="1"/>
  <c r="AB284"/>
  <c r="AC284" s="1"/>
  <c r="V284"/>
  <c r="W284" s="1"/>
  <c r="P284"/>
  <c r="Q284" s="1"/>
  <c r="J284"/>
  <c r="K284" s="1"/>
  <c r="AT283"/>
  <c r="AU283" s="1"/>
  <c r="AN283"/>
  <c r="AO283" s="1"/>
  <c r="AH283"/>
  <c r="AI283" s="1"/>
  <c r="AB283"/>
  <c r="AC283" s="1"/>
  <c r="V283"/>
  <c r="W283" s="1"/>
  <c r="P283"/>
  <c r="Q283" s="1"/>
  <c r="J283"/>
  <c r="K283" s="1"/>
  <c r="AT282"/>
  <c r="AU282" s="1"/>
  <c r="AN282"/>
  <c r="AO282" s="1"/>
  <c r="AH282"/>
  <c r="AI282" s="1"/>
  <c r="AB282"/>
  <c r="AC282" s="1"/>
  <c r="V282"/>
  <c r="W282" s="1"/>
  <c r="P282"/>
  <c r="Q282" s="1"/>
  <c r="J282"/>
  <c r="K282" s="1"/>
  <c r="AT281"/>
  <c r="AU281" s="1"/>
  <c r="AN281"/>
  <c r="AO281" s="1"/>
  <c r="AH281"/>
  <c r="AI281" s="1"/>
  <c r="AB281"/>
  <c r="AC281" s="1"/>
  <c r="V281"/>
  <c r="W281" s="1"/>
  <c r="P281"/>
  <c r="Q281" s="1"/>
  <c r="J281"/>
  <c r="K281" s="1"/>
  <c r="AT280"/>
  <c r="AU280" s="1"/>
  <c r="AN280"/>
  <c r="AO280" s="1"/>
  <c r="AH280"/>
  <c r="AI280" s="1"/>
  <c r="AB280"/>
  <c r="AC280" s="1"/>
  <c r="V280"/>
  <c r="W280" s="1"/>
  <c r="P280"/>
  <c r="Q280" s="1"/>
  <c r="J280"/>
  <c r="K280" s="1"/>
  <c r="AT279"/>
  <c r="AU279" s="1"/>
  <c r="AN279"/>
  <c r="AO279" s="1"/>
  <c r="AH279"/>
  <c r="AI279" s="1"/>
  <c r="AB279"/>
  <c r="AC279" s="1"/>
  <c r="V279"/>
  <c r="W279" s="1"/>
  <c r="P279"/>
  <c r="Q279" s="1"/>
  <c r="J279"/>
  <c r="K279" s="1"/>
  <c r="AT277"/>
  <c r="AU277" s="1"/>
  <c r="AN277"/>
  <c r="AO277" s="1"/>
  <c r="AH277"/>
  <c r="AI277" s="1"/>
  <c r="AB277"/>
  <c r="AC277" s="1"/>
  <c r="V277"/>
  <c r="W277" s="1"/>
  <c r="P277"/>
  <c r="Q277" s="1"/>
  <c r="J277"/>
  <c r="K277" s="1"/>
  <c r="AT304"/>
  <c r="AN304"/>
  <c r="AH304"/>
  <c r="AB304"/>
  <c r="V304"/>
  <c r="AF15" i="4" s="1"/>
  <c r="AY270" i="3"/>
  <c r="AX270"/>
  <c r="AS270"/>
  <c r="AR270"/>
  <c r="AM270"/>
  <c r="AL270"/>
  <c r="AG270"/>
  <c r="AF270"/>
  <c r="AA270"/>
  <c r="Z270"/>
  <c r="U270"/>
  <c r="T270"/>
  <c r="O270"/>
  <c r="N270"/>
  <c r="I270"/>
  <c r="H270"/>
  <c r="C270"/>
  <c r="B270"/>
  <c r="AT268"/>
  <c r="AU268" s="1"/>
  <c r="AN268"/>
  <c r="AO268" s="1"/>
  <c r="AH268"/>
  <c r="AI268" s="1"/>
  <c r="AB268"/>
  <c r="AC268" s="1"/>
  <c r="V268"/>
  <c r="P268"/>
  <c r="Q268" s="1"/>
  <c r="J268"/>
  <c r="K268" s="1"/>
  <c r="AT265"/>
  <c r="AU265" s="1"/>
  <c r="AN265"/>
  <c r="AO265" s="1"/>
  <c r="AH265"/>
  <c r="AI265" s="1"/>
  <c r="AB265"/>
  <c r="AC265" s="1"/>
  <c r="V265"/>
  <c r="P265"/>
  <c r="Q265" s="1"/>
  <c r="J265"/>
  <c r="K265" s="1"/>
  <c r="AT264"/>
  <c r="AU264" s="1"/>
  <c r="AN264"/>
  <c r="AO264" s="1"/>
  <c r="AH264"/>
  <c r="AI264" s="1"/>
  <c r="AB264"/>
  <c r="AC264" s="1"/>
  <c r="V264"/>
  <c r="W264" s="1"/>
  <c r="P264"/>
  <c r="Q264" s="1"/>
  <c r="J264"/>
  <c r="K264" s="1"/>
  <c r="AT262"/>
  <c r="AU262" s="1"/>
  <c r="AN262"/>
  <c r="AO262" s="1"/>
  <c r="AH262"/>
  <c r="AI262" s="1"/>
  <c r="AB262"/>
  <c r="AC262" s="1"/>
  <c r="V262"/>
  <c r="W262" s="1"/>
  <c r="P262"/>
  <c r="Q262" s="1"/>
  <c r="J262"/>
  <c r="K262" s="1"/>
  <c r="AT260"/>
  <c r="AU260" s="1"/>
  <c r="AN260"/>
  <c r="AO260" s="1"/>
  <c r="AH260"/>
  <c r="AI260" s="1"/>
  <c r="AB260"/>
  <c r="AC260" s="1"/>
  <c r="V260"/>
  <c r="W260" s="1"/>
  <c r="P260"/>
  <c r="Q260" s="1"/>
  <c r="J260"/>
  <c r="K260" s="1"/>
  <c r="AT258"/>
  <c r="AU258" s="1"/>
  <c r="AN258"/>
  <c r="AO258" s="1"/>
  <c r="AH258"/>
  <c r="AI258" s="1"/>
  <c r="AB258"/>
  <c r="AC258" s="1"/>
  <c r="V258"/>
  <c r="W258" s="1"/>
  <c r="P258"/>
  <c r="Q258" s="1"/>
  <c r="J258"/>
  <c r="K258" s="1"/>
  <c r="AT257"/>
  <c r="AU257" s="1"/>
  <c r="AN257"/>
  <c r="AO257" s="1"/>
  <c r="AH257"/>
  <c r="AI257" s="1"/>
  <c r="AB257"/>
  <c r="AC257" s="1"/>
  <c r="V257"/>
  <c r="W257" s="1"/>
  <c r="P257"/>
  <c r="Q257" s="1"/>
  <c r="J257"/>
  <c r="K257" s="1"/>
  <c r="AT256"/>
  <c r="AU256" s="1"/>
  <c r="AN256"/>
  <c r="AO256" s="1"/>
  <c r="AH256"/>
  <c r="AI256" s="1"/>
  <c r="AB256"/>
  <c r="AC256" s="1"/>
  <c r="V256"/>
  <c r="W256" s="1"/>
  <c r="P256"/>
  <c r="Q256" s="1"/>
  <c r="J256"/>
  <c r="K256" s="1"/>
  <c r="AT255"/>
  <c r="AU255" s="1"/>
  <c r="AN255"/>
  <c r="AO255" s="1"/>
  <c r="AH255"/>
  <c r="AI255" s="1"/>
  <c r="AB255"/>
  <c r="AC255" s="1"/>
  <c r="V255"/>
  <c r="W255" s="1"/>
  <c r="P255"/>
  <c r="Q255" s="1"/>
  <c r="J255"/>
  <c r="K255" s="1"/>
  <c r="AT254"/>
  <c r="AU254" s="1"/>
  <c r="AN254"/>
  <c r="AO254" s="1"/>
  <c r="AH254"/>
  <c r="AI254" s="1"/>
  <c r="AB254"/>
  <c r="AC254" s="1"/>
  <c r="V254"/>
  <c r="W254" s="1"/>
  <c r="P254"/>
  <c r="Q254" s="1"/>
  <c r="J254"/>
  <c r="K254" s="1"/>
  <c r="AT253"/>
  <c r="AU253" s="1"/>
  <c r="AN253"/>
  <c r="AO253" s="1"/>
  <c r="AH253"/>
  <c r="AI253" s="1"/>
  <c r="AB253"/>
  <c r="AC253" s="1"/>
  <c r="V253"/>
  <c r="W253" s="1"/>
  <c r="P253"/>
  <c r="Q253" s="1"/>
  <c r="J253"/>
  <c r="K253" s="1"/>
  <c r="AT252"/>
  <c r="AU252" s="1"/>
  <c r="AN252"/>
  <c r="AO252" s="1"/>
  <c r="AH252"/>
  <c r="AI252" s="1"/>
  <c r="AB252"/>
  <c r="AC252" s="1"/>
  <c r="V252"/>
  <c r="W252" s="1"/>
  <c r="P252"/>
  <c r="Q252" s="1"/>
  <c r="J252"/>
  <c r="K252" s="1"/>
  <c r="AT251"/>
  <c r="AU251" s="1"/>
  <c r="AN251"/>
  <c r="AO251" s="1"/>
  <c r="AH251"/>
  <c r="AI251" s="1"/>
  <c r="AB251"/>
  <c r="AC251" s="1"/>
  <c r="V251"/>
  <c r="W251" s="1"/>
  <c r="P251"/>
  <c r="Q251" s="1"/>
  <c r="J251"/>
  <c r="K251" s="1"/>
  <c r="AT250"/>
  <c r="AU250" s="1"/>
  <c r="AN250"/>
  <c r="AO250" s="1"/>
  <c r="AH250"/>
  <c r="AI250" s="1"/>
  <c r="AB250"/>
  <c r="AC250" s="1"/>
  <c r="V250"/>
  <c r="W250" s="1"/>
  <c r="P250"/>
  <c r="Q250" s="1"/>
  <c r="J250"/>
  <c r="K250" s="1"/>
  <c r="AT249"/>
  <c r="AU249" s="1"/>
  <c r="AN249"/>
  <c r="AO249" s="1"/>
  <c r="AH249"/>
  <c r="AI249" s="1"/>
  <c r="AB249"/>
  <c r="AC249" s="1"/>
  <c r="V249"/>
  <c r="W249" s="1"/>
  <c r="P249"/>
  <c r="Q249" s="1"/>
  <c r="J249"/>
  <c r="K249" s="1"/>
  <c r="AT248"/>
  <c r="AU248" s="1"/>
  <c r="AN248"/>
  <c r="AO248" s="1"/>
  <c r="AH248"/>
  <c r="AI248" s="1"/>
  <c r="AB248"/>
  <c r="AC248" s="1"/>
  <c r="V248"/>
  <c r="W248" s="1"/>
  <c r="P248"/>
  <c r="Q248" s="1"/>
  <c r="J248"/>
  <c r="K248" s="1"/>
  <c r="AT247"/>
  <c r="AU247" s="1"/>
  <c r="AN247"/>
  <c r="AO247" s="1"/>
  <c r="AH247"/>
  <c r="AI247" s="1"/>
  <c r="AB247"/>
  <c r="AC247" s="1"/>
  <c r="V247"/>
  <c r="W247" s="1"/>
  <c r="P247"/>
  <c r="Q247" s="1"/>
  <c r="J247"/>
  <c r="K247" s="1"/>
  <c r="AT246"/>
  <c r="AU246" s="1"/>
  <c r="AN246"/>
  <c r="AO246" s="1"/>
  <c r="AH246"/>
  <c r="AI246" s="1"/>
  <c r="AB246"/>
  <c r="AC246" s="1"/>
  <c r="V246"/>
  <c r="W246" s="1"/>
  <c r="P246"/>
  <c r="Q246" s="1"/>
  <c r="J246"/>
  <c r="K246" s="1"/>
  <c r="AT245"/>
  <c r="AU245" s="1"/>
  <c r="AN245"/>
  <c r="AO245" s="1"/>
  <c r="AH245"/>
  <c r="AI245" s="1"/>
  <c r="AB245"/>
  <c r="AC245" s="1"/>
  <c r="V245"/>
  <c r="W245" s="1"/>
  <c r="P245"/>
  <c r="Q245" s="1"/>
  <c r="J245"/>
  <c r="K245" s="1"/>
  <c r="AN270"/>
  <c r="AH270"/>
  <c r="AY236"/>
  <c r="AX236"/>
  <c r="AS236"/>
  <c r="AR236"/>
  <c r="AM236"/>
  <c r="AL236"/>
  <c r="AG236"/>
  <c r="AF236"/>
  <c r="AA236"/>
  <c r="Z236"/>
  <c r="U236"/>
  <c r="T236"/>
  <c r="O236"/>
  <c r="N236"/>
  <c r="I236"/>
  <c r="H236"/>
  <c r="C236"/>
  <c r="B236"/>
  <c r="AT234"/>
  <c r="AU234" s="1"/>
  <c r="AN234"/>
  <c r="AO234" s="1"/>
  <c r="AH234"/>
  <c r="AI234" s="1"/>
  <c r="AB234"/>
  <c r="AC234" s="1"/>
  <c r="W234"/>
  <c r="P234"/>
  <c r="Q234" s="1"/>
  <c r="J234"/>
  <c r="K234" s="1"/>
  <c r="AT231"/>
  <c r="AU231" s="1"/>
  <c r="AN231"/>
  <c r="AO231" s="1"/>
  <c r="AH231"/>
  <c r="AI231" s="1"/>
  <c r="AB231"/>
  <c r="AC231" s="1"/>
  <c r="W231"/>
  <c r="P231"/>
  <c r="Q231" s="1"/>
  <c r="J231"/>
  <c r="K231" s="1"/>
  <c r="AT230"/>
  <c r="AU230" s="1"/>
  <c r="AN230"/>
  <c r="AO230" s="1"/>
  <c r="AH230"/>
  <c r="AI230" s="1"/>
  <c r="AB230"/>
  <c r="AC230" s="1"/>
  <c r="W230"/>
  <c r="P230"/>
  <c r="Q230" s="1"/>
  <c r="J230"/>
  <c r="K230" s="1"/>
  <c r="AT228"/>
  <c r="AU228" s="1"/>
  <c r="AN228"/>
  <c r="AO228" s="1"/>
  <c r="AH228"/>
  <c r="AI228" s="1"/>
  <c r="AB228"/>
  <c r="AC228" s="1"/>
  <c r="W228"/>
  <c r="P228"/>
  <c r="Q228" s="1"/>
  <c r="J228"/>
  <c r="K228" s="1"/>
  <c r="AT226"/>
  <c r="AU226" s="1"/>
  <c r="AN226"/>
  <c r="AO226" s="1"/>
  <c r="AH226"/>
  <c r="AI226" s="1"/>
  <c r="AB226"/>
  <c r="AC226" s="1"/>
  <c r="W226"/>
  <c r="P226"/>
  <c r="Q226" s="1"/>
  <c r="J226"/>
  <c r="K226" s="1"/>
  <c r="AT224"/>
  <c r="AU224" s="1"/>
  <c r="AN224"/>
  <c r="AO224" s="1"/>
  <c r="AH224"/>
  <c r="AI224" s="1"/>
  <c r="AB224"/>
  <c r="AC224" s="1"/>
  <c r="W224"/>
  <c r="P224"/>
  <c r="Q224" s="1"/>
  <c r="J224"/>
  <c r="K224" s="1"/>
  <c r="AT223"/>
  <c r="AU223" s="1"/>
  <c r="AN223"/>
  <c r="AO223" s="1"/>
  <c r="AH223"/>
  <c r="AI223" s="1"/>
  <c r="AB223"/>
  <c r="AC223" s="1"/>
  <c r="W223"/>
  <c r="P223"/>
  <c r="Q223" s="1"/>
  <c r="J223"/>
  <c r="K223" s="1"/>
  <c r="AT222"/>
  <c r="AU222" s="1"/>
  <c r="AN222"/>
  <c r="AO222" s="1"/>
  <c r="AH222"/>
  <c r="AI222" s="1"/>
  <c r="AB222"/>
  <c r="AC222" s="1"/>
  <c r="W222"/>
  <c r="P222"/>
  <c r="Q222" s="1"/>
  <c r="J222"/>
  <c r="K222" s="1"/>
  <c r="AT221"/>
  <c r="AU221" s="1"/>
  <c r="AN221"/>
  <c r="AO221" s="1"/>
  <c r="AH221"/>
  <c r="AI221" s="1"/>
  <c r="AB221"/>
  <c r="AC221" s="1"/>
  <c r="W221"/>
  <c r="P221"/>
  <c r="Q221" s="1"/>
  <c r="J221"/>
  <c r="K221" s="1"/>
  <c r="AT220"/>
  <c r="AU220" s="1"/>
  <c r="AN220"/>
  <c r="AO220" s="1"/>
  <c r="AH220"/>
  <c r="AI220" s="1"/>
  <c r="AB220"/>
  <c r="AC220" s="1"/>
  <c r="W220"/>
  <c r="P220"/>
  <c r="Q220" s="1"/>
  <c r="J220"/>
  <c r="K220" s="1"/>
  <c r="AT219"/>
  <c r="AU219" s="1"/>
  <c r="AN219"/>
  <c r="AO219" s="1"/>
  <c r="AH219"/>
  <c r="AI219" s="1"/>
  <c r="AB219"/>
  <c r="AC219" s="1"/>
  <c r="W219"/>
  <c r="P219"/>
  <c r="Q219" s="1"/>
  <c r="J219"/>
  <c r="K219" s="1"/>
  <c r="AT218"/>
  <c r="AU218" s="1"/>
  <c r="AN218"/>
  <c r="AO218" s="1"/>
  <c r="AH218"/>
  <c r="AI218" s="1"/>
  <c r="AB218"/>
  <c r="AC218" s="1"/>
  <c r="W218"/>
  <c r="P218"/>
  <c r="Q218" s="1"/>
  <c r="J218"/>
  <c r="K218" s="1"/>
  <c r="AT217"/>
  <c r="AU217" s="1"/>
  <c r="AN217"/>
  <c r="AO217" s="1"/>
  <c r="AH217"/>
  <c r="AI217" s="1"/>
  <c r="AB217"/>
  <c r="AC217" s="1"/>
  <c r="W217"/>
  <c r="P217"/>
  <c r="Q217" s="1"/>
  <c r="J217"/>
  <c r="K217" s="1"/>
  <c r="AT216"/>
  <c r="AU216" s="1"/>
  <c r="AN216"/>
  <c r="AO216" s="1"/>
  <c r="AH216"/>
  <c r="AI216" s="1"/>
  <c r="AB216"/>
  <c r="AC216" s="1"/>
  <c r="W216"/>
  <c r="P216"/>
  <c r="Q216" s="1"/>
  <c r="J216"/>
  <c r="K216" s="1"/>
  <c r="AT215"/>
  <c r="AU215" s="1"/>
  <c r="AN215"/>
  <c r="AO215" s="1"/>
  <c r="AH215"/>
  <c r="AI215" s="1"/>
  <c r="AB215"/>
  <c r="AC215" s="1"/>
  <c r="W215"/>
  <c r="P215"/>
  <c r="Q215" s="1"/>
  <c r="J215"/>
  <c r="K215" s="1"/>
  <c r="AT214"/>
  <c r="AU214" s="1"/>
  <c r="AN214"/>
  <c r="AO214" s="1"/>
  <c r="AH214"/>
  <c r="AI214" s="1"/>
  <c r="AB214"/>
  <c r="AC214" s="1"/>
  <c r="W214"/>
  <c r="P214"/>
  <c r="Q214" s="1"/>
  <c r="J214"/>
  <c r="K214" s="1"/>
  <c r="AT213"/>
  <c r="AU213" s="1"/>
  <c r="AN213"/>
  <c r="AO213" s="1"/>
  <c r="AH213"/>
  <c r="AI213" s="1"/>
  <c r="AB213"/>
  <c r="AC213" s="1"/>
  <c r="W213"/>
  <c r="P213"/>
  <c r="Q213" s="1"/>
  <c r="J213"/>
  <c r="K213" s="1"/>
  <c r="AT212"/>
  <c r="AU212" s="1"/>
  <c r="AN212"/>
  <c r="AO212" s="1"/>
  <c r="AH212"/>
  <c r="AI212" s="1"/>
  <c r="AB212"/>
  <c r="AC212" s="1"/>
  <c r="V212"/>
  <c r="W212" s="1"/>
  <c r="P212"/>
  <c r="Q212" s="1"/>
  <c r="J212"/>
  <c r="K212" s="1"/>
  <c r="AT211"/>
  <c r="AU211" s="1"/>
  <c r="AN211"/>
  <c r="AO211" s="1"/>
  <c r="AH211"/>
  <c r="AI211" s="1"/>
  <c r="AB211"/>
  <c r="AC211" s="1"/>
  <c r="V211"/>
  <c r="W211" s="1"/>
  <c r="P211"/>
  <c r="Q211" s="1"/>
  <c r="J211"/>
  <c r="K211" s="1"/>
  <c r="AN236"/>
  <c r="AB236"/>
  <c r="AY202"/>
  <c r="AX202"/>
  <c r="AS202"/>
  <c r="AR202"/>
  <c r="AM202"/>
  <c r="AL202"/>
  <c r="AG202"/>
  <c r="AF202"/>
  <c r="AA202"/>
  <c r="Z202"/>
  <c r="U202"/>
  <c r="T202"/>
  <c r="O202"/>
  <c r="N202"/>
  <c r="I202"/>
  <c r="H202"/>
  <c r="C202"/>
  <c r="B202"/>
  <c r="AT200"/>
  <c r="AU200" s="1"/>
  <c r="AN200"/>
  <c r="AO200" s="1"/>
  <c r="AH200"/>
  <c r="AI200" s="1"/>
  <c r="AB200"/>
  <c r="AC200" s="1"/>
  <c r="V200"/>
  <c r="W200" s="1"/>
  <c r="P200"/>
  <c r="Q200" s="1"/>
  <c r="J200"/>
  <c r="K200" s="1"/>
  <c r="AT197"/>
  <c r="AU197" s="1"/>
  <c r="AN197"/>
  <c r="AO197" s="1"/>
  <c r="AH197"/>
  <c r="AI197" s="1"/>
  <c r="AB197"/>
  <c r="AC197" s="1"/>
  <c r="V197"/>
  <c r="W197" s="1"/>
  <c r="P197"/>
  <c r="Q197" s="1"/>
  <c r="J197"/>
  <c r="K197" s="1"/>
  <c r="AT196"/>
  <c r="AU196" s="1"/>
  <c r="AN196"/>
  <c r="AO196" s="1"/>
  <c r="AH196"/>
  <c r="AI196" s="1"/>
  <c r="AB196"/>
  <c r="AC196" s="1"/>
  <c r="V196"/>
  <c r="W196" s="1"/>
  <c r="P196"/>
  <c r="Q196" s="1"/>
  <c r="J196"/>
  <c r="K196" s="1"/>
  <c r="AT194"/>
  <c r="AU194" s="1"/>
  <c r="AN194"/>
  <c r="AO194" s="1"/>
  <c r="AH194"/>
  <c r="AI194" s="1"/>
  <c r="AB194"/>
  <c r="AC194" s="1"/>
  <c r="V194"/>
  <c r="W194" s="1"/>
  <c r="P194"/>
  <c r="Q194" s="1"/>
  <c r="J194"/>
  <c r="K194" s="1"/>
  <c r="AT190"/>
  <c r="AU190" s="1"/>
  <c r="AN190"/>
  <c r="AO190" s="1"/>
  <c r="AH190"/>
  <c r="AI190" s="1"/>
  <c r="AB190"/>
  <c r="AC190" s="1"/>
  <c r="V190"/>
  <c r="W190" s="1"/>
  <c r="P190"/>
  <c r="Q190" s="1"/>
  <c r="J190"/>
  <c r="K190" s="1"/>
  <c r="AT189"/>
  <c r="AU189" s="1"/>
  <c r="AN189"/>
  <c r="AO189" s="1"/>
  <c r="AH189"/>
  <c r="AI189" s="1"/>
  <c r="AB189"/>
  <c r="AC189" s="1"/>
  <c r="V189"/>
  <c r="W189" s="1"/>
  <c r="P189"/>
  <c r="Q189" s="1"/>
  <c r="J189"/>
  <c r="K189" s="1"/>
  <c r="AT188"/>
  <c r="AU188" s="1"/>
  <c r="AN188"/>
  <c r="AO188" s="1"/>
  <c r="AH188"/>
  <c r="AI188" s="1"/>
  <c r="AB188"/>
  <c r="AC188" s="1"/>
  <c r="V188"/>
  <c r="W188" s="1"/>
  <c r="P188"/>
  <c r="Q188" s="1"/>
  <c r="J188"/>
  <c r="K188" s="1"/>
  <c r="AT187"/>
  <c r="AU187" s="1"/>
  <c r="AN187"/>
  <c r="AO187" s="1"/>
  <c r="AH187"/>
  <c r="AI187" s="1"/>
  <c r="AB187"/>
  <c r="AC187" s="1"/>
  <c r="V187"/>
  <c r="W187" s="1"/>
  <c r="P187"/>
  <c r="Q187" s="1"/>
  <c r="J187"/>
  <c r="K187" s="1"/>
  <c r="AT186"/>
  <c r="AU186" s="1"/>
  <c r="AN186"/>
  <c r="AO186" s="1"/>
  <c r="AH186"/>
  <c r="AI186" s="1"/>
  <c r="AB186"/>
  <c r="AC186" s="1"/>
  <c r="V186"/>
  <c r="W186" s="1"/>
  <c r="P186"/>
  <c r="Q186" s="1"/>
  <c r="J186"/>
  <c r="K186" s="1"/>
  <c r="AT185"/>
  <c r="AU185" s="1"/>
  <c r="AN185"/>
  <c r="AO185" s="1"/>
  <c r="AH185"/>
  <c r="AI185" s="1"/>
  <c r="AB185"/>
  <c r="AC185" s="1"/>
  <c r="V185"/>
  <c r="W185" s="1"/>
  <c r="P185"/>
  <c r="Q185" s="1"/>
  <c r="J185"/>
  <c r="K185" s="1"/>
  <c r="AT184"/>
  <c r="AU184" s="1"/>
  <c r="AN184"/>
  <c r="AO184" s="1"/>
  <c r="AH184"/>
  <c r="AI184" s="1"/>
  <c r="AB184"/>
  <c r="AC184" s="1"/>
  <c r="V184"/>
  <c r="W184" s="1"/>
  <c r="P184"/>
  <c r="Q184" s="1"/>
  <c r="J184"/>
  <c r="K184" s="1"/>
  <c r="AT183"/>
  <c r="AU183" s="1"/>
  <c r="AN183"/>
  <c r="AO183" s="1"/>
  <c r="AH183"/>
  <c r="AI183" s="1"/>
  <c r="AB183"/>
  <c r="AC183" s="1"/>
  <c r="V183"/>
  <c r="W183" s="1"/>
  <c r="P183"/>
  <c r="Q183" s="1"/>
  <c r="J183"/>
  <c r="K183" s="1"/>
  <c r="AT182"/>
  <c r="AU182" s="1"/>
  <c r="AN182"/>
  <c r="AO182" s="1"/>
  <c r="AH182"/>
  <c r="AI182" s="1"/>
  <c r="AB182"/>
  <c r="AC182" s="1"/>
  <c r="V182"/>
  <c r="W182" s="1"/>
  <c r="P182"/>
  <c r="Q182" s="1"/>
  <c r="J182"/>
  <c r="K182" s="1"/>
  <c r="AT181"/>
  <c r="AU181" s="1"/>
  <c r="AN181"/>
  <c r="AO181" s="1"/>
  <c r="AH181"/>
  <c r="AI181" s="1"/>
  <c r="AB181"/>
  <c r="AC181" s="1"/>
  <c r="V181"/>
  <c r="W181" s="1"/>
  <c r="P181"/>
  <c r="Q181" s="1"/>
  <c r="J181"/>
  <c r="K181" s="1"/>
  <c r="AT180"/>
  <c r="AU180" s="1"/>
  <c r="AN180"/>
  <c r="AO180" s="1"/>
  <c r="AH180"/>
  <c r="AI180" s="1"/>
  <c r="AB180"/>
  <c r="AC180" s="1"/>
  <c r="V180"/>
  <c r="W180" s="1"/>
  <c r="P180"/>
  <c r="Q180" s="1"/>
  <c r="J180"/>
  <c r="K180" s="1"/>
  <c r="AT179"/>
  <c r="AU179" s="1"/>
  <c r="AN179"/>
  <c r="AO179" s="1"/>
  <c r="AH179"/>
  <c r="AI179" s="1"/>
  <c r="AB179"/>
  <c r="AC179" s="1"/>
  <c r="V179"/>
  <c r="W179" s="1"/>
  <c r="P179"/>
  <c r="Q179" s="1"/>
  <c r="J179"/>
  <c r="K179" s="1"/>
  <c r="AT178"/>
  <c r="AU178" s="1"/>
  <c r="AN178"/>
  <c r="AO178" s="1"/>
  <c r="AH178"/>
  <c r="AI178" s="1"/>
  <c r="AB178"/>
  <c r="AC178" s="1"/>
  <c r="V178"/>
  <c r="W178" s="1"/>
  <c r="P178"/>
  <c r="Q178" s="1"/>
  <c r="J178"/>
  <c r="K178" s="1"/>
  <c r="AT177"/>
  <c r="AU177" s="1"/>
  <c r="AN177"/>
  <c r="AO177" s="1"/>
  <c r="AH177"/>
  <c r="AI177" s="1"/>
  <c r="AB177"/>
  <c r="AC177" s="1"/>
  <c r="V177"/>
  <c r="W177" s="1"/>
  <c r="P177"/>
  <c r="Q177" s="1"/>
  <c r="J177"/>
  <c r="K177" s="1"/>
  <c r="AN202"/>
  <c r="AH202"/>
  <c r="AY168"/>
  <c r="AX168"/>
  <c r="AS168"/>
  <c r="AR168"/>
  <c r="AM168"/>
  <c r="AL168"/>
  <c r="AG168"/>
  <c r="AF168"/>
  <c r="AA168"/>
  <c r="Z168"/>
  <c r="U168"/>
  <c r="T168"/>
  <c r="O168"/>
  <c r="N168"/>
  <c r="I168"/>
  <c r="H168"/>
  <c r="C168"/>
  <c r="B168"/>
  <c r="AT166"/>
  <c r="AU166" s="1"/>
  <c r="AN166"/>
  <c r="AO166" s="1"/>
  <c r="AH166"/>
  <c r="AI166" s="1"/>
  <c r="AB166"/>
  <c r="AC166" s="1"/>
  <c r="V166"/>
  <c r="W166" s="1"/>
  <c r="P166"/>
  <c r="Q166" s="1"/>
  <c r="J166"/>
  <c r="K166" s="1"/>
  <c r="AT163"/>
  <c r="AU163" s="1"/>
  <c r="AN163"/>
  <c r="AO163" s="1"/>
  <c r="AH163"/>
  <c r="AI163" s="1"/>
  <c r="AB163"/>
  <c r="AC163" s="1"/>
  <c r="V163"/>
  <c r="W163" s="1"/>
  <c r="P163"/>
  <c r="Q163" s="1"/>
  <c r="J163"/>
  <c r="K163" s="1"/>
  <c r="AT162"/>
  <c r="AU162" s="1"/>
  <c r="AN162"/>
  <c r="AO162" s="1"/>
  <c r="AH162"/>
  <c r="AI162" s="1"/>
  <c r="AB162"/>
  <c r="AC162" s="1"/>
  <c r="V162"/>
  <c r="W162" s="1"/>
  <c r="P162"/>
  <c r="Q162" s="1"/>
  <c r="J162"/>
  <c r="K162" s="1"/>
  <c r="AT160"/>
  <c r="AU160" s="1"/>
  <c r="AN160"/>
  <c r="AO160" s="1"/>
  <c r="AH160"/>
  <c r="AI160" s="1"/>
  <c r="AB160"/>
  <c r="AC160" s="1"/>
  <c r="V160"/>
  <c r="W160" s="1"/>
  <c r="P160"/>
  <c r="Q160" s="1"/>
  <c r="J160"/>
  <c r="K160" s="1"/>
  <c r="AT156"/>
  <c r="AU156" s="1"/>
  <c r="AN156"/>
  <c r="AO156" s="1"/>
  <c r="AH156"/>
  <c r="AI156" s="1"/>
  <c r="AB156"/>
  <c r="AC156" s="1"/>
  <c r="V156"/>
  <c r="W156" s="1"/>
  <c r="P156"/>
  <c r="Q156" s="1"/>
  <c r="J156"/>
  <c r="K156" s="1"/>
  <c r="AT155"/>
  <c r="AU155" s="1"/>
  <c r="AN155"/>
  <c r="AO155" s="1"/>
  <c r="AH155"/>
  <c r="AI155" s="1"/>
  <c r="AB155"/>
  <c r="AC155" s="1"/>
  <c r="V155"/>
  <c r="W155" s="1"/>
  <c r="P155"/>
  <c r="Q155" s="1"/>
  <c r="J155"/>
  <c r="K155" s="1"/>
  <c r="AT154"/>
  <c r="AU154" s="1"/>
  <c r="AN154"/>
  <c r="AO154" s="1"/>
  <c r="AH154"/>
  <c r="AI154" s="1"/>
  <c r="AB154"/>
  <c r="AC154" s="1"/>
  <c r="V154"/>
  <c r="W154" s="1"/>
  <c r="P154"/>
  <c r="Q154" s="1"/>
  <c r="J154"/>
  <c r="K154" s="1"/>
  <c r="AT153"/>
  <c r="AU153" s="1"/>
  <c r="AN153"/>
  <c r="AO153" s="1"/>
  <c r="AH153"/>
  <c r="AI153" s="1"/>
  <c r="AB153"/>
  <c r="AC153" s="1"/>
  <c r="V153"/>
  <c r="W153" s="1"/>
  <c r="AE29" i="4" s="1"/>
  <c r="P153" i="3"/>
  <c r="Q153" s="1"/>
  <c r="J153"/>
  <c r="K153" s="1"/>
  <c r="AT152"/>
  <c r="AU152" s="1"/>
  <c r="AN152"/>
  <c r="AO152" s="1"/>
  <c r="AH152"/>
  <c r="AI152" s="1"/>
  <c r="AB152"/>
  <c r="AC152" s="1"/>
  <c r="V152"/>
  <c r="W152" s="1"/>
  <c r="P152"/>
  <c r="Q152" s="1"/>
  <c r="J152"/>
  <c r="K152" s="1"/>
  <c r="AT151"/>
  <c r="AU151" s="1"/>
  <c r="AN151"/>
  <c r="AO151" s="1"/>
  <c r="AH151"/>
  <c r="AI151" s="1"/>
  <c r="AB151"/>
  <c r="AC151" s="1"/>
  <c r="V151"/>
  <c r="W151" s="1"/>
  <c r="P151"/>
  <c r="Q151" s="1"/>
  <c r="J151"/>
  <c r="K151" s="1"/>
  <c r="AT150"/>
  <c r="AU150" s="1"/>
  <c r="AN150"/>
  <c r="AO150" s="1"/>
  <c r="AH150"/>
  <c r="AI150" s="1"/>
  <c r="AB150"/>
  <c r="AC150" s="1"/>
  <c r="V150"/>
  <c r="W150" s="1"/>
  <c r="P150"/>
  <c r="Q150" s="1"/>
  <c r="J150"/>
  <c r="K150" s="1"/>
  <c r="AT149"/>
  <c r="AU149" s="1"/>
  <c r="AN149"/>
  <c r="AO149" s="1"/>
  <c r="AH149"/>
  <c r="AI149" s="1"/>
  <c r="AB149"/>
  <c r="AC149" s="1"/>
  <c r="V149"/>
  <c r="W149" s="1"/>
  <c r="P149"/>
  <c r="Q149" s="1"/>
  <c r="J149"/>
  <c r="K149" s="1"/>
  <c r="AT148"/>
  <c r="AU148" s="1"/>
  <c r="AN148"/>
  <c r="AO148" s="1"/>
  <c r="AH148"/>
  <c r="AI148" s="1"/>
  <c r="AB148"/>
  <c r="AC148" s="1"/>
  <c r="V148"/>
  <c r="W148" s="1"/>
  <c r="P148"/>
  <c r="Q148" s="1"/>
  <c r="J148"/>
  <c r="K148" s="1"/>
  <c r="AT147"/>
  <c r="AU147" s="1"/>
  <c r="AN147"/>
  <c r="AO147" s="1"/>
  <c r="AH147"/>
  <c r="AI147" s="1"/>
  <c r="AB147"/>
  <c r="AC147" s="1"/>
  <c r="V147"/>
  <c r="P147"/>
  <c r="Q147" s="1"/>
  <c r="J147"/>
  <c r="K147" s="1"/>
  <c r="AT146"/>
  <c r="AU146" s="1"/>
  <c r="AN146"/>
  <c r="AO146" s="1"/>
  <c r="AH146"/>
  <c r="AI146" s="1"/>
  <c r="AB146"/>
  <c r="AC146" s="1"/>
  <c r="V146"/>
  <c r="W146" s="1"/>
  <c r="P146"/>
  <c r="Q146" s="1"/>
  <c r="J146"/>
  <c r="K146" s="1"/>
  <c r="AT145"/>
  <c r="AU145" s="1"/>
  <c r="AN145"/>
  <c r="AO145" s="1"/>
  <c r="AH145"/>
  <c r="AI145" s="1"/>
  <c r="AB145"/>
  <c r="AC145" s="1"/>
  <c r="V145"/>
  <c r="P145"/>
  <c r="Q145" s="1"/>
  <c r="J145"/>
  <c r="K145" s="1"/>
  <c r="AT144"/>
  <c r="AU144" s="1"/>
  <c r="AN144"/>
  <c r="AO144" s="1"/>
  <c r="AH144"/>
  <c r="AI144" s="1"/>
  <c r="AB144"/>
  <c r="AC144" s="1"/>
  <c r="V144"/>
  <c r="P144"/>
  <c r="Q144" s="1"/>
  <c r="J144"/>
  <c r="K144" s="1"/>
  <c r="AT143"/>
  <c r="AU143" s="1"/>
  <c r="AN143"/>
  <c r="AO143" s="1"/>
  <c r="AH143"/>
  <c r="AI143" s="1"/>
  <c r="AB143"/>
  <c r="AC143" s="1"/>
  <c r="V143"/>
  <c r="W143" s="1"/>
  <c r="P143"/>
  <c r="Q143" s="1"/>
  <c r="J143"/>
  <c r="K143" s="1"/>
  <c r="AN168"/>
  <c r="AH168"/>
  <c r="AB168"/>
  <c r="AY134"/>
  <c r="AX134"/>
  <c r="AS134"/>
  <c r="AR134"/>
  <c r="AM134"/>
  <c r="AL134"/>
  <c r="AG134"/>
  <c r="AF134"/>
  <c r="AA134"/>
  <c r="Z134"/>
  <c r="U134"/>
  <c r="T134"/>
  <c r="O134"/>
  <c r="N134"/>
  <c r="I134"/>
  <c r="H134"/>
  <c r="C134"/>
  <c r="B134"/>
  <c r="AT132"/>
  <c r="AU132" s="1"/>
  <c r="AN132"/>
  <c r="AO132" s="1"/>
  <c r="AH132"/>
  <c r="AI132" s="1"/>
  <c r="AB132"/>
  <c r="AC132" s="1"/>
  <c r="V132"/>
  <c r="P132"/>
  <c r="Q132" s="1"/>
  <c r="J132"/>
  <c r="K132" s="1"/>
  <c r="AT129"/>
  <c r="AU129" s="1"/>
  <c r="AN129"/>
  <c r="AO129" s="1"/>
  <c r="AH129"/>
  <c r="AI129" s="1"/>
  <c r="AB129"/>
  <c r="AC129" s="1"/>
  <c r="V129"/>
  <c r="W129" s="1"/>
  <c r="P129"/>
  <c r="Q129" s="1"/>
  <c r="J129"/>
  <c r="K129" s="1"/>
  <c r="AT128"/>
  <c r="AU128" s="1"/>
  <c r="AN128"/>
  <c r="AO128" s="1"/>
  <c r="AH128"/>
  <c r="AI128" s="1"/>
  <c r="AB128"/>
  <c r="AC128" s="1"/>
  <c r="V128"/>
  <c r="W128" s="1"/>
  <c r="P128"/>
  <c r="Q128" s="1"/>
  <c r="J128"/>
  <c r="K128" s="1"/>
  <c r="AT126"/>
  <c r="AU126" s="1"/>
  <c r="AN126"/>
  <c r="AO126" s="1"/>
  <c r="AH126"/>
  <c r="AI126" s="1"/>
  <c r="AB126"/>
  <c r="AC126" s="1"/>
  <c r="V126"/>
  <c r="W126" s="1"/>
  <c r="P126"/>
  <c r="Q126" s="1"/>
  <c r="J126"/>
  <c r="K126" s="1"/>
  <c r="AT122"/>
  <c r="AU122" s="1"/>
  <c r="AN122"/>
  <c r="AO122" s="1"/>
  <c r="AH122"/>
  <c r="AI122" s="1"/>
  <c r="AB122"/>
  <c r="AC122" s="1"/>
  <c r="V122"/>
  <c r="W122" s="1"/>
  <c r="P122"/>
  <c r="Q122" s="1"/>
  <c r="J122"/>
  <c r="K122" s="1"/>
  <c r="AT121"/>
  <c r="AU121" s="1"/>
  <c r="AN121"/>
  <c r="AO121" s="1"/>
  <c r="AH121"/>
  <c r="AI121" s="1"/>
  <c r="AB121"/>
  <c r="AC121" s="1"/>
  <c r="V121"/>
  <c r="W121" s="1"/>
  <c r="P121"/>
  <c r="Q121" s="1"/>
  <c r="J121"/>
  <c r="K121" s="1"/>
  <c r="AT120"/>
  <c r="AU120" s="1"/>
  <c r="AN120"/>
  <c r="AO120" s="1"/>
  <c r="AH120"/>
  <c r="AI120" s="1"/>
  <c r="AB120"/>
  <c r="AC120" s="1"/>
  <c r="V120"/>
  <c r="W120" s="1"/>
  <c r="P120"/>
  <c r="Q120" s="1"/>
  <c r="J120"/>
  <c r="K120" s="1"/>
  <c r="AT119"/>
  <c r="AU119" s="1"/>
  <c r="AN119"/>
  <c r="AO119" s="1"/>
  <c r="AH119"/>
  <c r="AI119" s="1"/>
  <c r="AB119"/>
  <c r="AC119" s="1"/>
  <c r="V119"/>
  <c r="W119" s="1"/>
  <c r="P119"/>
  <c r="Q119" s="1"/>
  <c r="J119"/>
  <c r="K119" s="1"/>
  <c r="AT118"/>
  <c r="AU118" s="1"/>
  <c r="AN118"/>
  <c r="AO118" s="1"/>
  <c r="AH118"/>
  <c r="AI118" s="1"/>
  <c r="AB118"/>
  <c r="AC118" s="1"/>
  <c r="V118"/>
  <c r="W118" s="1"/>
  <c r="P118"/>
  <c r="Q118" s="1"/>
  <c r="J118"/>
  <c r="K118" s="1"/>
  <c r="AT117"/>
  <c r="AU117" s="1"/>
  <c r="AN117"/>
  <c r="AO117" s="1"/>
  <c r="AH117"/>
  <c r="AI117" s="1"/>
  <c r="AB117"/>
  <c r="AC117" s="1"/>
  <c r="V117"/>
  <c r="W117" s="1"/>
  <c r="P117"/>
  <c r="Q117" s="1"/>
  <c r="J117"/>
  <c r="K117" s="1"/>
  <c r="AT116"/>
  <c r="AU116" s="1"/>
  <c r="AN116"/>
  <c r="AO116" s="1"/>
  <c r="AH116"/>
  <c r="AI116" s="1"/>
  <c r="AB116"/>
  <c r="AC116" s="1"/>
  <c r="V116"/>
  <c r="W116" s="1"/>
  <c r="P116"/>
  <c r="Q116" s="1"/>
  <c r="J116"/>
  <c r="K116" s="1"/>
  <c r="AT115"/>
  <c r="AU115" s="1"/>
  <c r="AN115"/>
  <c r="AO115" s="1"/>
  <c r="AH115"/>
  <c r="AI115" s="1"/>
  <c r="AB115"/>
  <c r="AC115" s="1"/>
  <c r="V115"/>
  <c r="W115" s="1"/>
  <c r="P115"/>
  <c r="Q115" s="1"/>
  <c r="J115"/>
  <c r="K115" s="1"/>
  <c r="AT114"/>
  <c r="AU114" s="1"/>
  <c r="AN114"/>
  <c r="AO114" s="1"/>
  <c r="AH114"/>
  <c r="AI114" s="1"/>
  <c r="AB114"/>
  <c r="AC114" s="1"/>
  <c r="V114"/>
  <c r="W114" s="1"/>
  <c r="P114"/>
  <c r="Q114" s="1"/>
  <c r="J114"/>
  <c r="K114" s="1"/>
  <c r="AT113"/>
  <c r="AU113" s="1"/>
  <c r="AN113"/>
  <c r="AO113" s="1"/>
  <c r="AH113"/>
  <c r="AI113" s="1"/>
  <c r="AB113"/>
  <c r="AC113" s="1"/>
  <c r="V113"/>
  <c r="W113" s="1"/>
  <c r="P113"/>
  <c r="Q113" s="1"/>
  <c r="J113"/>
  <c r="K113" s="1"/>
  <c r="AT112"/>
  <c r="AU112" s="1"/>
  <c r="AN112"/>
  <c r="AO112" s="1"/>
  <c r="AH112"/>
  <c r="AI112" s="1"/>
  <c r="AB112"/>
  <c r="AC112" s="1"/>
  <c r="V112"/>
  <c r="W112" s="1"/>
  <c r="P112"/>
  <c r="Q112" s="1"/>
  <c r="J112"/>
  <c r="K112" s="1"/>
  <c r="AT111"/>
  <c r="AU111" s="1"/>
  <c r="AN111"/>
  <c r="AO111" s="1"/>
  <c r="AH111"/>
  <c r="AI111" s="1"/>
  <c r="AB111"/>
  <c r="AC111" s="1"/>
  <c r="V111"/>
  <c r="W111" s="1"/>
  <c r="P111"/>
  <c r="Q111" s="1"/>
  <c r="J111"/>
  <c r="K111" s="1"/>
  <c r="AT110"/>
  <c r="AU110" s="1"/>
  <c r="AN110"/>
  <c r="AO110" s="1"/>
  <c r="AH110"/>
  <c r="AI110" s="1"/>
  <c r="AB110"/>
  <c r="AC110" s="1"/>
  <c r="V110"/>
  <c r="W110" s="1"/>
  <c r="P110"/>
  <c r="Q110" s="1"/>
  <c r="J110"/>
  <c r="K110" s="1"/>
  <c r="AT109"/>
  <c r="AU109" s="1"/>
  <c r="AN109"/>
  <c r="AO109" s="1"/>
  <c r="AH109"/>
  <c r="AI109" s="1"/>
  <c r="AB109"/>
  <c r="AC109" s="1"/>
  <c r="V109"/>
  <c r="W109" s="1"/>
  <c r="P109"/>
  <c r="Q109" s="1"/>
  <c r="J109"/>
  <c r="K109" s="1"/>
  <c r="AN134"/>
  <c r="AH134"/>
  <c r="AB134"/>
  <c r="AY100"/>
  <c r="AX100"/>
  <c r="AS100"/>
  <c r="AR100"/>
  <c r="AM100"/>
  <c r="AL100"/>
  <c r="AG100"/>
  <c r="AF100"/>
  <c r="AA100"/>
  <c r="Z100"/>
  <c r="U100"/>
  <c r="T100"/>
  <c r="O100"/>
  <c r="N100"/>
  <c r="I100"/>
  <c r="H100"/>
  <c r="C100"/>
  <c r="B100"/>
  <c r="AT98"/>
  <c r="AU98" s="1"/>
  <c r="AN98"/>
  <c r="AO98" s="1"/>
  <c r="AH98"/>
  <c r="AI98" s="1"/>
  <c r="AB98"/>
  <c r="AC98" s="1"/>
  <c r="V98"/>
  <c r="W98" s="1"/>
  <c r="P98"/>
  <c r="Q98" s="1"/>
  <c r="J98"/>
  <c r="K98" s="1"/>
  <c r="AT95"/>
  <c r="AU95" s="1"/>
  <c r="AN95"/>
  <c r="AO95" s="1"/>
  <c r="AH95"/>
  <c r="AI95" s="1"/>
  <c r="AB95"/>
  <c r="AC95" s="1"/>
  <c r="V95"/>
  <c r="W95" s="1"/>
  <c r="P95"/>
  <c r="Q95" s="1"/>
  <c r="J95"/>
  <c r="K95" s="1"/>
  <c r="AT94"/>
  <c r="AU94" s="1"/>
  <c r="AN94"/>
  <c r="AO94" s="1"/>
  <c r="AH94"/>
  <c r="AI94" s="1"/>
  <c r="AB94"/>
  <c r="AC94" s="1"/>
  <c r="V94"/>
  <c r="W94" s="1"/>
  <c r="P94"/>
  <c r="Q94" s="1"/>
  <c r="J94"/>
  <c r="K94" s="1"/>
  <c r="AT92"/>
  <c r="AU92" s="1"/>
  <c r="AN92"/>
  <c r="AO92" s="1"/>
  <c r="AH92"/>
  <c r="AI92" s="1"/>
  <c r="AB92"/>
  <c r="AC92" s="1"/>
  <c r="V92"/>
  <c r="W92" s="1"/>
  <c r="P92"/>
  <c r="Q92" s="1"/>
  <c r="J92"/>
  <c r="K92" s="1"/>
  <c r="AT88"/>
  <c r="AU88" s="1"/>
  <c r="AN88"/>
  <c r="AO88" s="1"/>
  <c r="AH88"/>
  <c r="AI88" s="1"/>
  <c r="AB88"/>
  <c r="AC88" s="1"/>
  <c r="V88"/>
  <c r="W88" s="1"/>
  <c r="P88"/>
  <c r="Q88" s="1"/>
  <c r="J88"/>
  <c r="K88" s="1"/>
  <c r="AT87"/>
  <c r="AU87" s="1"/>
  <c r="AN87"/>
  <c r="AO87" s="1"/>
  <c r="AH87"/>
  <c r="AI87" s="1"/>
  <c r="AB87"/>
  <c r="AC87" s="1"/>
  <c r="V87"/>
  <c r="W87" s="1"/>
  <c r="P87"/>
  <c r="Q87" s="1"/>
  <c r="J87"/>
  <c r="K87" s="1"/>
  <c r="AT86"/>
  <c r="AU86" s="1"/>
  <c r="AN86"/>
  <c r="AO86" s="1"/>
  <c r="AH86"/>
  <c r="AI86" s="1"/>
  <c r="AB86"/>
  <c r="AC86" s="1"/>
  <c r="V86"/>
  <c r="W86" s="1"/>
  <c r="P86"/>
  <c r="Q86" s="1"/>
  <c r="J86"/>
  <c r="K86" s="1"/>
  <c r="AT85"/>
  <c r="AU85" s="1"/>
  <c r="AN85"/>
  <c r="AO85" s="1"/>
  <c r="AH85"/>
  <c r="AI85" s="1"/>
  <c r="AB85"/>
  <c r="AC85" s="1"/>
  <c r="V85"/>
  <c r="W85" s="1"/>
  <c r="P85"/>
  <c r="Q85" s="1"/>
  <c r="J85"/>
  <c r="K85" s="1"/>
  <c r="AT84"/>
  <c r="AU84" s="1"/>
  <c r="AN84"/>
  <c r="AO84" s="1"/>
  <c r="AH84"/>
  <c r="AI84" s="1"/>
  <c r="AB84"/>
  <c r="AC84" s="1"/>
  <c r="V84"/>
  <c r="W84" s="1"/>
  <c r="P84"/>
  <c r="Q84" s="1"/>
  <c r="J84"/>
  <c r="K84" s="1"/>
  <c r="AT83"/>
  <c r="AU83" s="1"/>
  <c r="AN83"/>
  <c r="AO83" s="1"/>
  <c r="AH83"/>
  <c r="AI83" s="1"/>
  <c r="AB83"/>
  <c r="AC83" s="1"/>
  <c r="V83"/>
  <c r="W83" s="1"/>
  <c r="P83"/>
  <c r="Q83" s="1"/>
  <c r="J83"/>
  <c r="K83" s="1"/>
  <c r="AT82"/>
  <c r="AU82" s="1"/>
  <c r="AN82"/>
  <c r="AO82" s="1"/>
  <c r="AH82"/>
  <c r="AI82" s="1"/>
  <c r="AB82"/>
  <c r="AC82" s="1"/>
  <c r="V82"/>
  <c r="W82" s="1"/>
  <c r="P82"/>
  <c r="Q82" s="1"/>
  <c r="J82"/>
  <c r="K82" s="1"/>
  <c r="AT81"/>
  <c r="AU81" s="1"/>
  <c r="AN81"/>
  <c r="AO81" s="1"/>
  <c r="AH81"/>
  <c r="AI81" s="1"/>
  <c r="AB81"/>
  <c r="AC81" s="1"/>
  <c r="V81"/>
  <c r="W81" s="1"/>
  <c r="P81"/>
  <c r="Q81" s="1"/>
  <c r="J81"/>
  <c r="K81" s="1"/>
  <c r="AT80"/>
  <c r="AU80" s="1"/>
  <c r="AN80"/>
  <c r="AO80" s="1"/>
  <c r="AH80"/>
  <c r="AI80" s="1"/>
  <c r="AB80"/>
  <c r="AC80" s="1"/>
  <c r="V80"/>
  <c r="W80" s="1"/>
  <c r="P80"/>
  <c r="Q80" s="1"/>
  <c r="J80"/>
  <c r="K80" s="1"/>
  <c r="AT79"/>
  <c r="AU79" s="1"/>
  <c r="AN79"/>
  <c r="AO79" s="1"/>
  <c r="AH79"/>
  <c r="AI79" s="1"/>
  <c r="AB79"/>
  <c r="AC79" s="1"/>
  <c r="V79"/>
  <c r="W79" s="1"/>
  <c r="P79"/>
  <c r="Q79" s="1"/>
  <c r="J79"/>
  <c r="K79" s="1"/>
  <c r="AT78"/>
  <c r="AU78" s="1"/>
  <c r="AN78"/>
  <c r="AO78" s="1"/>
  <c r="AH78"/>
  <c r="AI78" s="1"/>
  <c r="AB78"/>
  <c r="AC78" s="1"/>
  <c r="V78"/>
  <c r="W78" s="1"/>
  <c r="P78"/>
  <c r="Q78" s="1"/>
  <c r="J78"/>
  <c r="K78" s="1"/>
  <c r="AT77"/>
  <c r="AU77" s="1"/>
  <c r="AN77"/>
  <c r="AO77" s="1"/>
  <c r="AH77"/>
  <c r="AI77" s="1"/>
  <c r="AB77"/>
  <c r="AC77" s="1"/>
  <c r="V77"/>
  <c r="W77" s="1"/>
  <c r="P77"/>
  <c r="Q77" s="1"/>
  <c r="J77"/>
  <c r="K77" s="1"/>
  <c r="AT76"/>
  <c r="AU76" s="1"/>
  <c r="AN76"/>
  <c r="AO76" s="1"/>
  <c r="AH76"/>
  <c r="AI76" s="1"/>
  <c r="AB76"/>
  <c r="AC76" s="1"/>
  <c r="V76"/>
  <c r="W76" s="1"/>
  <c r="P76"/>
  <c r="Q76" s="1"/>
  <c r="J76"/>
  <c r="K76" s="1"/>
  <c r="AT75"/>
  <c r="AU75" s="1"/>
  <c r="AN75"/>
  <c r="AO75" s="1"/>
  <c r="AH75"/>
  <c r="AI75" s="1"/>
  <c r="AB75"/>
  <c r="AC75" s="1"/>
  <c r="V75"/>
  <c r="W75" s="1"/>
  <c r="P75"/>
  <c r="Q75" s="1"/>
  <c r="J75"/>
  <c r="K75" s="1"/>
  <c r="AT100"/>
  <c r="AN100"/>
  <c r="AH100"/>
  <c r="AB100"/>
  <c r="AY66"/>
  <c r="AX66"/>
  <c r="AS66"/>
  <c r="AR66"/>
  <c r="AM66"/>
  <c r="AL66"/>
  <c r="AG66"/>
  <c r="AF66"/>
  <c r="AA66"/>
  <c r="Z66"/>
  <c r="U66"/>
  <c r="T66"/>
  <c r="O66"/>
  <c r="N66"/>
  <c r="I66"/>
  <c r="H66"/>
  <c r="C66"/>
  <c r="B66"/>
  <c r="AT64"/>
  <c r="AU64" s="1"/>
  <c r="AN64"/>
  <c r="AO64" s="1"/>
  <c r="AH64"/>
  <c r="AI64" s="1"/>
  <c r="AB64"/>
  <c r="AC64" s="1"/>
  <c r="V64"/>
  <c r="W64" s="1"/>
  <c r="P64"/>
  <c r="J64"/>
  <c r="AT62"/>
  <c r="AU62" s="1"/>
  <c r="AN62"/>
  <c r="AO62" s="1"/>
  <c r="AH62"/>
  <c r="AI62" s="1"/>
  <c r="AB62"/>
  <c r="AC62" s="1"/>
  <c r="V62"/>
  <c r="W62" s="1"/>
  <c r="P62"/>
  <c r="Q62" s="1"/>
  <c r="J62"/>
  <c r="K62" s="1"/>
  <c r="AT61"/>
  <c r="AU61" s="1"/>
  <c r="AN61"/>
  <c r="AO61" s="1"/>
  <c r="AH61"/>
  <c r="AI61" s="1"/>
  <c r="AB61"/>
  <c r="AC61" s="1"/>
  <c r="V61"/>
  <c r="W61" s="1"/>
  <c r="P61"/>
  <c r="Q61" s="1"/>
  <c r="J61"/>
  <c r="K61" s="1"/>
  <c r="AT60"/>
  <c r="AU60" s="1"/>
  <c r="AN60"/>
  <c r="AO60" s="1"/>
  <c r="AH60"/>
  <c r="AI60" s="1"/>
  <c r="AB60"/>
  <c r="AC60" s="1"/>
  <c r="V60"/>
  <c r="W60" s="1"/>
  <c r="P60"/>
  <c r="Q60" s="1"/>
  <c r="J60"/>
  <c r="K60" s="1"/>
  <c r="AT59"/>
  <c r="AU59" s="1"/>
  <c r="AN59"/>
  <c r="AO59" s="1"/>
  <c r="AH59"/>
  <c r="AI59" s="1"/>
  <c r="AB59"/>
  <c r="AC59" s="1"/>
  <c r="V59"/>
  <c r="W59" s="1"/>
  <c r="P59"/>
  <c r="Q59" s="1"/>
  <c r="J59"/>
  <c r="K59" s="1"/>
  <c r="AT58"/>
  <c r="AU58" s="1"/>
  <c r="AN58"/>
  <c r="AO58" s="1"/>
  <c r="AH58"/>
  <c r="AI58" s="1"/>
  <c r="AB58"/>
  <c r="AC58" s="1"/>
  <c r="V58"/>
  <c r="W58" s="1"/>
  <c r="P58"/>
  <c r="Q58" s="1"/>
  <c r="J58"/>
  <c r="K58" s="1"/>
  <c r="AT57"/>
  <c r="AU57" s="1"/>
  <c r="AN57"/>
  <c r="AO57" s="1"/>
  <c r="AH57"/>
  <c r="AI57" s="1"/>
  <c r="AB57"/>
  <c r="AC57" s="1"/>
  <c r="V57"/>
  <c r="W57" s="1"/>
  <c r="P57"/>
  <c r="Q57" s="1"/>
  <c r="J57"/>
  <c r="K57" s="1"/>
  <c r="AT56"/>
  <c r="AU56" s="1"/>
  <c r="AN56"/>
  <c r="AO56" s="1"/>
  <c r="AH56"/>
  <c r="AI56" s="1"/>
  <c r="AB56"/>
  <c r="AC56" s="1"/>
  <c r="V56"/>
  <c r="W56" s="1"/>
  <c r="P56"/>
  <c r="Q56" s="1"/>
  <c r="J56"/>
  <c r="K56" s="1"/>
  <c r="AT55"/>
  <c r="AU55" s="1"/>
  <c r="AN55"/>
  <c r="AO55" s="1"/>
  <c r="AH55"/>
  <c r="AI55" s="1"/>
  <c r="AB55"/>
  <c r="AC55" s="1"/>
  <c r="V55"/>
  <c r="W55" s="1"/>
  <c r="P55"/>
  <c r="Q55" s="1"/>
  <c r="J55"/>
  <c r="K55" s="1"/>
  <c r="AT54"/>
  <c r="AU54" s="1"/>
  <c r="AN54"/>
  <c r="AO54" s="1"/>
  <c r="AH54"/>
  <c r="AI54" s="1"/>
  <c r="AB54"/>
  <c r="AC54" s="1"/>
  <c r="V54"/>
  <c r="W54" s="1"/>
  <c r="P54"/>
  <c r="Q54" s="1"/>
  <c r="J54"/>
  <c r="K54" s="1"/>
  <c r="AT53"/>
  <c r="AU53" s="1"/>
  <c r="AN53"/>
  <c r="AO53" s="1"/>
  <c r="AH53"/>
  <c r="AI53" s="1"/>
  <c r="AB53"/>
  <c r="AC53" s="1"/>
  <c r="V53"/>
  <c r="W53" s="1"/>
  <c r="P53"/>
  <c r="Q53" s="1"/>
  <c r="J53"/>
  <c r="K53" s="1"/>
  <c r="AT52"/>
  <c r="AU52" s="1"/>
  <c r="AN52"/>
  <c r="AO52" s="1"/>
  <c r="AH52"/>
  <c r="AI52" s="1"/>
  <c r="AB52"/>
  <c r="AC52" s="1"/>
  <c r="V52"/>
  <c r="W52" s="1"/>
  <c r="P52"/>
  <c r="Q52" s="1"/>
  <c r="J52"/>
  <c r="K52" s="1"/>
  <c r="AT51"/>
  <c r="AU51" s="1"/>
  <c r="AN51"/>
  <c r="AO51" s="1"/>
  <c r="AH51"/>
  <c r="AI51" s="1"/>
  <c r="AB51"/>
  <c r="AC51" s="1"/>
  <c r="V51"/>
  <c r="W51" s="1"/>
  <c r="P51"/>
  <c r="Q51" s="1"/>
  <c r="J51"/>
  <c r="K51" s="1"/>
  <c r="AT50"/>
  <c r="AU50" s="1"/>
  <c r="AN50"/>
  <c r="AO50" s="1"/>
  <c r="AH50"/>
  <c r="AI50" s="1"/>
  <c r="AB50"/>
  <c r="AC50" s="1"/>
  <c r="V50"/>
  <c r="W50" s="1"/>
  <c r="P50"/>
  <c r="Q50" s="1"/>
  <c r="J50"/>
  <c r="K50" s="1"/>
  <c r="AT49"/>
  <c r="AU49" s="1"/>
  <c r="AN49"/>
  <c r="AO49" s="1"/>
  <c r="AH49"/>
  <c r="AI49" s="1"/>
  <c r="AB49"/>
  <c r="AC49" s="1"/>
  <c r="V49"/>
  <c r="W49" s="1"/>
  <c r="P49"/>
  <c r="Q49" s="1"/>
  <c r="J49"/>
  <c r="K49" s="1"/>
  <c r="AT48"/>
  <c r="AU48" s="1"/>
  <c r="AN48"/>
  <c r="AO48" s="1"/>
  <c r="AH48"/>
  <c r="AI48" s="1"/>
  <c r="AB48"/>
  <c r="AC48" s="1"/>
  <c r="V48"/>
  <c r="W48" s="1"/>
  <c r="P48"/>
  <c r="Q48" s="1"/>
  <c r="J48"/>
  <c r="K48" s="1"/>
  <c r="AT47"/>
  <c r="AU47" s="1"/>
  <c r="AN47"/>
  <c r="AO47" s="1"/>
  <c r="AH47"/>
  <c r="AI47" s="1"/>
  <c r="AB47"/>
  <c r="AC47" s="1"/>
  <c r="V47"/>
  <c r="W47" s="1"/>
  <c r="P47"/>
  <c r="Q47" s="1"/>
  <c r="J47"/>
  <c r="K47" s="1"/>
  <c r="AT46"/>
  <c r="AU46" s="1"/>
  <c r="AN46"/>
  <c r="AO46" s="1"/>
  <c r="AH46"/>
  <c r="AI46" s="1"/>
  <c r="AB46"/>
  <c r="AC46" s="1"/>
  <c r="V46"/>
  <c r="W46" s="1"/>
  <c r="P46"/>
  <c r="Q46" s="1"/>
  <c r="J46"/>
  <c r="K46" s="1"/>
  <c r="AT45"/>
  <c r="AU45" s="1"/>
  <c r="AN45"/>
  <c r="AO45" s="1"/>
  <c r="AH45"/>
  <c r="AI45" s="1"/>
  <c r="AB45"/>
  <c r="AC45" s="1"/>
  <c r="V45"/>
  <c r="W45" s="1"/>
  <c r="P45"/>
  <c r="Q45" s="1"/>
  <c r="J45"/>
  <c r="K45" s="1"/>
  <c r="AT44"/>
  <c r="AU44" s="1"/>
  <c r="AN44"/>
  <c r="AO44" s="1"/>
  <c r="AH44"/>
  <c r="AI44" s="1"/>
  <c r="AB44"/>
  <c r="AC44" s="1"/>
  <c r="V44"/>
  <c r="W44" s="1"/>
  <c r="P44"/>
  <c r="Q44" s="1"/>
  <c r="J44"/>
  <c r="K44" s="1"/>
  <c r="AT43"/>
  <c r="AU43" s="1"/>
  <c r="AN43"/>
  <c r="AO43" s="1"/>
  <c r="AH43"/>
  <c r="AI43" s="1"/>
  <c r="AB43"/>
  <c r="AC43" s="1"/>
  <c r="V43"/>
  <c r="W43" s="1"/>
  <c r="P43"/>
  <c r="Q43" s="1"/>
  <c r="J43"/>
  <c r="K43" s="1"/>
  <c r="AT42"/>
  <c r="AU42" s="1"/>
  <c r="AN42"/>
  <c r="AO42" s="1"/>
  <c r="AH42"/>
  <c r="AI42" s="1"/>
  <c r="AB42"/>
  <c r="AC42" s="1"/>
  <c r="V42"/>
  <c r="W42" s="1"/>
  <c r="P42"/>
  <c r="Q42" s="1"/>
  <c r="J42"/>
  <c r="K42" s="1"/>
  <c r="AT41"/>
  <c r="AU41" s="1"/>
  <c r="AN41"/>
  <c r="AO41" s="1"/>
  <c r="AH41"/>
  <c r="AI41" s="1"/>
  <c r="AB41"/>
  <c r="AC41" s="1"/>
  <c r="V41"/>
  <c r="W41" s="1"/>
  <c r="P41"/>
  <c r="Q41" s="1"/>
  <c r="J41"/>
  <c r="K41" s="1"/>
  <c r="AT39"/>
  <c r="AU39" s="1"/>
  <c r="AN39"/>
  <c r="AO39" s="1"/>
  <c r="AH39"/>
  <c r="AI39" s="1"/>
  <c r="AB39"/>
  <c r="AC39" s="1"/>
  <c r="V39"/>
  <c r="W39" s="1"/>
  <c r="P39"/>
  <c r="Q39" s="1"/>
  <c r="J39"/>
  <c r="K39" s="1"/>
  <c r="AT38"/>
  <c r="AN38"/>
  <c r="AN66" s="1"/>
  <c r="AH38"/>
  <c r="AH66" s="1"/>
  <c r="AB38"/>
  <c r="V38"/>
  <c r="P38"/>
  <c r="J38"/>
  <c r="AY32"/>
  <c r="AX32"/>
  <c r="AS32"/>
  <c r="AR32"/>
  <c r="AM32"/>
  <c r="AL32"/>
  <c r="AG32"/>
  <c r="AF32"/>
  <c r="AA32"/>
  <c r="Z32"/>
  <c r="U32"/>
  <c r="T32"/>
  <c r="O32"/>
  <c r="N32"/>
  <c r="I32"/>
  <c r="H32"/>
  <c r="AT30"/>
  <c r="AN30"/>
  <c r="AH30"/>
  <c r="AB30"/>
  <c r="V30"/>
  <c r="P30"/>
  <c r="J30"/>
  <c r="AT28"/>
  <c r="AO28"/>
  <c r="AN28"/>
  <c r="AN846" s="1"/>
  <c r="AI28"/>
  <c r="AH28"/>
  <c r="AH846" s="1"/>
  <c r="AB28"/>
  <c r="V28"/>
  <c r="P28"/>
  <c r="J28"/>
  <c r="AT27"/>
  <c r="AN27"/>
  <c r="AN845" s="1"/>
  <c r="AH27"/>
  <c r="AB27"/>
  <c r="V27"/>
  <c r="P27"/>
  <c r="J27"/>
  <c r="AT26"/>
  <c r="AN26"/>
  <c r="AH26"/>
  <c r="AB26"/>
  <c r="V26"/>
  <c r="P26"/>
  <c r="J26"/>
  <c r="AT25"/>
  <c r="AN25"/>
  <c r="AN843" s="1"/>
  <c r="AH25"/>
  <c r="AB25"/>
  <c r="V25"/>
  <c r="P25"/>
  <c r="P843" s="1"/>
  <c r="J25"/>
  <c r="AT24"/>
  <c r="AN24"/>
  <c r="AH24"/>
  <c r="AB24"/>
  <c r="V24"/>
  <c r="P24"/>
  <c r="J24"/>
  <c r="AT23"/>
  <c r="AN23"/>
  <c r="AN841" s="1"/>
  <c r="AH23"/>
  <c r="AB23"/>
  <c r="V23"/>
  <c r="P23"/>
  <c r="J23"/>
  <c r="AT22"/>
  <c r="AN22"/>
  <c r="AN840" s="1"/>
  <c r="AH22"/>
  <c r="AH840" s="1"/>
  <c r="AB22"/>
  <c r="V22"/>
  <c r="P22"/>
  <c r="J22"/>
  <c r="AT21"/>
  <c r="AN21"/>
  <c r="AN839" s="1"/>
  <c r="AH21"/>
  <c r="AB21"/>
  <c r="V21"/>
  <c r="P21"/>
  <c r="P839" s="1"/>
  <c r="J21"/>
  <c r="AT20"/>
  <c r="AN20"/>
  <c r="AN838" s="1"/>
  <c r="AH20"/>
  <c r="AH838" s="1"/>
  <c r="AB20"/>
  <c r="V20"/>
  <c r="P20"/>
  <c r="J20"/>
  <c r="AT19"/>
  <c r="AN19"/>
  <c r="AN837" s="1"/>
  <c r="AH19"/>
  <c r="AB19"/>
  <c r="AB837" s="1"/>
  <c r="V19"/>
  <c r="P19"/>
  <c r="J19"/>
  <c r="AT18"/>
  <c r="AN18"/>
  <c r="AH18"/>
  <c r="AB18"/>
  <c r="V18"/>
  <c r="P18"/>
  <c r="J18"/>
  <c r="AT17"/>
  <c r="AN17"/>
  <c r="AN835" s="1"/>
  <c r="AH17"/>
  <c r="AB17"/>
  <c r="V17"/>
  <c r="P17"/>
  <c r="J17"/>
  <c r="AT16"/>
  <c r="AN16"/>
  <c r="AH16"/>
  <c r="AB16"/>
  <c r="V16"/>
  <c r="P16"/>
  <c r="J16"/>
  <c r="AT15"/>
  <c r="AN15"/>
  <c r="AN833" s="1"/>
  <c r="AH15"/>
  <c r="AB15"/>
  <c r="V15"/>
  <c r="V833" s="1"/>
  <c r="P15"/>
  <c r="J15"/>
  <c r="AT14"/>
  <c r="AN14"/>
  <c r="AH14"/>
  <c r="AB14"/>
  <c r="V14"/>
  <c r="P14"/>
  <c r="J14"/>
  <c r="AT13"/>
  <c r="AN13"/>
  <c r="AN831" s="1"/>
  <c r="AH13"/>
  <c r="AB13"/>
  <c r="V13"/>
  <c r="P13"/>
  <c r="J13"/>
  <c r="AT12"/>
  <c r="AN12"/>
  <c r="AH12"/>
  <c r="AB12"/>
  <c r="V12"/>
  <c r="P12"/>
  <c r="J12"/>
  <c r="AT11"/>
  <c r="AN11"/>
  <c r="AN829" s="1"/>
  <c r="AH11"/>
  <c r="AB11"/>
  <c r="V11"/>
  <c r="V829" s="1"/>
  <c r="P11"/>
  <c r="J11"/>
  <c r="AT10"/>
  <c r="AU10" s="1"/>
  <c r="AO10"/>
  <c r="AN10"/>
  <c r="AN828" s="1"/>
  <c r="AH10"/>
  <c r="AH828" s="1"/>
  <c r="AB10"/>
  <c r="V10"/>
  <c r="P10"/>
  <c r="J10"/>
  <c r="AT9"/>
  <c r="AN9"/>
  <c r="AN827" s="1"/>
  <c r="AH9"/>
  <c r="AB9"/>
  <c r="V9"/>
  <c r="P9"/>
  <c r="J9"/>
  <c r="AT8"/>
  <c r="AN8"/>
  <c r="AH8"/>
  <c r="AB8"/>
  <c r="V8"/>
  <c r="P8"/>
  <c r="J8"/>
  <c r="AT7"/>
  <c r="AN7"/>
  <c r="AN825" s="1"/>
  <c r="AH7"/>
  <c r="AB7"/>
  <c r="V7"/>
  <c r="P7"/>
  <c r="J7"/>
  <c r="AT6"/>
  <c r="AT824" s="1"/>
  <c r="AN6"/>
  <c r="AN824" s="1"/>
  <c r="AH6"/>
  <c r="AB6"/>
  <c r="V6"/>
  <c r="P6"/>
  <c r="P824" s="1"/>
  <c r="J6"/>
  <c r="J824" s="1"/>
  <c r="AT5"/>
  <c r="AN5"/>
  <c r="AN823" s="1"/>
  <c r="AH5"/>
  <c r="AB5"/>
  <c r="AB823" s="1"/>
  <c r="V5"/>
  <c r="P5"/>
  <c r="J5"/>
  <c r="J823" s="1"/>
  <c r="AT4"/>
  <c r="AN4"/>
  <c r="AN822" s="1"/>
  <c r="AH4"/>
  <c r="AH822" s="1"/>
  <c r="AB4"/>
  <c r="AB822" s="1"/>
  <c r="V4"/>
  <c r="V822" s="1"/>
  <c r="P4"/>
  <c r="P822" s="1"/>
  <c r="J4"/>
  <c r="V270" l="1"/>
  <c r="AF13" i="4" s="1"/>
  <c r="J822" i="3"/>
  <c r="J839"/>
  <c r="K839" s="1"/>
  <c r="J843"/>
  <c r="AO576"/>
  <c r="AG23" i="4" s="1"/>
  <c r="AB270" i="3"/>
  <c r="P841"/>
  <c r="Q841" s="1"/>
  <c r="W265"/>
  <c r="AE9" i="4" s="1"/>
  <c r="AF9"/>
  <c r="W268" i="3"/>
  <c r="AT829"/>
  <c r="AU829" s="1"/>
  <c r="AT833"/>
  <c r="AU833" s="1"/>
  <c r="AT845"/>
  <c r="AT822"/>
  <c r="AU822" s="1"/>
  <c r="AT831"/>
  <c r="AU831" s="1"/>
  <c r="AT835"/>
  <c r="AT848"/>
  <c r="AT837"/>
  <c r="AU837" s="1"/>
  <c r="AT825"/>
  <c r="AT827"/>
  <c r="AT134"/>
  <c r="AT828"/>
  <c r="AU828" s="1"/>
  <c r="AI10"/>
  <c r="J829"/>
  <c r="K829" s="1"/>
  <c r="J831"/>
  <c r="K831" s="1"/>
  <c r="J833"/>
  <c r="K833" s="1"/>
  <c r="J835"/>
  <c r="K835" s="1"/>
  <c r="J845"/>
  <c r="K845" s="1"/>
  <c r="J826"/>
  <c r="K826" s="1"/>
  <c r="J828"/>
  <c r="K828" s="1"/>
  <c r="J830"/>
  <c r="K830" s="1"/>
  <c r="J832"/>
  <c r="K832" s="1"/>
  <c r="J834"/>
  <c r="K834" s="1"/>
  <c r="J836"/>
  <c r="K836" s="1"/>
  <c r="V825"/>
  <c r="V826"/>
  <c r="J825"/>
  <c r="K825" s="1"/>
  <c r="J827"/>
  <c r="K827" s="1"/>
  <c r="J842"/>
  <c r="K842" s="1"/>
  <c r="J838"/>
  <c r="K838" s="1"/>
  <c r="J837"/>
  <c r="K837" s="1"/>
  <c r="V837"/>
  <c r="W837" s="1"/>
  <c r="V100"/>
  <c r="P829"/>
  <c r="Q829" s="1"/>
  <c r="P831"/>
  <c r="Q831" s="1"/>
  <c r="P833"/>
  <c r="Q833" s="1"/>
  <c r="P835"/>
  <c r="Q835" s="1"/>
  <c r="P837"/>
  <c r="Q837" s="1"/>
  <c r="P845"/>
  <c r="Q845" s="1"/>
  <c r="P825"/>
  <c r="Q825" s="1"/>
  <c r="P827"/>
  <c r="Q827" s="1"/>
  <c r="P826"/>
  <c r="Q826" s="1"/>
  <c r="AH823"/>
  <c r="AI823" s="1"/>
  <c r="AT823"/>
  <c r="AU823" s="1"/>
  <c r="AB824"/>
  <c r="AC824" s="1"/>
  <c r="AH824"/>
  <c r="AI824" s="1"/>
  <c r="AH825"/>
  <c r="AI825" s="1"/>
  <c r="AC8"/>
  <c r="AB826"/>
  <c r="AO8"/>
  <c r="AN826"/>
  <c r="AH827"/>
  <c r="AI827" s="1"/>
  <c r="AC10"/>
  <c r="AB828"/>
  <c r="AB829"/>
  <c r="AC829" s="1"/>
  <c r="AI12"/>
  <c r="AH830"/>
  <c r="AU12"/>
  <c r="AT830"/>
  <c r="AU830" s="1"/>
  <c r="AB831"/>
  <c r="AC831" s="1"/>
  <c r="AI14"/>
  <c r="AH832"/>
  <c r="AU14"/>
  <c r="AT832"/>
  <c r="AU832" s="1"/>
  <c r="AB833"/>
  <c r="AC833" s="1"/>
  <c r="AI16"/>
  <c r="AH834"/>
  <c r="AU16"/>
  <c r="AT834"/>
  <c r="AU834" s="1"/>
  <c r="AB835"/>
  <c r="AC835" s="1"/>
  <c r="AI18"/>
  <c r="AH836"/>
  <c r="AU18"/>
  <c r="AT836"/>
  <c r="AU20"/>
  <c r="AT838"/>
  <c r="AU838" s="1"/>
  <c r="AB839"/>
  <c r="AC839" s="1"/>
  <c r="AU22"/>
  <c r="AT840"/>
  <c r="AU840" s="1"/>
  <c r="AB841"/>
  <c r="AC841" s="1"/>
  <c r="AI24"/>
  <c r="AH842"/>
  <c r="AU24"/>
  <c r="AT842"/>
  <c r="AU842" s="1"/>
  <c r="AB843"/>
  <c r="AC843" s="1"/>
  <c r="AI26"/>
  <c r="AH844"/>
  <c r="AU26"/>
  <c r="AT844"/>
  <c r="AU844" s="1"/>
  <c r="AB845"/>
  <c r="AC845" s="1"/>
  <c r="AU28"/>
  <c r="AT846"/>
  <c r="AU846" s="1"/>
  <c r="AB848"/>
  <c r="AC848" s="1"/>
  <c r="AO30"/>
  <c r="AN848"/>
  <c r="AB825"/>
  <c r="AC825" s="1"/>
  <c r="AI8"/>
  <c r="AH826"/>
  <c r="AI826" s="1"/>
  <c r="AU8"/>
  <c r="AT826"/>
  <c r="AU826" s="1"/>
  <c r="AB827"/>
  <c r="AC827" s="1"/>
  <c r="AH829"/>
  <c r="AI829" s="1"/>
  <c r="AC12"/>
  <c r="AB830"/>
  <c r="AO12"/>
  <c r="AN830"/>
  <c r="AH831"/>
  <c r="AI831" s="1"/>
  <c r="AC14"/>
  <c r="AB832"/>
  <c r="AO14"/>
  <c r="AN832"/>
  <c r="AH833"/>
  <c r="AI833" s="1"/>
  <c r="AC16"/>
  <c r="AB834"/>
  <c r="AC834" s="1"/>
  <c r="AO16"/>
  <c r="AN834"/>
  <c r="AH835"/>
  <c r="AI835" s="1"/>
  <c r="AC18"/>
  <c r="AB836"/>
  <c r="AO18"/>
  <c r="AN836"/>
  <c r="AH837"/>
  <c r="AI837" s="1"/>
  <c r="AC20"/>
  <c r="AB838"/>
  <c r="AC838" s="1"/>
  <c r="AI839"/>
  <c r="AH839"/>
  <c r="AT839"/>
  <c r="AU839" s="1"/>
  <c r="AC22"/>
  <c r="AB840"/>
  <c r="AH841"/>
  <c r="AI841" s="1"/>
  <c r="AT841"/>
  <c r="AU841" s="1"/>
  <c r="AC24"/>
  <c r="AB842"/>
  <c r="AO24"/>
  <c r="AN842"/>
  <c r="AI843"/>
  <c r="AH843"/>
  <c r="AT843"/>
  <c r="AU843" s="1"/>
  <c r="AC26"/>
  <c r="AB844"/>
  <c r="AO26"/>
  <c r="AN844"/>
  <c r="AH845"/>
  <c r="AI845" s="1"/>
  <c r="AC28"/>
  <c r="AB846"/>
  <c r="AH848"/>
  <c r="AI848" s="1"/>
  <c r="AC6"/>
  <c r="AI6"/>
  <c r="AO6"/>
  <c r="AU6"/>
  <c r="AI20"/>
  <c r="AO20"/>
  <c r="AI22"/>
  <c r="AO22"/>
  <c r="J840"/>
  <c r="K840" s="1"/>
  <c r="J844"/>
  <c r="K844" s="1"/>
  <c r="W132"/>
  <c r="V848"/>
  <c r="W848" s="1"/>
  <c r="Q64"/>
  <c r="P848"/>
  <c r="Q848" s="1"/>
  <c r="P823"/>
  <c r="Q823" s="1"/>
  <c r="K64"/>
  <c r="J848"/>
  <c r="K848" s="1"/>
  <c r="W10"/>
  <c r="V828"/>
  <c r="W828" s="1"/>
  <c r="V823"/>
  <c r="W823" s="1"/>
  <c r="V827"/>
  <c r="W827" s="1"/>
  <c r="W12"/>
  <c r="V830"/>
  <c r="W14"/>
  <c r="V832"/>
  <c r="W832" s="1"/>
  <c r="W16"/>
  <c r="V834"/>
  <c r="W18"/>
  <c r="V836"/>
  <c r="W836" s="1"/>
  <c r="W20"/>
  <c r="V838"/>
  <c r="W22"/>
  <c r="V840"/>
  <c r="W840" s="1"/>
  <c r="W24"/>
  <c r="V842"/>
  <c r="W842" s="1"/>
  <c r="W26"/>
  <c r="V844"/>
  <c r="W844" s="1"/>
  <c r="W28"/>
  <c r="V846"/>
  <c r="W846" s="1"/>
  <c r="V824"/>
  <c r="W824" s="1"/>
  <c r="V831"/>
  <c r="W831" s="1"/>
  <c r="V835"/>
  <c r="W835" s="1"/>
  <c r="V839"/>
  <c r="W839" s="1"/>
  <c r="V841"/>
  <c r="W841" s="1"/>
  <c r="V843"/>
  <c r="W843" s="1"/>
  <c r="V845"/>
  <c r="W845" s="1"/>
  <c r="Q10"/>
  <c r="P828"/>
  <c r="Q828" s="1"/>
  <c r="Q12"/>
  <c r="P830"/>
  <c r="Q830" s="1"/>
  <c r="Q14"/>
  <c r="P832"/>
  <c r="Q832" s="1"/>
  <c r="Q16"/>
  <c r="P834"/>
  <c r="Q834" s="1"/>
  <c r="Q18"/>
  <c r="P836"/>
  <c r="Q836" s="1"/>
  <c r="Q20"/>
  <c r="P838"/>
  <c r="Q838" s="1"/>
  <c r="Q22"/>
  <c r="P840"/>
  <c r="Q840" s="1"/>
  <c r="Q24"/>
  <c r="P842"/>
  <c r="Q842" s="1"/>
  <c r="Q26"/>
  <c r="P844"/>
  <c r="Q844" s="1"/>
  <c r="Q28"/>
  <c r="P846"/>
  <c r="Q846" s="1"/>
  <c r="K28"/>
  <c r="J846"/>
  <c r="K846" s="1"/>
  <c r="J841"/>
  <c r="K841" s="1"/>
  <c r="K4"/>
  <c r="W145"/>
  <c r="W147"/>
  <c r="AE23" i="4" s="1"/>
  <c r="AO841" i="3"/>
  <c r="AO843"/>
  <c r="W144"/>
  <c r="V168"/>
  <c r="AF11" i="4" s="1"/>
  <c r="AU845" i="3"/>
  <c r="AT406"/>
  <c r="J168"/>
  <c r="AT780"/>
  <c r="AL29" i="4" s="1"/>
  <c r="V406" i="3"/>
  <c r="AF18" i="4" s="1"/>
  <c r="AB202" i="3"/>
  <c r="P678"/>
  <c r="K822"/>
  <c r="Q824"/>
  <c r="K823"/>
  <c r="J406"/>
  <c r="AU824"/>
  <c r="Q822"/>
  <c r="AU835"/>
  <c r="AT814"/>
  <c r="AL30" i="4" s="1"/>
  <c r="J644" i="3"/>
  <c r="AT168"/>
  <c r="AU827"/>
  <c r="J134"/>
  <c r="AO823"/>
  <c r="AO827"/>
  <c r="AO831"/>
  <c r="AO835"/>
  <c r="AO839"/>
  <c r="AO845"/>
  <c r="AO825"/>
  <c r="AO829"/>
  <c r="AO833"/>
  <c r="AO837"/>
  <c r="AO822"/>
  <c r="AO824"/>
  <c r="AO840"/>
  <c r="AO848"/>
  <c r="P780"/>
  <c r="W6"/>
  <c r="L1637" i="1"/>
  <c r="P814" i="3"/>
  <c r="J814"/>
  <c r="J780"/>
  <c r="W829"/>
  <c r="W833"/>
  <c r="W826"/>
  <c r="AU825"/>
  <c r="W825"/>
  <c r="AC576"/>
  <c r="J712"/>
  <c r="L1691" i="1"/>
  <c r="L709"/>
  <c r="J202" i="3"/>
  <c r="W236"/>
  <c r="P202"/>
  <c r="AC823"/>
  <c r="AT270"/>
  <c r="AU848"/>
  <c r="AT474"/>
  <c r="AL20" i="4" s="1"/>
  <c r="AC837" i="3"/>
  <c r="AB66"/>
  <c r="AN712"/>
  <c r="V66"/>
  <c r="AF8" i="4" s="1"/>
  <c r="V134" i="3"/>
  <c r="P134"/>
  <c r="P100"/>
  <c r="AT66"/>
  <c r="K824"/>
  <c r="Q839"/>
  <c r="Q843"/>
  <c r="V338"/>
  <c r="K843"/>
  <c r="AT202"/>
  <c r="BF850"/>
  <c r="K18"/>
  <c r="W4"/>
  <c r="AC4"/>
  <c r="AI4"/>
  <c r="AO4"/>
  <c r="AU4"/>
  <c r="Q6"/>
  <c r="K24"/>
  <c r="P406"/>
  <c r="AB406"/>
  <c r="AN406"/>
  <c r="V440"/>
  <c r="AH440"/>
  <c r="AT440"/>
  <c r="AB474"/>
  <c r="AN474"/>
  <c r="J508"/>
  <c r="AB508"/>
  <c r="AH508"/>
  <c r="AN508"/>
  <c r="AT508"/>
  <c r="AH678"/>
  <c r="AT678"/>
  <c r="K10"/>
  <c r="K14"/>
  <c r="K20"/>
  <c r="K22"/>
  <c r="K26"/>
  <c r="K8"/>
  <c r="Q8"/>
  <c r="W8"/>
  <c r="K12"/>
  <c r="K16"/>
  <c r="V236"/>
  <c r="AH236"/>
  <c r="AT236"/>
  <c r="AC508"/>
  <c r="AI508"/>
  <c r="AO508"/>
  <c r="AU508"/>
  <c r="V678"/>
  <c r="J678"/>
  <c r="P644"/>
  <c r="P746"/>
  <c r="J746"/>
  <c r="P712"/>
  <c r="Q542"/>
  <c r="W508"/>
  <c r="P508"/>
  <c r="Q508"/>
  <c r="K508"/>
  <c r="P474"/>
  <c r="J474"/>
  <c r="P440"/>
  <c r="J440"/>
  <c r="V372"/>
  <c r="J372"/>
  <c r="P338"/>
  <c r="J338"/>
  <c r="P304"/>
  <c r="J304"/>
  <c r="P270"/>
  <c r="AC542"/>
  <c r="P236"/>
  <c r="J236"/>
  <c r="V202"/>
  <c r="P66"/>
  <c r="J66"/>
  <c r="Q4"/>
  <c r="Q576"/>
  <c r="V508"/>
  <c r="P372"/>
  <c r="J270"/>
  <c r="P168"/>
  <c r="J100"/>
  <c r="K6"/>
  <c r="W822"/>
  <c r="AC822"/>
  <c r="AI822"/>
  <c r="P610"/>
  <c r="Q610"/>
  <c r="AB610"/>
  <c r="AC610"/>
  <c r="AN610"/>
  <c r="AO610"/>
  <c r="AZ7"/>
  <c r="AZ9"/>
  <c r="AZ11"/>
  <c r="AZ21"/>
  <c r="AZ23"/>
  <c r="AZ4"/>
  <c r="K5"/>
  <c r="Q5"/>
  <c r="W5"/>
  <c r="AC5"/>
  <c r="AI5"/>
  <c r="AO5"/>
  <c r="AU5"/>
  <c r="AZ6"/>
  <c r="D40" s="1"/>
  <c r="K7"/>
  <c r="Q7"/>
  <c r="W7"/>
  <c r="AC7"/>
  <c r="AI7"/>
  <c r="AO7"/>
  <c r="AU7"/>
  <c r="AC826"/>
  <c r="AO826"/>
  <c r="AZ8"/>
  <c r="K9"/>
  <c r="Q9"/>
  <c r="W9"/>
  <c r="AC9"/>
  <c r="AI9"/>
  <c r="AO9"/>
  <c r="AU9"/>
  <c r="AC828"/>
  <c r="AI828"/>
  <c r="AO828"/>
  <c r="AZ10"/>
  <c r="K11"/>
  <c r="Q11"/>
  <c r="W11"/>
  <c r="AC11"/>
  <c r="AI11"/>
  <c r="AO11"/>
  <c r="AU11"/>
  <c r="W830"/>
  <c r="AC830"/>
  <c r="AI830"/>
  <c r="AO830"/>
  <c r="AZ12"/>
  <c r="K13"/>
  <c r="Q13"/>
  <c r="W13"/>
  <c r="AC13"/>
  <c r="AI13"/>
  <c r="AO13"/>
  <c r="AU13"/>
  <c r="AC832"/>
  <c r="AI832"/>
  <c r="AO832"/>
  <c r="AZ14"/>
  <c r="K15"/>
  <c r="Q15"/>
  <c r="W15"/>
  <c r="AC15"/>
  <c r="AI15"/>
  <c r="AO15"/>
  <c r="AU15"/>
  <c r="W834"/>
  <c r="AI834"/>
  <c r="AO834"/>
  <c r="AZ16"/>
  <c r="K17"/>
  <c r="Q17"/>
  <c r="W17"/>
  <c r="AC17"/>
  <c r="AI17"/>
  <c r="AO17"/>
  <c r="AU17"/>
  <c r="AC836"/>
  <c r="AI836"/>
  <c r="AO836"/>
  <c r="AU836"/>
  <c r="AZ18"/>
  <c r="K19"/>
  <c r="Q19"/>
  <c r="W19"/>
  <c r="AC19"/>
  <c r="AI19"/>
  <c r="AO19"/>
  <c r="AU19"/>
  <c r="W838"/>
  <c r="AI838"/>
  <c r="AO838"/>
  <c r="AZ20"/>
  <c r="K21"/>
  <c r="Q21"/>
  <c r="W21"/>
  <c r="AC21"/>
  <c r="AI21"/>
  <c r="AO21"/>
  <c r="AU21"/>
  <c r="AC840"/>
  <c r="AI840"/>
  <c r="AZ22"/>
  <c r="K23"/>
  <c r="Q23"/>
  <c r="W23"/>
  <c r="AC23"/>
  <c r="AI23"/>
  <c r="AO23"/>
  <c r="AU23"/>
  <c r="AC842"/>
  <c r="AI842"/>
  <c r="AO842"/>
  <c r="AZ24"/>
  <c r="K25"/>
  <c r="Q25"/>
  <c r="W25"/>
  <c r="AC25"/>
  <c r="AI25"/>
  <c r="AO25"/>
  <c r="AU25"/>
  <c r="AC844"/>
  <c r="AI844"/>
  <c r="AO844"/>
  <c r="AZ26"/>
  <c r="K27"/>
  <c r="Q27"/>
  <c r="W27"/>
  <c r="AC27"/>
  <c r="AI27"/>
  <c r="AO27"/>
  <c r="AU27"/>
  <c r="AC846"/>
  <c r="AI846"/>
  <c r="AO846"/>
  <c r="AZ28"/>
  <c r="K30"/>
  <c r="Q30"/>
  <c r="W30"/>
  <c r="AC30"/>
  <c r="AI30"/>
  <c r="AU30"/>
  <c r="K38"/>
  <c r="K66" s="1"/>
  <c r="Q38"/>
  <c r="W38"/>
  <c r="W66" s="1"/>
  <c r="AE8" i="4" s="1"/>
  <c r="AC38" i="3"/>
  <c r="AC66" s="1"/>
  <c r="AI38"/>
  <c r="AI66" s="1"/>
  <c r="AO38"/>
  <c r="AO66" s="1"/>
  <c r="AU38"/>
  <c r="AU66" s="1"/>
  <c r="K100"/>
  <c r="Q100"/>
  <c r="W100"/>
  <c r="AC100"/>
  <c r="AI100"/>
  <c r="AO100"/>
  <c r="AU100"/>
  <c r="K134"/>
  <c r="Q134"/>
  <c r="W134"/>
  <c r="AC134"/>
  <c r="AI134"/>
  <c r="AO134"/>
  <c r="AU134"/>
  <c r="K168"/>
  <c r="Q168"/>
  <c r="AC168"/>
  <c r="AI168"/>
  <c r="AO168"/>
  <c r="AU168"/>
  <c r="K202"/>
  <c r="Q202"/>
  <c r="W202"/>
  <c r="AI202"/>
  <c r="AO202"/>
  <c r="AU202"/>
  <c r="K236"/>
  <c r="Q236"/>
  <c r="D13" i="4" s="1"/>
  <c r="AC236" i="3"/>
  <c r="AI236"/>
  <c r="AO236"/>
  <c r="AU236"/>
  <c r="K270"/>
  <c r="Q270"/>
  <c r="W270"/>
  <c r="AE13" i="4" s="1"/>
  <c r="AC270" i="3"/>
  <c r="AI270"/>
  <c r="AO270"/>
  <c r="AU270"/>
  <c r="K304"/>
  <c r="Q304"/>
  <c r="D15" i="4" s="1"/>
  <c r="W304" i="3"/>
  <c r="AE15" i="4" s="1"/>
  <c r="AC304" i="3"/>
  <c r="AI304"/>
  <c r="AO304"/>
  <c r="AU304"/>
  <c r="K338"/>
  <c r="Q338"/>
  <c r="W338"/>
  <c r="AE16" i="4" s="1"/>
  <c r="AC338" i="3"/>
  <c r="AI338"/>
  <c r="AO338"/>
  <c r="AU338"/>
  <c r="K372"/>
  <c r="Q372"/>
  <c r="Q374" s="1"/>
  <c r="W372"/>
  <c r="AC372"/>
  <c r="AI372"/>
  <c r="AO372"/>
  <c r="AU372"/>
  <c r="K406"/>
  <c r="Q406"/>
  <c r="W406"/>
  <c r="AE18" i="4" s="1"/>
  <c r="AC406" i="3"/>
  <c r="AI406"/>
  <c r="AO406"/>
  <c r="AU406"/>
  <c r="K440"/>
  <c r="Q440"/>
  <c r="W440"/>
  <c r="AC440"/>
  <c r="AI440"/>
  <c r="AO440"/>
  <c r="AU440"/>
  <c r="K474"/>
  <c r="Q474"/>
  <c r="W474"/>
  <c r="AE20" i="4" s="1"/>
  <c r="AC474" i="3"/>
  <c r="AI474"/>
  <c r="AO474"/>
  <c r="AU474"/>
  <c r="P542"/>
  <c r="AB542"/>
  <c r="AN542"/>
  <c r="P576"/>
  <c r="AB576"/>
  <c r="AN576"/>
  <c r="J610"/>
  <c r="K610"/>
  <c r="V610"/>
  <c r="W610"/>
  <c r="AE24" i="4" s="1"/>
  <c r="AH610" i="3"/>
  <c r="AI610"/>
  <c r="AT610"/>
  <c r="AU610"/>
  <c r="AZ5"/>
  <c r="AZ13"/>
  <c r="AZ15"/>
  <c r="AZ17"/>
  <c r="AZ19"/>
  <c r="AZ25"/>
  <c r="AZ27"/>
  <c r="AZ30"/>
  <c r="J32"/>
  <c r="P32"/>
  <c r="V32"/>
  <c r="AF7" i="4" s="1"/>
  <c r="AB32" i="3"/>
  <c r="AH32"/>
  <c r="AN32"/>
  <c r="AT32"/>
  <c r="K542"/>
  <c r="W542"/>
  <c r="AE22" i="4" s="1"/>
  <c r="AI542" i="3"/>
  <c r="AU542"/>
  <c r="J542"/>
  <c r="V542"/>
  <c r="AH542"/>
  <c r="AT542"/>
  <c r="K576"/>
  <c r="W576"/>
  <c r="AI576"/>
  <c r="AU576"/>
  <c r="J576"/>
  <c r="V576"/>
  <c r="AH576"/>
  <c r="AT576"/>
  <c r="K644"/>
  <c r="Q644"/>
  <c r="W644"/>
  <c r="AE25" i="4" s="1"/>
  <c r="AC644" i="3"/>
  <c r="AI644"/>
  <c r="AO644"/>
  <c r="AU644"/>
  <c r="K678"/>
  <c r="Q678"/>
  <c r="W678"/>
  <c r="AC678"/>
  <c r="AI678"/>
  <c r="AO678"/>
  <c r="AU678"/>
  <c r="K712"/>
  <c r="Q712"/>
  <c r="W712"/>
  <c r="AE27" i="4" s="1"/>
  <c r="AC712" i="3"/>
  <c r="AI712"/>
  <c r="AO712"/>
  <c r="AU712"/>
  <c r="K746"/>
  <c r="Q746"/>
  <c r="W746"/>
  <c r="AE28" i="4" s="1"/>
  <c r="AC746" i="3"/>
  <c r="AI746"/>
  <c r="AO746"/>
  <c r="AU746"/>
  <c r="K780"/>
  <c r="AD29" i="4" s="1"/>
  <c r="Q780" i="3"/>
  <c r="D29" i="4" s="1"/>
  <c r="W780" i="3"/>
  <c r="AC780"/>
  <c r="AI29" i="4" s="1"/>
  <c r="AI780" i="3"/>
  <c r="AM29" i="4" s="1"/>
  <c r="AO780" i="3"/>
  <c r="AG29" i="4" s="1"/>
  <c r="AU780" i="3"/>
  <c r="AK29" i="4" s="1"/>
  <c r="K814" i="3"/>
  <c r="AD30" i="4" s="1"/>
  <c r="Q814" i="3"/>
  <c r="D30" i="4" s="1"/>
  <c r="W814" i="3"/>
  <c r="AE30" i="4" s="1"/>
  <c r="AC814" i="3"/>
  <c r="AI30" i="4" s="1"/>
  <c r="AI814" i="3"/>
  <c r="AM30" i="4" s="1"/>
  <c r="AO814" i="3"/>
  <c r="AG30" i="4" s="1"/>
  <c r="AU814" i="3"/>
  <c r="AK30" i="4" s="1"/>
  <c r="E834" i="3"/>
  <c r="E822"/>
  <c r="BG822"/>
  <c r="BG823"/>
  <c r="E824"/>
  <c r="BG824"/>
  <c r="E825"/>
  <c r="BG825"/>
  <c r="Q66" l="1"/>
  <c r="W168"/>
  <c r="AE11" i="4" s="1"/>
  <c r="AZ40" i="3"/>
  <c r="BA40" s="1"/>
  <c r="E40"/>
  <c r="W374"/>
  <c r="V374"/>
  <c r="AZ826"/>
  <c r="BA826" s="1"/>
  <c r="AZ824"/>
  <c r="BA824" s="1"/>
  <c r="AZ822"/>
  <c r="BL822" s="1"/>
  <c r="BM822" s="1"/>
  <c r="AZ839"/>
  <c r="BA839" s="1"/>
  <c r="AZ827"/>
  <c r="BA827" s="1"/>
  <c r="AZ831"/>
  <c r="BA831" s="1"/>
  <c r="AZ843"/>
  <c r="BA843" s="1"/>
  <c r="AZ835"/>
  <c r="BA835" s="1"/>
  <c r="AZ833"/>
  <c r="BA833" s="1"/>
  <c r="AZ829"/>
  <c r="BA829" s="1"/>
  <c r="AZ830"/>
  <c r="BA830" s="1"/>
  <c r="AZ828"/>
  <c r="BA828" s="1"/>
  <c r="AZ848"/>
  <c r="BA848" s="1"/>
  <c r="AZ825"/>
  <c r="BA825" s="1"/>
  <c r="AZ836"/>
  <c r="BA836" s="1"/>
  <c r="E850"/>
  <c r="AI32"/>
  <c r="W32"/>
  <c r="AE7" i="4" s="1"/>
  <c r="AO32" i="3"/>
  <c r="AC32"/>
  <c r="AI7" i="4" s="1"/>
  <c r="K850" i="3"/>
  <c r="J850"/>
  <c r="AZ823"/>
  <c r="BA823" s="1"/>
  <c r="AZ841"/>
  <c r="BA841" s="1"/>
  <c r="AU32"/>
  <c r="AZ844"/>
  <c r="BA844" s="1"/>
  <c r="AZ837"/>
  <c r="BA837" s="1"/>
  <c r="AZ845"/>
  <c r="BA845" s="1"/>
  <c r="AZ840"/>
  <c r="BA840" s="1"/>
  <c r="AZ832"/>
  <c r="BL832" s="1"/>
  <c r="BM832" s="1"/>
  <c r="AZ846"/>
  <c r="BA846" s="1"/>
  <c r="AZ842"/>
  <c r="BA842" s="1"/>
  <c r="AZ838"/>
  <c r="BA838" s="1"/>
  <c r="AZ834"/>
  <c r="Q32"/>
  <c r="K32"/>
  <c r="D61"/>
  <c r="BA27"/>
  <c r="D53"/>
  <c r="BA19"/>
  <c r="D49"/>
  <c r="BA15"/>
  <c r="D39"/>
  <c r="BA5"/>
  <c r="D62"/>
  <c r="BA28"/>
  <c r="D58"/>
  <c r="BA24"/>
  <c r="D54"/>
  <c r="BA20"/>
  <c r="D50"/>
  <c r="BA16"/>
  <c r="D46"/>
  <c r="BA12"/>
  <c r="D42"/>
  <c r="BA8"/>
  <c r="BA6"/>
  <c r="D38"/>
  <c r="AZ32"/>
  <c r="BA4"/>
  <c r="D55"/>
  <c r="BA21"/>
  <c r="D43"/>
  <c r="BA9"/>
  <c r="AU850"/>
  <c r="AO850"/>
  <c r="AI850"/>
  <c r="AC850"/>
  <c r="W850"/>
  <c r="Q850"/>
  <c r="D64"/>
  <c r="BA30"/>
  <c r="D59"/>
  <c r="BA25"/>
  <c r="D51"/>
  <c r="BA17"/>
  <c r="D47"/>
  <c r="BA13"/>
  <c r="D60"/>
  <c r="BA26"/>
  <c r="D56"/>
  <c r="BA22"/>
  <c r="D52"/>
  <c r="BA18"/>
  <c r="D48"/>
  <c r="BA14"/>
  <c r="D44"/>
  <c r="BA10"/>
  <c r="D57"/>
  <c r="BA23"/>
  <c r="D45"/>
  <c r="BA11"/>
  <c r="D41"/>
  <c r="BA7"/>
  <c r="BG850"/>
  <c r="AT850"/>
  <c r="AN850"/>
  <c r="AH850"/>
  <c r="AB850"/>
  <c r="V850"/>
  <c r="P850"/>
  <c r="BL831" l="1"/>
  <c r="BM831" s="1"/>
  <c r="D74"/>
  <c r="AZ74" s="1"/>
  <c r="BL824"/>
  <c r="BM824" s="1"/>
  <c r="BL826"/>
  <c r="BM826" s="1"/>
  <c r="BA822"/>
  <c r="BL839"/>
  <c r="BM839" s="1"/>
  <c r="BL848"/>
  <c r="BM848" s="1"/>
  <c r="BL830"/>
  <c r="BM830" s="1"/>
  <c r="BL827"/>
  <c r="BM827" s="1"/>
  <c r="BL835"/>
  <c r="BM835" s="1"/>
  <c r="BL843"/>
  <c r="BM843" s="1"/>
  <c r="BL825"/>
  <c r="BM825" s="1"/>
  <c r="BL823"/>
  <c r="BM823" s="1"/>
  <c r="BL829"/>
  <c r="BM829" s="1"/>
  <c r="BL833"/>
  <c r="BM833" s="1"/>
  <c r="BL828"/>
  <c r="BM828" s="1"/>
  <c r="BL836"/>
  <c r="BM836" s="1"/>
  <c r="BA832"/>
  <c r="BL837"/>
  <c r="BM837" s="1"/>
  <c r="BL841"/>
  <c r="BM841" s="1"/>
  <c r="BL844"/>
  <c r="BM844" s="1"/>
  <c r="BL846"/>
  <c r="BM846" s="1"/>
  <c r="BL845"/>
  <c r="BM845" s="1"/>
  <c r="BL838"/>
  <c r="BM838" s="1"/>
  <c r="BL840"/>
  <c r="BM840" s="1"/>
  <c r="AZ850"/>
  <c r="BA834"/>
  <c r="BL834"/>
  <c r="BM834" s="1"/>
  <c r="BL842"/>
  <c r="BM842" s="1"/>
  <c r="D66"/>
  <c r="AZ38"/>
  <c r="D72" s="1"/>
  <c r="E38"/>
  <c r="AZ42"/>
  <c r="E42"/>
  <c r="AZ46"/>
  <c r="E46"/>
  <c r="AZ50"/>
  <c r="E50"/>
  <c r="AZ54"/>
  <c r="E54"/>
  <c r="AZ58"/>
  <c r="E58"/>
  <c r="AZ62"/>
  <c r="D96" s="1"/>
  <c r="E62"/>
  <c r="AZ39"/>
  <c r="D73" s="1"/>
  <c r="E39"/>
  <c r="AZ49"/>
  <c r="E49"/>
  <c r="AZ53"/>
  <c r="E53"/>
  <c r="AZ61"/>
  <c r="E61"/>
  <c r="BA32"/>
  <c r="AZ41"/>
  <c r="E41"/>
  <c r="AZ45"/>
  <c r="E45"/>
  <c r="AZ57"/>
  <c r="D91" s="1"/>
  <c r="E57"/>
  <c r="AZ44"/>
  <c r="E44"/>
  <c r="AZ48"/>
  <c r="E48"/>
  <c r="AZ52"/>
  <c r="E52"/>
  <c r="AZ56"/>
  <c r="D90" s="1"/>
  <c r="E56"/>
  <c r="AZ60"/>
  <c r="E60"/>
  <c r="AZ47"/>
  <c r="E47"/>
  <c r="AZ51"/>
  <c r="E51"/>
  <c r="AZ59"/>
  <c r="D93" s="1"/>
  <c r="E59"/>
  <c r="AZ64"/>
  <c r="E64"/>
  <c r="AZ43"/>
  <c r="E43"/>
  <c r="AZ55"/>
  <c r="D89" s="1"/>
  <c r="E55"/>
  <c r="E74" l="1"/>
  <c r="AZ93"/>
  <c r="E93"/>
  <c r="AZ96"/>
  <c r="E96"/>
  <c r="BA74"/>
  <c r="D108"/>
  <c r="AZ108" s="1"/>
  <c r="AZ73"/>
  <c r="E73"/>
  <c r="AZ72"/>
  <c r="E72"/>
  <c r="AZ90"/>
  <c r="E90"/>
  <c r="AZ89"/>
  <c r="E89"/>
  <c r="AZ91"/>
  <c r="E91"/>
  <c r="BA850"/>
  <c r="BL850"/>
  <c r="BM850"/>
  <c r="BA55"/>
  <c r="D77"/>
  <c r="BA43"/>
  <c r="D98"/>
  <c r="BA64"/>
  <c r="BA59"/>
  <c r="D85"/>
  <c r="BA51"/>
  <c r="D81"/>
  <c r="BA47"/>
  <c r="D94"/>
  <c r="BA60"/>
  <c r="BA56"/>
  <c r="D86"/>
  <c r="BA52"/>
  <c r="D82"/>
  <c r="BA48"/>
  <c r="D78"/>
  <c r="BA44"/>
  <c r="BA57"/>
  <c r="D79"/>
  <c r="BA45"/>
  <c r="D75"/>
  <c r="BA41"/>
  <c r="E66"/>
  <c r="D95"/>
  <c r="BA61"/>
  <c r="D87"/>
  <c r="BA53"/>
  <c r="D83"/>
  <c r="BA49"/>
  <c r="BA39"/>
  <c r="BA62"/>
  <c r="D92"/>
  <c r="BA58"/>
  <c r="D88"/>
  <c r="BA54"/>
  <c r="D84"/>
  <c r="BA50"/>
  <c r="D80"/>
  <c r="BA46"/>
  <c r="D76"/>
  <c r="BA42"/>
  <c r="AZ66"/>
  <c r="BA38"/>
  <c r="E108" l="1"/>
  <c r="D142"/>
  <c r="E142" s="1"/>
  <c r="BA108"/>
  <c r="BA96"/>
  <c r="D130"/>
  <c r="BA93"/>
  <c r="D127"/>
  <c r="BA72"/>
  <c r="D106"/>
  <c r="BA73"/>
  <c r="D107"/>
  <c r="BA90"/>
  <c r="D124"/>
  <c r="BA89"/>
  <c r="D123"/>
  <c r="BA91"/>
  <c r="D125"/>
  <c r="BA66"/>
  <c r="AZ75"/>
  <c r="E75"/>
  <c r="AZ79"/>
  <c r="E79"/>
  <c r="AZ78"/>
  <c r="E78"/>
  <c r="AZ82"/>
  <c r="E82"/>
  <c r="AZ86"/>
  <c r="E86"/>
  <c r="AZ94"/>
  <c r="E94"/>
  <c r="AZ81"/>
  <c r="E81"/>
  <c r="AZ85"/>
  <c r="E85"/>
  <c r="AZ98"/>
  <c r="E98"/>
  <c r="AZ77"/>
  <c r="E77"/>
  <c r="D100"/>
  <c r="AZ76"/>
  <c r="E76"/>
  <c r="AZ80"/>
  <c r="E80"/>
  <c r="AZ84"/>
  <c r="E84"/>
  <c r="AZ88"/>
  <c r="E88"/>
  <c r="AZ92"/>
  <c r="E92"/>
  <c r="AZ83"/>
  <c r="E83"/>
  <c r="AZ87"/>
  <c r="E87"/>
  <c r="AZ95"/>
  <c r="E95"/>
  <c r="AZ142" l="1"/>
  <c r="D176" s="1"/>
  <c r="AZ176" s="1"/>
  <c r="D210" s="1"/>
  <c r="AZ127"/>
  <c r="E127"/>
  <c r="AZ130"/>
  <c r="E130"/>
  <c r="AZ107"/>
  <c r="E107"/>
  <c r="AZ106"/>
  <c r="E106"/>
  <c r="AZ124"/>
  <c r="E124"/>
  <c r="AZ123"/>
  <c r="E123"/>
  <c r="AZ125"/>
  <c r="E125"/>
  <c r="D111"/>
  <c r="BA77"/>
  <c r="D132"/>
  <c r="BA98"/>
  <c r="D119"/>
  <c r="BA85"/>
  <c r="D115"/>
  <c r="BA81"/>
  <c r="D128"/>
  <c r="BA94"/>
  <c r="D120"/>
  <c r="BA86"/>
  <c r="D116"/>
  <c r="BA82"/>
  <c r="D112"/>
  <c r="BA78"/>
  <c r="D113"/>
  <c r="BA79"/>
  <c r="D109"/>
  <c r="BA75"/>
  <c r="E100"/>
  <c r="D129"/>
  <c r="BA95"/>
  <c r="D121"/>
  <c r="BA87"/>
  <c r="D117"/>
  <c r="BA83"/>
  <c r="D126"/>
  <c r="BA92"/>
  <c r="D122"/>
  <c r="BA88"/>
  <c r="D118"/>
  <c r="BA84"/>
  <c r="D114"/>
  <c r="BA80"/>
  <c r="D110"/>
  <c r="BA76"/>
  <c r="AZ100"/>
  <c r="E176" l="1"/>
  <c r="BA142"/>
  <c r="BA130"/>
  <c r="D164"/>
  <c r="BA127"/>
  <c r="D161"/>
  <c r="BA176"/>
  <c r="AZ210"/>
  <c r="D244" s="1"/>
  <c r="E210"/>
  <c r="BA106"/>
  <c r="D140"/>
  <c r="BA107"/>
  <c r="D141"/>
  <c r="BA124"/>
  <c r="D158"/>
  <c r="BA123"/>
  <c r="D157"/>
  <c r="BA125"/>
  <c r="D159"/>
  <c r="BA100"/>
  <c r="AZ109"/>
  <c r="E109"/>
  <c r="AZ113"/>
  <c r="E113"/>
  <c r="AZ112"/>
  <c r="E112"/>
  <c r="AZ116"/>
  <c r="E116"/>
  <c r="AZ120"/>
  <c r="E120"/>
  <c r="AZ128"/>
  <c r="E128"/>
  <c r="AZ115"/>
  <c r="E115"/>
  <c r="AZ119"/>
  <c r="E119"/>
  <c r="AZ132"/>
  <c r="E132"/>
  <c r="AZ111"/>
  <c r="E111"/>
  <c r="D134"/>
  <c r="AZ110"/>
  <c r="E110"/>
  <c r="AZ114"/>
  <c r="E114"/>
  <c r="AZ118"/>
  <c r="E118"/>
  <c r="AZ122"/>
  <c r="E122"/>
  <c r="AZ126"/>
  <c r="E126"/>
  <c r="AZ117"/>
  <c r="E117"/>
  <c r="AZ121"/>
  <c r="E121"/>
  <c r="AZ129"/>
  <c r="E129"/>
  <c r="BA210" l="1"/>
  <c r="AZ161"/>
  <c r="E161"/>
  <c r="AZ164"/>
  <c r="E164"/>
  <c r="AZ244"/>
  <c r="D278" s="1"/>
  <c r="E244"/>
  <c r="AZ141"/>
  <c r="E141"/>
  <c r="AZ140"/>
  <c r="E140"/>
  <c r="AZ158"/>
  <c r="E158"/>
  <c r="AZ157"/>
  <c r="E157"/>
  <c r="E159"/>
  <c r="AZ159"/>
  <c r="D145"/>
  <c r="BA111"/>
  <c r="D166"/>
  <c r="BA132"/>
  <c r="D153"/>
  <c r="BA119"/>
  <c r="D149"/>
  <c r="BA115"/>
  <c r="D162"/>
  <c r="BA128"/>
  <c r="D154"/>
  <c r="BA120"/>
  <c r="D150"/>
  <c r="BA116"/>
  <c r="D146"/>
  <c r="BA112"/>
  <c r="D147"/>
  <c r="BA113"/>
  <c r="D143"/>
  <c r="BA109"/>
  <c r="E134"/>
  <c r="D163"/>
  <c r="BA129"/>
  <c r="D155"/>
  <c r="BA121"/>
  <c r="D151"/>
  <c r="BA117"/>
  <c r="D160"/>
  <c r="BA126"/>
  <c r="D156"/>
  <c r="BA122"/>
  <c r="D152"/>
  <c r="BA118"/>
  <c r="D148"/>
  <c r="BA114"/>
  <c r="D144"/>
  <c r="BA110"/>
  <c r="AZ134"/>
  <c r="BA164" l="1"/>
  <c r="D198"/>
  <c r="BA161"/>
  <c r="D195"/>
  <c r="BA244"/>
  <c r="AZ278"/>
  <c r="D312" s="1"/>
  <c r="E278"/>
  <c r="BA140"/>
  <c r="D174"/>
  <c r="BA141"/>
  <c r="D175"/>
  <c r="BA158"/>
  <c r="D192"/>
  <c r="BA278"/>
  <c r="BA157"/>
  <c r="D191"/>
  <c r="BA159"/>
  <c r="D193"/>
  <c r="BA134"/>
  <c r="D168"/>
  <c r="AZ148"/>
  <c r="E148"/>
  <c r="AZ156"/>
  <c r="E156"/>
  <c r="AZ143"/>
  <c r="E143"/>
  <c r="AZ147"/>
  <c r="E147"/>
  <c r="AZ146"/>
  <c r="E146"/>
  <c r="AZ150"/>
  <c r="E150"/>
  <c r="AZ154"/>
  <c r="E154"/>
  <c r="AZ162"/>
  <c r="E162"/>
  <c r="AZ149"/>
  <c r="E149"/>
  <c r="AZ153"/>
  <c r="E153"/>
  <c r="AZ166"/>
  <c r="E166"/>
  <c r="AZ145"/>
  <c r="E145"/>
  <c r="AZ144"/>
  <c r="E144"/>
  <c r="AZ152"/>
  <c r="E152"/>
  <c r="AZ160"/>
  <c r="E160"/>
  <c r="AZ151"/>
  <c r="E151"/>
  <c r="AZ155"/>
  <c r="E155"/>
  <c r="AZ163"/>
  <c r="E163"/>
  <c r="AZ195" l="1"/>
  <c r="E195"/>
  <c r="AZ198"/>
  <c r="E198"/>
  <c r="AZ312"/>
  <c r="D346" s="1"/>
  <c r="E312"/>
  <c r="AZ175"/>
  <c r="E175"/>
  <c r="AZ174"/>
  <c r="E174"/>
  <c r="AZ192"/>
  <c r="BA192" s="1"/>
  <c r="E192"/>
  <c r="E191"/>
  <c r="AZ191"/>
  <c r="AZ193"/>
  <c r="E193"/>
  <c r="D197"/>
  <c r="BA163"/>
  <c r="D185"/>
  <c r="BA151"/>
  <c r="E168"/>
  <c r="D189"/>
  <c r="BA155"/>
  <c r="D194"/>
  <c r="BA160"/>
  <c r="D186"/>
  <c r="BA152"/>
  <c r="D178"/>
  <c r="BA144"/>
  <c r="D179"/>
  <c r="BA145"/>
  <c r="D200"/>
  <c r="BA166"/>
  <c r="D187"/>
  <c r="BA153"/>
  <c r="D183"/>
  <c r="BA149"/>
  <c r="D196"/>
  <c r="BA162"/>
  <c r="D188"/>
  <c r="BA154"/>
  <c r="D184"/>
  <c r="BA150"/>
  <c r="D180"/>
  <c r="BA146"/>
  <c r="D181"/>
  <c r="BA147"/>
  <c r="D177"/>
  <c r="BA143"/>
  <c r="D190"/>
  <c r="BA156"/>
  <c r="D182"/>
  <c r="BA148"/>
  <c r="AZ168"/>
  <c r="BA312" l="1"/>
  <c r="BA198"/>
  <c r="D232"/>
  <c r="BA195"/>
  <c r="D229"/>
  <c r="AZ346"/>
  <c r="D380" s="1"/>
  <c r="E346"/>
  <c r="BA174"/>
  <c r="D208"/>
  <c r="BA175"/>
  <c r="D209"/>
  <c r="BA191"/>
  <c r="D225"/>
  <c r="BA193"/>
  <c r="D227"/>
  <c r="AZ185"/>
  <c r="E185"/>
  <c r="AZ197"/>
  <c r="E197"/>
  <c r="D202"/>
  <c r="AZ182"/>
  <c r="E182"/>
  <c r="AZ190"/>
  <c r="E190"/>
  <c r="AZ177"/>
  <c r="E177"/>
  <c r="AZ181"/>
  <c r="E181"/>
  <c r="AZ180"/>
  <c r="E180"/>
  <c r="AZ184"/>
  <c r="E184"/>
  <c r="AZ188"/>
  <c r="E188"/>
  <c r="AZ196"/>
  <c r="E196"/>
  <c r="AZ183"/>
  <c r="E183"/>
  <c r="AZ187"/>
  <c r="E187"/>
  <c r="AZ200"/>
  <c r="E200"/>
  <c r="AZ179"/>
  <c r="E179"/>
  <c r="AZ178"/>
  <c r="E178"/>
  <c r="AZ186"/>
  <c r="E186"/>
  <c r="AZ194"/>
  <c r="E194"/>
  <c r="AZ189"/>
  <c r="E189"/>
  <c r="BA168"/>
  <c r="BA346" l="1"/>
  <c r="AZ229"/>
  <c r="E229"/>
  <c r="AZ232"/>
  <c r="E232"/>
  <c r="AZ380"/>
  <c r="D414" s="1"/>
  <c r="E380"/>
  <c r="AZ209"/>
  <c r="E209"/>
  <c r="AZ208"/>
  <c r="E208"/>
  <c r="AZ225"/>
  <c r="E225"/>
  <c r="AZ227"/>
  <c r="E227"/>
  <c r="D231"/>
  <c r="BA197"/>
  <c r="D219"/>
  <c r="BA185"/>
  <c r="E202"/>
  <c r="D223"/>
  <c r="BA189"/>
  <c r="D228"/>
  <c r="BA194"/>
  <c r="D220"/>
  <c r="BA186"/>
  <c r="D212"/>
  <c r="AZ212" s="1"/>
  <c r="BA178"/>
  <c r="D213"/>
  <c r="AZ213" s="1"/>
  <c r="BA179"/>
  <c r="D234"/>
  <c r="BA200"/>
  <c r="D221"/>
  <c r="BA187"/>
  <c r="D217"/>
  <c r="AZ217" s="1"/>
  <c r="BA183"/>
  <c r="D230"/>
  <c r="BA196"/>
  <c r="D226"/>
  <c r="D222"/>
  <c r="BA188"/>
  <c r="D218"/>
  <c r="BA184"/>
  <c r="D214"/>
  <c r="AZ214" s="1"/>
  <c r="BA180"/>
  <c r="D215"/>
  <c r="AZ215" s="1"/>
  <c r="BA181"/>
  <c r="D211"/>
  <c r="AZ211" s="1"/>
  <c r="BA177"/>
  <c r="D224"/>
  <c r="BA190"/>
  <c r="D216"/>
  <c r="AZ216" s="1"/>
  <c r="BA182"/>
  <c r="AZ202"/>
  <c r="BA232" l="1"/>
  <c r="D266"/>
  <c r="BA229"/>
  <c r="D263"/>
  <c r="BA380"/>
  <c r="AZ414"/>
  <c r="D448" s="1"/>
  <c r="E414"/>
  <c r="BA208"/>
  <c r="D242"/>
  <c r="BA209"/>
  <c r="D243"/>
  <c r="BA225"/>
  <c r="D259"/>
  <c r="BA227"/>
  <c r="D261"/>
  <c r="BA202"/>
  <c r="AZ219"/>
  <c r="E219"/>
  <c r="AZ231"/>
  <c r="E231"/>
  <c r="D236"/>
  <c r="E216"/>
  <c r="AZ224"/>
  <c r="E224"/>
  <c r="E211"/>
  <c r="E215"/>
  <c r="E214"/>
  <c r="AZ218"/>
  <c r="E218"/>
  <c r="AZ222"/>
  <c r="E222"/>
  <c r="AZ226"/>
  <c r="E226"/>
  <c r="AZ230"/>
  <c r="E230"/>
  <c r="E217"/>
  <c r="AZ221"/>
  <c r="E221"/>
  <c r="AZ234"/>
  <c r="E234"/>
  <c r="E213"/>
  <c r="E212"/>
  <c r="AZ220"/>
  <c r="E220"/>
  <c r="AZ228"/>
  <c r="E228"/>
  <c r="AZ223"/>
  <c r="E223"/>
  <c r="AZ263" l="1"/>
  <c r="E263"/>
  <c r="AZ266"/>
  <c r="E266"/>
  <c r="BA414"/>
  <c r="AZ448"/>
  <c r="D482" s="1"/>
  <c r="E448"/>
  <c r="AZ243"/>
  <c r="BA243" s="1"/>
  <c r="E243"/>
  <c r="AZ242"/>
  <c r="E242"/>
  <c r="AZ259"/>
  <c r="E259"/>
  <c r="AZ261"/>
  <c r="E261"/>
  <c r="D254"/>
  <c r="BA220"/>
  <c r="D268"/>
  <c r="BA234"/>
  <c r="D265"/>
  <c r="BA231"/>
  <c r="D253"/>
  <c r="BA219"/>
  <c r="E236"/>
  <c r="D257"/>
  <c r="BA223"/>
  <c r="D262"/>
  <c r="BA228"/>
  <c r="D246"/>
  <c r="BA212"/>
  <c r="D247"/>
  <c r="BA213"/>
  <c r="D255"/>
  <c r="BA221"/>
  <c r="D251"/>
  <c r="BA217"/>
  <c r="D264"/>
  <c r="BA230"/>
  <c r="D260"/>
  <c r="BA226"/>
  <c r="D256"/>
  <c r="BA222"/>
  <c r="D252"/>
  <c r="BA218"/>
  <c r="D248"/>
  <c r="BA214"/>
  <c r="D249"/>
  <c r="BA215"/>
  <c r="D245"/>
  <c r="BA211"/>
  <c r="D258"/>
  <c r="BA224"/>
  <c r="D250"/>
  <c r="BA216"/>
  <c r="AZ236"/>
  <c r="BA448" l="1"/>
  <c r="BA266"/>
  <c r="D300"/>
  <c r="BA263"/>
  <c r="D297"/>
  <c r="AZ482"/>
  <c r="D516" s="1"/>
  <c r="E482"/>
  <c r="BA242"/>
  <c r="D276"/>
  <c r="BA259"/>
  <c r="D293"/>
  <c r="BA261"/>
  <c r="D295"/>
  <c r="AZ253"/>
  <c r="E253"/>
  <c r="AZ265"/>
  <c r="E265"/>
  <c r="AZ268"/>
  <c r="E268"/>
  <c r="AZ254"/>
  <c r="E254"/>
  <c r="D270"/>
  <c r="AZ250"/>
  <c r="E250"/>
  <c r="AZ258"/>
  <c r="E258"/>
  <c r="AZ245"/>
  <c r="E245"/>
  <c r="AZ249"/>
  <c r="E249"/>
  <c r="AZ248"/>
  <c r="E248"/>
  <c r="AZ252"/>
  <c r="E252"/>
  <c r="AZ256"/>
  <c r="E256"/>
  <c r="AZ260"/>
  <c r="D294" s="1"/>
  <c r="E260"/>
  <c r="AZ264"/>
  <c r="E264"/>
  <c r="AZ251"/>
  <c r="E251"/>
  <c r="AZ255"/>
  <c r="E255"/>
  <c r="AZ247"/>
  <c r="E247"/>
  <c r="AZ246"/>
  <c r="E246"/>
  <c r="AZ262"/>
  <c r="E262"/>
  <c r="AZ257"/>
  <c r="E257"/>
  <c r="BA236"/>
  <c r="AZ297" l="1"/>
  <c r="E297"/>
  <c r="AZ300"/>
  <c r="E300"/>
  <c r="BA482"/>
  <c r="AZ276"/>
  <c r="E276"/>
  <c r="AZ516"/>
  <c r="E516"/>
  <c r="E294"/>
  <c r="AZ294"/>
  <c r="AZ293"/>
  <c r="E293"/>
  <c r="AZ295"/>
  <c r="E295"/>
  <c r="D296"/>
  <c r="BA262"/>
  <c r="D281"/>
  <c r="BA247"/>
  <c r="D277"/>
  <c r="E277" s="1"/>
  <c r="D288"/>
  <c r="BA254"/>
  <c r="D302"/>
  <c r="BA268"/>
  <c r="D299"/>
  <c r="BA265"/>
  <c r="D287"/>
  <c r="BA253"/>
  <c r="E270"/>
  <c r="D291"/>
  <c r="BA257"/>
  <c r="D280"/>
  <c r="BA246"/>
  <c r="D289"/>
  <c r="BA255"/>
  <c r="D285"/>
  <c r="BA251"/>
  <c r="D298"/>
  <c r="BA264"/>
  <c r="BA260"/>
  <c r="D290"/>
  <c r="BA256"/>
  <c r="D286"/>
  <c r="BA252"/>
  <c r="D282"/>
  <c r="BA248"/>
  <c r="D283"/>
  <c r="BA249"/>
  <c r="D279"/>
  <c r="BA245"/>
  <c r="D292"/>
  <c r="BA258"/>
  <c r="D284"/>
  <c r="BA250"/>
  <c r="AZ270"/>
  <c r="BA300" l="1"/>
  <c r="D334"/>
  <c r="BA297"/>
  <c r="D331"/>
  <c r="BA516"/>
  <c r="D550"/>
  <c r="BA276"/>
  <c r="D310"/>
  <c r="BA294"/>
  <c r="D328"/>
  <c r="BA293"/>
  <c r="D327"/>
  <c r="BA295"/>
  <c r="D329"/>
  <c r="BA270"/>
  <c r="AZ287"/>
  <c r="E287"/>
  <c r="AZ299"/>
  <c r="E299"/>
  <c r="AZ302"/>
  <c r="E302"/>
  <c r="AZ288"/>
  <c r="E288"/>
  <c r="AZ277"/>
  <c r="D311" s="1"/>
  <c r="AZ281"/>
  <c r="E281"/>
  <c r="AZ296"/>
  <c r="E296"/>
  <c r="D304"/>
  <c r="AZ284"/>
  <c r="E284"/>
  <c r="AZ292"/>
  <c r="E292"/>
  <c r="AZ279"/>
  <c r="E279"/>
  <c r="AZ283"/>
  <c r="E283"/>
  <c r="AZ282"/>
  <c r="E282"/>
  <c r="AZ286"/>
  <c r="E286"/>
  <c r="AZ290"/>
  <c r="E290"/>
  <c r="AZ298"/>
  <c r="E298"/>
  <c r="AZ285"/>
  <c r="E285"/>
  <c r="AZ289"/>
  <c r="E289"/>
  <c r="AZ280"/>
  <c r="E280"/>
  <c r="AZ291"/>
  <c r="E291"/>
  <c r="E331" l="1"/>
  <c r="AZ331"/>
  <c r="AZ334"/>
  <c r="E334"/>
  <c r="AZ310"/>
  <c r="E310"/>
  <c r="AZ550"/>
  <c r="E550"/>
  <c r="AZ311"/>
  <c r="E311"/>
  <c r="AZ328"/>
  <c r="E328"/>
  <c r="AZ327"/>
  <c r="E327"/>
  <c r="AZ329"/>
  <c r="E329"/>
  <c r="D325"/>
  <c r="BA291"/>
  <c r="D330"/>
  <c r="BA296"/>
  <c r="D315"/>
  <c r="BA281"/>
  <c r="BA277"/>
  <c r="D322"/>
  <c r="BA288"/>
  <c r="D336"/>
  <c r="BA302"/>
  <c r="D333"/>
  <c r="BA299"/>
  <c r="D321"/>
  <c r="BA287"/>
  <c r="E304"/>
  <c r="D314"/>
  <c r="BA280"/>
  <c r="D323"/>
  <c r="BA289"/>
  <c r="D319"/>
  <c r="BA285"/>
  <c r="D332"/>
  <c r="BA298"/>
  <c r="D324"/>
  <c r="BA290"/>
  <c r="D320"/>
  <c r="BA286"/>
  <c r="D316"/>
  <c r="BA282"/>
  <c r="D317"/>
  <c r="BA283"/>
  <c r="D313"/>
  <c r="E313" s="1"/>
  <c r="BA279"/>
  <c r="D326"/>
  <c r="BA292"/>
  <c r="D318"/>
  <c r="BA284"/>
  <c r="AZ304"/>
  <c r="BA334" l="1"/>
  <c r="D368"/>
  <c r="BA331"/>
  <c r="D365"/>
  <c r="BA550"/>
  <c r="D584"/>
  <c r="BA310"/>
  <c r="D344"/>
  <c r="BA311"/>
  <c r="D345"/>
  <c r="BA328"/>
  <c r="D362"/>
  <c r="BA327"/>
  <c r="D361"/>
  <c r="BA329"/>
  <c r="D363"/>
  <c r="AZ321"/>
  <c r="E321"/>
  <c r="AZ333"/>
  <c r="E333"/>
  <c r="AZ336"/>
  <c r="E336"/>
  <c r="AZ322"/>
  <c r="E322"/>
  <c r="AZ315"/>
  <c r="E315"/>
  <c r="AZ330"/>
  <c r="E330"/>
  <c r="AZ325"/>
  <c r="E325"/>
  <c r="D338"/>
  <c r="AZ318"/>
  <c r="E318"/>
  <c r="AZ326"/>
  <c r="E326"/>
  <c r="AZ313"/>
  <c r="AZ317"/>
  <c r="E317"/>
  <c r="AZ316"/>
  <c r="E316"/>
  <c r="AZ320"/>
  <c r="E320"/>
  <c r="AZ324"/>
  <c r="E324"/>
  <c r="AZ332"/>
  <c r="E332"/>
  <c r="AZ319"/>
  <c r="E319"/>
  <c r="AZ323"/>
  <c r="E323"/>
  <c r="AZ314"/>
  <c r="E314"/>
  <c r="BA304"/>
  <c r="AZ365" l="1"/>
  <c r="E365"/>
  <c r="E368"/>
  <c r="AZ368"/>
  <c r="AZ344"/>
  <c r="E344"/>
  <c r="AZ584"/>
  <c r="E584"/>
  <c r="AZ345"/>
  <c r="E345"/>
  <c r="AZ362"/>
  <c r="E362"/>
  <c r="AZ361"/>
  <c r="E361"/>
  <c r="AZ363"/>
  <c r="E363"/>
  <c r="D359"/>
  <c r="BA325"/>
  <c r="D364"/>
  <c r="BA330"/>
  <c r="D349"/>
  <c r="BA315"/>
  <c r="D356"/>
  <c r="BA322"/>
  <c r="D370"/>
  <c r="BA336"/>
  <c r="D367"/>
  <c r="BA333"/>
  <c r="D355"/>
  <c r="BA321"/>
  <c r="E338"/>
  <c r="D348"/>
  <c r="BA314"/>
  <c r="D357"/>
  <c r="BA323"/>
  <c r="D353"/>
  <c r="BA319"/>
  <c r="D366"/>
  <c r="BA332"/>
  <c r="D358"/>
  <c r="BA324"/>
  <c r="D354"/>
  <c r="BA320"/>
  <c r="D350"/>
  <c r="BA316"/>
  <c r="D351"/>
  <c r="BA317"/>
  <c r="D347"/>
  <c r="BA313"/>
  <c r="D360"/>
  <c r="BA326"/>
  <c r="D352"/>
  <c r="BA318"/>
  <c r="AZ338"/>
  <c r="BA365" l="1"/>
  <c r="D399"/>
  <c r="BA368"/>
  <c r="D402"/>
  <c r="BA584"/>
  <c r="D618"/>
  <c r="BA344"/>
  <c r="D378"/>
  <c r="BA345"/>
  <c r="D379"/>
  <c r="BA362"/>
  <c r="D396"/>
  <c r="BA361"/>
  <c r="D395"/>
  <c r="BA363"/>
  <c r="D397"/>
  <c r="BA338"/>
  <c r="AZ355"/>
  <c r="E355"/>
  <c r="AZ367"/>
  <c r="E367"/>
  <c r="AZ370"/>
  <c r="E370"/>
  <c r="AZ356"/>
  <c r="E356"/>
  <c r="AZ349"/>
  <c r="E349"/>
  <c r="AZ364"/>
  <c r="E364"/>
  <c r="AZ359"/>
  <c r="E359"/>
  <c r="D372"/>
  <c r="AZ352"/>
  <c r="E352"/>
  <c r="AZ360"/>
  <c r="E360"/>
  <c r="AZ347"/>
  <c r="E347"/>
  <c r="AZ351"/>
  <c r="E351"/>
  <c r="AZ350"/>
  <c r="E350"/>
  <c r="AZ354"/>
  <c r="E354"/>
  <c r="AZ358"/>
  <c r="E358"/>
  <c r="AZ366"/>
  <c r="E366"/>
  <c r="AZ353"/>
  <c r="E353"/>
  <c r="AZ357"/>
  <c r="E357"/>
  <c r="AZ348"/>
  <c r="E348"/>
  <c r="AZ402" l="1"/>
  <c r="E402"/>
  <c r="AZ399"/>
  <c r="E399"/>
  <c r="AZ378"/>
  <c r="E378"/>
  <c r="AZ618"/>
  <c r="E618"/>
  <c r="AZ379"/>
  <c r="E379"/>
  <c r="AZ396"/>
  <c r="E396"/>
  <c r="AZ395"/>
  <c r="E395"/>
  <c r="AZ397"/>
  <c r="E397"/>
  <c r="D382"/>
  <c r="BA348"/>
  <c r="D391"/>
  <c r="BA357"/>
  <c r="D387"/>
  <c r="BA353"/>
  <c r="D400"/>
  <c r="BA366"/>
  <c r="D392"/>
  <c r="BA358"/>
  <c r="D388"/>
  <c r="BA354"/>
  <c r="D384"/>
  <c r="BA350"/>
  <c r="D385"/>
  <c r="BA351"/>
  <c r="D381"/>
  <c r="BA347"/>
  <c r="D393"/>
  <c r="BA359"/>
  <c r="D398"/>
  <c r="BA364"/>
  <c r="D383"/>
  <c r="BA349"/>
  <c r="D390"/>
  <c r="BA356"/>
  <c r="D404"/>
  <c r="BA370"/>
  <c r="D401"/>
  <c r="BA367"/>
  <c r="D389"/>
  <c r="BA355"/>
  <c r="E372"/>
  <c r="D394"/>
  <c r="BA360"/>
  <c r="D386"/>
  <c r="BA352"/>
  <c r="AZ372"/>
  <c r="BA399" l="1"/>
  <c r="D433"/>
  <c r="BA402"/>
  <c r="D436"/>
  <c r="BA618"/>
  <c r="D652"/>
  <c r="BA378"/>
  <c r="D412"/>
  <c r="BA379"/>
  <c r="D413"/>
  <c r="BA396"/>
  <c r="D430"/>
  <c r="BA395"/>
  <c r="D429"/>
  <c r="BA397"/>
  <c r="D431"/>
  <c r="BA372"/>
  <c r="AZ389"/>
  <c r="E389"/>
  <c r="AZ401"/>
  <c r="E401"/>
  <c r="AZ404"/>
  <c r="E404"/>
  <c r="AZ390"/>
  <c r="E390"/>
  <c r="AZ383"/>
  <c r="E383"/>
  <c r="AZ398"/>
  <c r="E398"/>
  <c r="AZ393"/>
  <c r="E393"/>
  <c r="AZ381"/>
  <c r="E381"/>
  <c r="AZ385"/>
  <c r="E385"/>
  <c r="AZ384"/>
  <c r="E384"/>
  <c r="AZ388"/>
  <c r="E388"/>
  <c r="AZ392"/>
  <c r="E392"/>
  <c r="AZ400"/>
  <c r="E400"/>
  <c r="AZ387"/>
  <c r="E387"/>
  <c r="AZ391"/>
  <c r="E391"/>
  <c r="AZ382"/>
  <c r="E382"/>
  <c r="D406"/>
  <c r="AZ386"/>
  <c r="E386"/>
  <c r="AZ394"/>
  <c r="E394"/>
  <c r="AZ436" l="1"/>
  <c r="E436"/>
  <c r="AZ433"/>
  <c r="E433"/>
  <c r="E412"/>
  <c r="AZ412"/>
  <c r="AZ652"/>
  <c r="E652"/>
  <c r="AZ413"/>
  <c r="E413"/>
  <c r="AZ430"/>
  <c r="E430"/>
  <c r="AZ429"/>
  <c r="E429"/>
  <c r="AZ431"/>
  <c r="E431"/>
  <c r="D416"/>
  <c r="BA382"/>
  <c r="D425"/>
  <c r="BA391"/>
  <c r="D421"/>
  <c r="BA387"/>
  <c r="D434"/>
  <c r="BA400"/>
  <c r="D426"/>
  <c r="BA392"/>
  <c r="D422"/>
  <c r="BA388"/>
  <c r="D418"/>
  <c r="BA384"/>
  <c r="D419"/>
  <c r="BA385"/>
  <c r="D415"/>
  <c r="BA381"/>
  <c r="D427"/>
  <c r="BA393"/>
  <c r="D432"/>
  <c r="BA398"/>
  <c r="D417"/>
  <c r="BA383"/>
  <c r="D424"/>
  <c r="BA390"/>
  <c r="D438"/>
  <c r="BA404"/>
  <c r="D435"/>
  <c r="BA401"/>
  <c r="D423"/>
  <c r="BA389"/>
  <c r="E406"/>
  <c r="D428"/>
  <c r="BA394"/>
  <c r="D420"/>
  <c r="BA386"/>
  <c r="AZ406"/>
  <c r="BA433" l="1"/>
  <c r="D467"/>
  <c r="BA436"/>
  <c r="D470"/>
  <c r="BA652"/>
  <c r="D686"/>
  <c r="BA412"/>
  <c r="D446"/>
  <c r="BA413"/>
  <c r="D447"/>
  <c r="BA430"/>
  <c r="D464"/>
  <c r="BA429"/>
  <c r="D463"/>
  <c r="BA431"/>
  <c r="D465"/>
  <c r="BA406"/>
  <c r="AZ423"/>
  <c r="E423"/>
  <c r="AZ435"/>
  <c r="E435"/>
  <c r="AZ438"/>
  <c r="E438"/>
  <c r="AZ424"/>
  <c r="E424"/>
  <c r="AZ417"/>
  <c r="E417"/>
  <c r="AZ432"/>
  <c r="E432"/>
  <c r="AZ427"/>
  <c r="E427"/>
  <c r="AZ415"/>
  <c r="E415"/>
  <c r="AZ419"/>
  <c r="E419"/>
  <c r="AZ418"/>
  <c r="E418"/>
  <c r="AZ422"/>
  <c r="E422"/>
  <c r="AZ426"/>
  <c r="E426"/>
  <c r="AZ434"/>
  <c r="E434"/>
  <c r="AZ421"/>
  <c r="E421"/>
  <c r="AZ425"/>
  <c r="E425"/>
  <c r="AZ416"/>
  <c r="E416"/>
  <c r="D440"/>
  <c r="AZ420"/>
  <c r="E420"/>
  <c r="AZ428"/>
  <c r="E428"/>
  <c r="AZ470" l="1"/>
  <c r="E470"/>
  <c r="AZ467"/>
  <c r="E467"/>
  <c r="AZ446"/>
  <c r="E446"/>
  <c r="AZ686"/>
  <c r="E686"/>
  <c r="E447"/>
  <c r="AZ447"/>
  <c r="E464"/>
  <c r="AZ464"/>
  <c r="AZ463"/>
  <c r="E463"/>
  <c r="AZ465"/>
  <c r="E465"/>
  <c r="D455"/>
  <c r="BA421"/>
  <c r="D468"/>
  <c r="BA434"/>
  <c r="D460"/>
  <c r="BA426"/>
  <c r="D456"/>
  <c r="BA422"/>
  <c r="D452"/>
  <c r="BA418"/>
  <c r="D453"/>
  <c r="BA419"/>
  <c r="D449"/>
  <c r="BA415"/>
  <c r="D461"/>
  <c r="BA427"/>
  <c r="D466"/>
  <c r="BA432"/>
  <c r="D451"/>
  <c r="BA417"/>
  <c r="D458"/>
  <c r="BA424"/>
  <c r="D472"/>
  <c r="BA438"/>
  <c r="D469"/>
  <c r="BA435"/>
  <c r="D457"/>
  <c r="BA423"/>
  <c r="D450"/>
  <c r="BA416"/>
  <c r="D459"/>
  <c r="BA425"/>
  <c r="D462"/>
  <c r="BA428"/>
  <c r="D454"/>
  <c r="BA420"/>
  <c r="AZ440"/>
  <c r="E440"/>
  <c r="BA467" l="1"/>
  <c r="D501"/>
  <c r="BA470"/>
  <c r="D504"/>
  <c r="BA686"/>
  <c r="D720"/>
  <c r="BA446"/>
  <c r="D480"/>
  <c r="BA447"/>
  <c r="D481"/>
  <c r="BA464"/>
  <c r="D498"/>
  <c r="BA463"/>
  <c r="D497"/>
  <c r="BA465"/>
  <c r="D499"/>
  <c r="D474"/>
  <c r="AZ454"/>
  <c r="E454"/>
  <c r="AZ462"/>
  <c r="E462"/>
  <c r="AZ459"/>
  <c r="E459"/>
  <c r="AZ450"/>
  <c r="E450"/>
  <c r="AZ457"/>
  <c r="E457"/>
  <c r="AZ469"/>
  <c r="E469"/>
  <c r="AZ472"/>
  <c r="E472"/>
  <c r="AZ458"/>
  <c r="E458"/>
  <c r="AZ451"/>
  <c r="E451"/>
  <c r="AZ466"/>
  <c r="E466"/>
  <c r="AZ461"/>
  <c r="E461"/>
  <c r="AZ449"/>
  <c r="E449"/>
  <c r="AZ453"/>
  <c r="E453"/>
  <c r="AZ452"/>
  <c r="E452"/>
  <c r="AZ456"/>
  <c r="E456"/>
  <c r="AZ460"/>
  <c r="E460"/>
  <c r="AZ468"/>
  <c r="E468"/>
  <c r="AZ455"/>
  <c r="E455"/>
  <c r="BA440"/>
  <c r="E504" l="1"/>
  <c r="AZ504"/>
  <c r="BA504" s="1"/>
  <c r="AZ501"/>
  <c r="E501"/>
  <c r="E480"/>
  <c r="AZ480"/>
  <c r="BA480" s="1"/>
  <c r="AZ720"/>
  <c r="E720"/>
  <c r="AZ481"/>
  <c r="E481"/>
  <c r="AZ498"/>
  <c r="E498"/>
  <c r="AZ497"/>
  <c r="E497"/>
  <c r="AZ499"/>
  <c r="E499"/>
  <c r="E474"/>
  <c r="D489"/>
  <c r="BA455"/>
  <c r="D502"/>
  <c r="BA468"/>
  <c r="D494"/>
  <c r="BA460"/>
  <c r="D490"/>
  <c r="BA456"/>
  <c r="D486"/>
  <c r="BA452"/>
  <c r="D487"/>
  <c r="BA453"/>
  <c r="D483"/>
  <c r="BA449"/>
  <c r="D495"/>
  <c r="BA461"/>
  <c r="D500"/>
  <c r="BA466"/>
  <c r="D485"/>
  <c r="BA451"/>
  <c r="D492"/>
  <c r="BA458"/>
  <c r="D506"/>
  <c r="BA472"/>
  <c r="D503"/>
  <c r="BA469"/>
  <c r="D491"/>
  <c r="BA457"/>
  <c r="D484"/>
  <c r="BA450"/>
  <c r="D493"/>
  <c r="BA459"/>
  <c r="D496"/>
  <c r="BA462"/>
  <c r="D488"/>
  <c r="BA454"/>
  <c r="AZ474"/>
  <c r="D538" l="1"/>
  <c r="AZ538" s="1"/>
  <c r="D572" s="1"/>
  <c r="BA501"/>
  <c r="D535"/>
  <c r="BA720"/>
  <c r="D754"/>
  <c r="BA481"/>
  <c r="D515"/>
  <c r="BA498"/>
  <c r="D532"/>
  <c r="BA497"/>
  <c r="D531"/>
  <c r="BA499"/>
  <c r="D533"/>
  <c r="D508"/>
  <c r="E488"/>
  <c r="AZ488"/>
  <c r="E496"/>
  <c r="AZ496"/>
  <c r="E493"/>
  <c r="AZ493"/>
  <c r="AZ484"/>
  <c r="E484"/>
  <c r="E491"/>
  <c r="AZ491"/>
  <c r="E503"/>
  <c r="AZ503"/>
  <c r="E506"/>
  <c r="AZ506"/>
  <c r="E492"/>
  <c r="AZ492"/>
  <c r="AZ485"/>
  <c r="E485"/>
  <c r="E500"/>
  <c r="AZ500"/>
  <c r="E495"/>
  <c r="AZ495"/>
  <c r="AZ483"/>
  <c r="E483"/>
  <c r="E487"/>
  <c r="AZ487"/>
  <c r="E486"/>
  <c r="AZ486"/>
  <c r="E490"/>
  <c r="AZ490"/>
  <c r="E494"/>
  <c r="AZ494"/>
  <c r="E502"/>
  <c r="AZ502"/>
  <c r="E489"/>
  <c r="AZ489"/>
  <c r="BA474"/>
  <c r="E538" l="1"/>
  <c r="E535"/>
  <c r="AZ535"/>
  <c r="AZ572"/>
  <c r="E572"/>
  <c r="AZ754"/>
  <c r="E754"/>
  <c r="BA538"/>
  <c r="AZ515"/>
  <c r="E515"/>
  <c r="E532"/>
  <c r="AZ532"/>
  <c r="AZ531"/>
  <c r="E531"/>
  <c r="AZ533"/>
  <c r="E533"/>
  <c r="BA489"/>
  <c r="D523"/>
  <c r="BA502"/>
  <c r="D536"/>
  <c r="BA494"/>
  <c r="D528"/>
  <c r="BA490"/>
  <c r="D524"/>
  <c r="BA486"/>
  <c r="D520"/>
  <c r="BA487"/>
  <c r="D521"/>
  <c r="BA495"/>
  <c r="D529"/>
  <c r="BA500"/>
  <c r="D534"/>
  <c r="BA492"/>
  <c r="D526"/>
  <c r="BA506"/>
  <c r="D540"/>
  <c r="BA503"/>
  <c r="D537"/>
  <c r="BA491"/>
  <c r="D525"/>
  <c r="BA493"/>
  <c r="D527"/>
  <c r="BA496"/>
  <c r="D530"/>
  <c r="BA488"/>
  <c r="D522"/>
  <c r="D514"/>
  <c r="AZ508"/>
  <c r="E508"/>
  <c r="D517"/>
  <c r="BA483"/>
  <c r="BA485"/>
  <c r="D519"/>
  <c r="D518"/>
  <c r="BA484"/>
  <c r="BA535" l="1"/>
  <c r="D569"/>
  <c r="BA572"/>
  <c r="D606"/>
  <c r="BA754"/>
  <c r="D788"/>
  <c r="BA515"/>
  <c r="D549"/>
  <c r="BA532"/>
  <c r="D566"/>
  <c r="BA531"/>
  <c r="D565"/>
  <c r="BA533"/>
  <c r="D567"/>
  <c r="E518"/>
  <c r="AZ518"/>
  <c r="E517"/>
  <c r="AZ517"/>
  <c r="E514"/>
  <c r="D542"/>
  <c r="AZ514"/>
  <c r="D548" s="1"/>
  <c r="BA508"/>
  <c r="E519"/>
  <c r="AZ519"/>
  <c r="E522"/>
  <c r="AZ522"/>
  <c r="E530"/>
  <c r="AZ530"/>
  <c r="E527"/>
  <c r="AZ527"/>
  <c r="E525"/>
  <c r="AZ525"/>
  <c r="E537"/>
  <c r="AZ537"/>
  <c r="E540"/>
  <c r="AZ540"/>
  <c r="E526"/>
  <c r="AZ526"/>
  <c r="E534"/>
  <c r="AZ534"/>
  <c r="E529"/>
  <c r="AZ529"/>
  <c r="E521"/>
  <c r="AZ521"/>
  <c r="E520"/>
  <c r="AZ520"/>
  <c r="E524"/>
  <c r="AZ524"/>
  <c r="E528"/>
  <c r="AZ528"/>
  <c r="E536"/>
  <c r="AZ536"/>
  <c r="E523"/>
  <c r="AZ523"/>
  <c r="AZ569" l="1"/>
  <c r="E569"/>
  <c r="AZ606"/>
  <c r="E606"/>
  <c r="AZ788"/>
  <c r="E788"/>
  <c r="AZ548"/>
  <c r="E548"/>
  <c r="AZ549"/>
  <c r="E549"/>
  <c r="AZ566"/>
  <c r="E566"/>
  <c r="E565"/>
  <c r="AZ565"/>
  <c r="E567"/>
  <c r="AZ567"/>
  <c r="BA514"/>
  <c r="AZ542"/>
  <c r="E542"/>
  <c r="BA523"/>
  <c r="D557"/>
  <c r="BA536"/>
  <c r="D570"/>
  <c r="BA528"/>
  <c r="D562"/>
  <c r="BA524"/>
  <c r="D558"/>
  <c r="BA520"/>
  <c r="D554"/>
  <c r="BA521"/>
  <c r="D555"/>
  <c r="BA529"/>
  <c r="D563"/>
  <c r="BA534"/>
  <c r="D568"/>
  <c r="BA526"/>
  <c r="D560"/>
  <c r="BA540"/>
  <c r="D574"/>
  <c r="BA537"/>
  <c r="D571"/>
  <c r="BA525"/>
  <c r="D559"/>
  <c r="BA527"/>
  <c r="D561"/>
  <c r="BA530"/>
  <c r="D564"/>
  <c r="BA522"/>
  <c r="D556"/>
  <c r="BA519"/>
  <c r="D553"/>
  <c r="BA517"/>
  <c r="D551"/>
  <c r="BA518"/>
  <c r="D552"/>
  <c r="D603" l="1"/>
  <c r="BA569"/>
  <c r="BA606"/>
  <c r="D640"/>
  <c r="BA788"/>
  <c r="BA548"/>
  <c r="D582"/>
  <c r="BA549"/>
  <c r="D583"/>
  <c r="BA566"/>
  <c r="D600"/>
  <c r="BA565"/>
  <c r="D599"/>
  <c r="D601"/>
  <c r="BA567"/>
  <c r="BA542"/>
  <c r="E552"/>
  <c r="AZ552"/>
  <c r="E551"/>
  <c r="AZ551"/>
  <c r="E553"/>
  <c r="AZ553"/>
  <c r="E556"/>
  <c r="AZ556"/>
  <c r="E564"/>
  <c r="AZ564"/>
  <c r="E561"/>
  <c r="AZ561"/>
  <c r="E559"/>
  <c r="AZ559"/>
  <c r="E571"/>
  <c r="AZ571"/>
  <c r="E574"/>
  <c r="AZ574"/>
  <c r="E560"/>
  <c r="AZ560"/>
  <c r="E568"/>
  <c r="AZ568"/>
  <c r="E563"/>
  <c r="AZ563"/>
  <c r="E555"/>
  <c r="AZ555"/>
  <c r="E554"/>
  <c r="AZ554"/>
  <c r="E558"/>
  <c r="AZ558"/>
  <c r="E562"/>
  <c r="AZ562"/>
  <c r="E570"/>
  <c r="AZ570"/>
  <c r="E557"/>
  <c r="AZ557"/>
  <c r="D576"/>
  <c r="E603" l="1"/>
  <c r="AZ603"/>
  <c r="AZ640"/>
  <c r="E640"/>
  <c r="AZ582"/>
  <c r="E582"/>
  <c r="AZ583"/>
  <c r="E583"/>
  <c r="AZ600"/>
  <c r="E600"/>
  <c r="AZ599"/>
  <c r="E599"/>
  <c r="AZ601"/>
  <c r="E601"/>
  <c r="E576"/>
  <c r="BA557"/>
  <c r="D591"/>
  <c r="D604"/>
  <c r="BA570"/>
  <c r="D596"/>
  <c r="BA562"/>
  <c r="D592"/>
  <c r="BA558"/>
  <c r="BA554"/>
  <c r="D588"/>
  <c r="BA555"/>
  <c r="D589"/>
  <c r="D597"/>
  <c r="BA563"/>
  <c r="D602"/>
  <c r="BA568"/>
  <c r="D594"/>
  <c r="BA560"/>
  <c r="D608"/>
  <c r="BA574"/>
  <c r="D605"/>
  <c r="BA571"/>
  <c r="D593"/>
  <c r="BA559"/>
  <c r="D595"/>
  <c r="BA561"/>
  <c r="D598"/>
  <c r="BA564"/>
  <c r="BA556"/>
  <c r="D590"/>
  <c r="BA553"/>
  <c r="D587"/>
  <c r="BA551"/>
  <c r="D585"/>
  <c r="BA552"/>
  <c r="D586"/>
  <c r="AZ576"/>
  <c r="D637" l="1"/>
  <c r="BA603"/>
  <c r="BA640"/>
  <c r="D674"/>
  <c r="BA582"/>
  <c r="D616"/>
  <c r="BA583"/>
  <c r="D617"/>
  <c r="BA600"/>
  <c r="D634"/>
  <c r="BA599"/>
  <c r="D633"/>
  <c r="BA601"/>
  <c r="D635"/>
  <c r="E586"/>
  <c r="AZ586"/>
  <c r="AZ598"/>
  <c r="E598"/>
  <c r="AZ595"/>
  <c r="E595"/>
  <c r="AZ593"/>
  <c r="E593"/>
  <c r="AZ605"/>
  <c r="E605"/>
  <c r="AZ608"/>
  <c r="E608"/>
  <c r="AZ594"/>
  <c r="E594"/>
  <c r="AZ602"/>
  <c r="E602"/>
  <c r="AZ597"/>
  <c r="E597"/>
  <c r="AZ592"/>
  <c r="E592"/>
  <c r="AZ596"/>
  <c r="E596"/>
  <c r="AZ604"/>
  <c r="E604"/>
  <c r="BA576"/>
  <c r="D610"/>
  <c r="E585"/>
  <c r="AZ585"/>
  <c r="E587"/>
  <c r="AZ587"/>
  <c r="E590"/>
  <c r="AZ590"/>
  <c r="E589"/>
  <c r="AZ589"/>
  <c r="E588"/>
  <c r="AZ588"/>
  <c r="AZ591"/>
  <c r="E591"/>
  <c r="E637" l="1"/>
  <c r="AZ637"/>
  <c r="AZ674"/>
  <c r="E674"/>
  <c r="AZ616"/>
  <c r="E616"/>
  <c r="AZ617"/>
  <c r="E617"/>
  <c r="AZ634"/>
  <c r="E634"/>
  <c r="AZ633"/>
  <c r="E633"/>
  <c r="AZ635"/>
  <c r="E635"/>
  <c r="D625"/>
  <c r="BA591"/>
  <c r="D638"/>
  <c r="BA604"/>
  <c r="D630"/>
  <c r="BA596"/>
  <c r="D626"/>
  <c r="BA592"/>
  <c r="D631"/>
  <c r="BA597"/>
  <c r="D636"/>
  <c r="BA602"/>
  <c r="D628"/>
  <c r="BA594"/>
  <c r="D642"/>
  <c r="BA608"/>
  <c r="D639"/>
  <c r="BA605"/>
  <c r="D627"/>
  <c r="BA593"/>
  <c r="D629"/>
  <c r="BA595"/>
  <c r="D632"/>
  <c r="BA598"/>
  <c r="E610"/>
  <c r="D622"/>
  <c r="BA588"/>
  <c r="D623"/>
  <c r="BA589"/>
  <c r="D624"/>
  <c r="BA590"/>
  <c r="D621"/>
  <c r="BA587"/>
  <c r="D619"/>
  <c r="BA585"/>
  <c r="AZ610"/>
  <c r="D620"/>
  <c r="BA586"/>
  <c r="D671" l="1"/>
  <c r="BA637"/>
  <c r="BA674"/>
  <c r="D708"/>
  <c r="BA616"/>
  <c r="D650"/>
  <c r="BA617"/>
  <c r="D651"/>
  <c r="BA634"/>
  <c r="D668"/>
  <c r="BA633"/>
  <c r="D667"/>
  <c r="D669"/>
  <c r="BA635"/>
  <c r="AZ620"/>
  <c r="E620"/>
  <c r="AZ632"/>
  <c r="E632"/>
  <c r="AZ629"/>
  <c r="E629"/>
  <c r="AZ627"/>
  <c r="E627"/>
  <c r="AZ639"/>
  <c r="E639"/>
  <c r="AZ642"/>
  <c r="E642"/>
  <c r="AZ628"/>
  <c r="E628"/>
  <c r="AZ636"/>
  <c r="E636"/>
  <c r="AZ631"/>
  <c r="E631"/>
  <c r="AZ626"/>
  <c r="E626"/>
  <c r="AZ630"/>
  <c r="E630"/>
  <c r="AZ638"/>
  <c r="E638"/>
  <c r="AZ625"/>
  <c r="E625"/>
  <c r="D644"/>
  <c r="AZ619"/>
  <c r="E619"/>
  <c r="AZ621"/>
  <c r="E621"/>
  <c r="AZ624"/>
  <c r="E624"/>
  <c r="AZ623"/>
  <c r="E623"/>
  <c r="AZ622"/>
  <c r="E622"/>
  <c r="BA610"/>
  <c r="E671" l="1"/>
  <c r="AZ671"/>
  <c r="AZ708"/>
  <c r="E708"/>
  <c r="E650"/>
  <c r="AZ650"/>
  <c r="AZ651"/>
  <c r="E651"/>
  <c r="AZ668"/>
  <c r="E668"/>
  <c r="AZ667"/>
  <c r="E667"/>
  <c r="AZ669"/>
  <c r="E669"/>
  <c r="D659"/>
  <c r="BA625"/>
  <c r="D672"/>
  <c r="BA638"/>
  <c r="D664"/>
  <c r="BA630"/>
  <c r="D660"/>
  <c r="BA626"/>
  <c r="D665"/>
  <c r="BA631"/>
  <c r="D670"/>
  <c r="BA636"/>
  <c r="D662"/>
  <c r="BA628"/>
  <c r="D676"/>
  <c r="BA642"/>
  <c r="D673"/>
  <c r="BA639"/>
  <c r="D661"/>
  <c r="BA627"/>
  <c r="D663"/>
  <c r="BA629"/>
  <c r="D666"/>
  <c r="BA632"/>
  <c r="D654"/>
  <c r="BA620"/>
  <c r="E644"/>
  <c r="D656"/>
  <c r="BA622"/>
  <c r="D657"/>
  <c r="BA623"/>
  <c r="D658"/>
  <c r="BA624"/>
  <c r="D655"/>
  <c r="BA621"/>
  <c r="D653"/>
  <c r="BA619"/>
  <c r="AZ644"/>
  <c r="D705" l="1"/>
  <c r="BA671"/>
  <c r="BA708"/>
  <c r="D742"/>
  <c r="BA650"/>
  <c r="D684"/>
  <c r="BA651"/>
  <c r="D685"/>
  <c r="BA668"/>
  <c r="D702"/>
  <c r="BA667"/>
  <c r="D701"/>
  <c r="BA669"/>
  <c r="D703"/>
  <c r="BA644"/>
  <c r="D678"/>
  <c r="AZ654"/>
  <c r="E654"/>
  <c r="AZ666"/>
  <c r="E666"/>
  <c r="AZ663"/>
  <c r="E663"/>
  <c r="AZ661"/>
  <c r="E661"/>
  <c r="AZ673"/>
  <c r="E673"/>
  <c r="AZ676"/>
  <c r="E676"/>
  <c r="AZ662"/>
  <c r="E662"/>
  <c r="AZ670"/>
  <c r="E670"/>
  <c r="AZ665"/>
  <c r="E665"/>
  <c r="AZ660"/>
  <c r="E660"/>
  <c r="AZ664"/>
  <c r="E664"/>
  <c r="AZ672"/>
  <c r="E672"/>
  <c r="AZ659"/>
  <c r="E659"/>
  <c r="AZ653"/>
  <c r="E653"/>
  <c r="AZ655"/>
  <c r="E655"/>
  <c r="AZ658"/>
  <c r="E658"/>
  <c r="AZ657"/>
  <c r="E657"/>
  <c r="AZ656"/>
  <c r="E656"/>
  <c r="E705" l="1"/>
  <c r="AZ705"/>
  <c r="AZ742"/>
  <c r="E742"/>
  <c r="AZ684"/>
  <c r="E684"/>
  <c r="AZ685"/>
  <c r="E685"/>
  <c r="AZ702"/>
  <c r="E702"/>
  <c r="AZ701"/>
  <c r="E701"/>
  <c r="AZ703"/>
  <c r="E703"/>
  <c r="E678"/>
  <c r="D690"/>
  <c r="BA656"/>
  <c r="D691"/>
  <c r="BA657"/>
  <c r="D692"/>
  <c r="BA658"/>
  <c r="D689"/>
  <c r="BA655"/>
  <c r="D687"/>
  <c r="BA653"/>
  <c r="D693"/>
  <c r="BA659"/>
  <c r="D706"/>
  <c r="BA672"/>
  <c r="D698"/>
  <c r="BA664"/>
  <c r="D694"/>
  <c r="BA660"/>
  <c r="D699"/>
  <c r="BA665"/>
  <c r="D704"/>
  <c r="BA670"/>
  <c r="D696"/>
  <c r="BA662"/>
  <c r="D710"/>
  <c r="BA676"/>
  <c r="D707"/>
  <c r="BA673"/>
  <c r="D695"/>
  <c r="BA661"/>
  <c r="D697"/>
  <c r="BA663"/>
  <c r="D700"/>
  <c r="BA666"/>
  <c r="D688"/>
  <c r="BA654"/>
  <c r="AZ678"/>
  <c r="D739" l="1"/>
  <c r="BA705"/>
  <c r="BA742"/>
  <c r="D776"/>
  <c r="BA684"/>
  <c r="D718"/>
  <c r="BA685"/>
  <c r="D719"/>
  <c r="BA702"/>
  <c r="D736"/>
  <c r="BA701"/>
  <c r="D735"/>
  <c r="BA703"/>
  <c r="D737"/>
  <c r="D712"/>
  <c r="AZ688"/>
  <c r="E688"/>
  <c r="AZ700"/>
  <c r="E700"/>
  <c r="AZ697"/>
  <c r="E697"/>
  <c r="AZ695"/>
  <c r="E695"/>
  <c r="AZ707"/>
  <c r="E707"/>
  <c r="AZ710"/>
  <c r="E710"/>
  <c r="AZ696"/>
  <c r="E696"/>
  <c r="AZ704"/>
  <c r="E704"/>
  <c r="AZ699"/>
  <c r="E699"/>
  <c r="AZ694"/>
  <c r="E694"/>
  <c r="AZ698"/>
  <c r="E698"/>
  <c r="AZ706"/>
  <c r="E706"/>
  <c r="AZ693"/>
  <c r="E693"/>
  <c r="AZ687"/>
  <c r="E687"/>
  <c r="AZ689"/>
  <c r="E689"/>
  <c r="AZ692"/>
  <c r="E692"/>
  <c r="AZ691"/>
  <c r="E691"/>
  <c r="AZ690"/>
  <c r="E690"/>
  <c r="BA678"/>
  <c r="AZ739" l="1"/>
  <c r="E739"/>
  <c r="AZ776"/>
  <c r="E776"/>
  <c r="AZ718"/>
  <c r="E718"/>
  <c r="AZ719"/>
  <c r="E719"/>
  <c r="E736"/>
  <c r="AZ736"/>
  <c r="AZ735"/>
  <c r="E735"/>
  <c r="AZ737"/>
  <c r="E737"/>
  <c r="D725"/>
  <c r="BA691"/>
  <c r="D723"/>
  <c r="BA689"/>
  <c r="D727"/>
  <c r="BA693"/>
  <c r="D740"/>
  <c r="BA706"/>
  <c r="E712"/>
  <c r="D724"/>
  <c r="BA690"/>
  <c r="D726"/>
  <c r="BA692"/>
  <c r="D721"/>
  <c r="BA687"/>
  <c r="D732"/>
  <c r="BA698"/>
  <c r="D728"/>
  <c r="BA694"/>
  <c r="D733"/>
  <c r="BA699"/>
  <c r="D738"/>
  <c r="BA704"/>
  <c r="D730"/>
  <c r="BA696"/>
  <c r="D744"/>
  <c r="BA710"/>
  <c r="D741"/>
  <c r="BA707"/>
  <c r="D729"/>
  <c r="BA695"/>
  <c r="D731"/>
  <c r="BA697"/>
  <c r="D734"/>
  <c r="BA700"/>
  <c r="D722"/>
  <c r="BA688"/>
  <c r="AZ712"/>
  <c r="D773" l="1"/>
  <c r="BA739"/>
  <c r="BA776"/>
  <c r="D810"/>
  <c r="BA718"/>
  <c r="D752"/>
  <c r="BA719"/>
  <c r="D753"/>
  <c r="BA736"/>
  <c r="D770"/>
  <c r="BA735"/>
  <c r="D769"/>
  <c r="BA737"/>
  <c r="D771"/>
  <c r="BA712"/>
  <c r="AZ740"/>
  <c r="E740"/>
  <c r="AZ727"/>
  <c r="E727"/>
  <c r="AZ723"/>
  <c r="E723"/>
  <c r="AZ725"/>
  <c r="E725"/>
  <c r="D746"/>
  <c r="AZ722"/>
  <c r="E722"/>
  <c r="AZ734"/>
  <c r="E734"/>
  <c r="AZ731"/>
  <c r="E731"/>
  <c r="AZ729"/>
  <c r="E729"/>
  <c r="AZ741"/>
  <c r="E741"/>
  <c r="AZ744"/>
  <c r="E744"/>
  <c r="AZ730"/>
  <c r="E730"/>
  <c r="AZ738"/>
  <c r="E738"/>
  <c r="AZ733"/>
  <c r="E733"/>
  <c r="AZ728"/>
  <c r="E728"/>
  <c r="AZ732"/>
  <c r="E732"/>
  <c r="AZ721"/>
  <c r="E721"/>
  <c r="AZ726"/>
  <c r="E726"/>
  <c r="AZ724"/>
  <c r="E724"/>
  <c r="E773" l="1"/>
  <c r="AZ773"/>
  <c r="AZ810"/>
  <c r="E810"/>
  <c r="AZ752"/>
  <c r="E752"/>
  <c r="AZ753"/>
  <c r="E753"/>
  <c r="AZ770"/>
  <c r="E770"/>
  <c r="AZ769"/>
  <c r="E769"/>
  <c r="E771"/>
  <c r="AZ771"/>
  <c r="D759"/>
  <c r="BA725"/>
  <c r="D757"/>
  <c r="BA723"/>
  <c r="D761"/>
  <c r="BA727"/>
  <c r="D774"/>
  <c r="BA740"/>
  <c r="E746"/>
  <c r="D758"/>
  <c r="BA724"/>
  <c r="D760"/>
  <c r="BA726"/>
  <c r="D755"/>
  <c r="BA721"/>
  <c r="D766"/>
  <c r="BA732"/>
  <c r="D762"/>
  <c r="BA728"/>
  <c r="D767"/>
  <c r="BA733"/>
  <c r="D772"/>
  <c r="BA738"/>
  <c r="D764"/>
  <c r="BA730"/>
  <c r="D778"/>
  <c r="BA744"/>
  <c r="D775"/>
  <c r="BA741"/>
  <c r="D763"/>
  <c r="BA729"/>
  <c r="D765"/>
  <c r="BA731"/>
  <c r="D768"/>
  <c r="BA734"/>
  <c r="D756"/>
  <c r="BA722"/>
  <c r="AZ746"/>
  <c r="D807" l="1"/>
  <c r="BA773"/>
  <c r="BA810"/>
  <c r="BA752"/>
  <c r="D786"/>
  <c r="BA753"/>
  <c r="D787"/>
  <c r="BA770"/>
  <c r="D804"/>
  <c r="BA769"/>
  <c r="D803"/>
  <c r="BA771"/>
  <c r="D805"/>
  <c r="AZ774"/>
  <c r="E774"/>
  <c r="AZ761"/>
  <c r="E761"/>
  <c r="AZ757"/>
  <c r="E757"/>
  <c r="AZ759"/>
  <c r="E759"/>
  <c r="D780"/>
  <c r="AZ756"/>
  <c r="E756"/>
  <c r="AZ768"/>
  <c r="E768"/>
  <c r="AZ765"/>
  <c r="E765"/>
  <c r="AZ763"/>
  <c r="E763"/>
  <c r="AZ775"/>
  <c r="E775"/>
  <c r="AZ778"/>
  <c r="E778"/>
  <c r="AZ764"/>
  <c r="E764"/>
  <c r="AZ772"/>
  <c r="E772"/>
  <c r="AZ767"/>
  <c r="E767"/>
  <c r="AZ762"/>
  <c r="E762"/>
  <c r="AZ766"/>
  <c r="E766"/>
  <c r="AZ755"/>
  <c r="E755"/>
  <c r="AZ760"/>
  <c r="E760"/>
  <c r="AZ758"/>
  <c r="E758"/>
  <c r="BA746"/>
  <c r="E807" l="1"/>
  <c r="AZ807"/>
  <c r="AZ786"/>
  <c r="E786"/>
  <c r="AZ787"/>
  <c r="E787"/>
  <c r="AZ804"/>
  <c r="E804"/>
  <c r="AZ803"/>
  <c r="E803"/>
  <c r="E805"/>
  <c r="AZ805"/>
  <c r="D794"/>
  <c r="BA760"/>
  <c r="D800"/>
  <c r="BA766"/>
  <c r="D793"/>
  <c r="BA759"/>
  <c r="D791"/>
  <c r="BA757"/>
  <c r="D795"/>
  <c r="BA761"/>
  <c r="D808"/>
  <c r="BA774"/>
  <c r="E780"/>
  <c r="D792"/>
  <c r="BA758"/>
  <c r="D789"/>
  <c r="BA755"/>
  <c r="D796"/>
  <c r="BA762"/>
  <c r="D801"/>
  <c r="BA767"/>
  <c r="D806"/>
  <c r="BA772"/>
  <c r="D798"/>
  <c r="BA764"/>
  <c r="D812"/>
  <c r="BA778"/>
  <c r="D809"/>
  <c r="BA775"/>
  <c r="D797"/>
  <c r="BA763"/>
  <c r="D799"/>
  <c r="BA765"/>
  <c r="D802"/>
  <c r="BA768"/>
  <c r="D790"/>
  <c r="BA756"/>
  <c r="AZ780"/>
  <c r="BA807" l="1"/>
  <c r="BA786"/>
  <c r="BA787"/>
  <c r="BA804"/>
  <c r="BA803"/>
  <c r="BA805"/>
  <c r="BA780"/>
  <c r="AZ808"/>
  <c r="E808"/>
  <c r="AZ795"/>
  <c r="E795"/>
  <c r="AZ791"/>
  <c r="E791"/>
  <c r="AZ793"/>
  <c r="E793"/>
  <c r="AZ800"/>
  <c r="E800"/>
  <c r="AZ794"/>
  <c r="E794"/>
  <c r="D814"/>
  <c r="AZ790"/>
  <c r="E790"/>
  <c r="AZ802"/>
  <c r="E802"/>
  <c r="AZ799"/>
  <c r="E799"/>
  <c r="AZ797"/>
  <c r="E797"/>
  <c r="AZ809"/>
  <c r="E809"/>
  <c r="AZ812"/>
  <c r="E812"/>
  <c r="AZ798"/>
  <c r="E798"/>
  <c r="AZ806"/>
  <c r="E806"/>
  <c r="AZ801"/>
  <c r="E801"/>
  <c r="AZ796"/>
  <c r="E796"/>
  <c r="AZ789"/>
  <c r="E789"/>
  <c r="AZ792"/>
  <c r="E792"/>
  <c r="BA789" l="1"/>
  <c r="BA796"/>
  <c r="BA806"/>
  <c r="BA794"/>
  <c r="BA800"/>
  <c r="BA793"/>
  <c r="BA791"/>
  <c r="BA795"/>
  <c r="BA808"/>
  <c r="E814"/>
  <c r="BA792"/>
  <c r="BA801"/>
  <c r="BA798"/>
  <c r="BA812"/>
  <c r="BA809"/>
  <c r="BA797"/>
  <c r="BA799"/>
  <c r="BA802"/>
  <c r="BA790"/>
  <c r="AZ814"/>
  <c r="BA814" l="1"/>
  <c r="J44" i="2" l="1"/>
  <c r="H44"/>
  <c r="J43"/>
  <c r="H43"/>
  <c r="J42"/>
  <c r="H42"/>
  <c r="J41"/>
  <c r="H41"/>
  <c r="J40"/>
  <c r="H40"/>
  <c r="J39"/>
  <c r="H39"/>
  <c r="J38"/>
  <c r="H38"/>
  <c r="J37"/>
  <c r="H37"/>
  <c r="J36"/>
  <c r="H36"/>
  <c r="K34" i="3"/>
  <c r="H62" i="2"/>
  <c r="J62"/>
  <c r="A3"/>
  <c r="G770" i="1" l="1"/>
  <c r="N816" i="3" l="1"/>
  <c r="G1517" i="1"/>
  <c r="I1517"/>
  <c r="H1518"/>
  <c r="J1518"/>
  <c r="E30" i="4" s="1"/>
  <c r="K1518" i="1"/>
  <c r="G1501"/>
  <c r="I1501"/>
  <c r="F30" i="4" l="1"/>
  <c r="L1583" i="1"/>
  <c r="V816" i="3"/>
  <c r="H30" i="4"/>
  <c r="L1517" i="1"/>
  <c r="I854" l="1"/>
  <c r="I855"/>
  <c r="I856"/>
  <c r="I857"/>
  <c r="I858"/>
  <c r="I859"/>
  <c r="I860"/>
  <c r="I861"/>
  <c r="I862"/>
  <c r="I863"/>
  <c r="L863" s="1"/>
  <c r="I864"/>
  <c r="I865"/>
  <c r="I866"/>
  <c r="I867"/>
  <c r="I887"/>
  <c r="I888"/>
  <c r="I889"/>
  <c r="I890"/>
  <c r="I891"/>
  <c r="I892"/>
  <c r="I893"/>
  <c r="I894"/>
  <c r="I895"/>
  <c r="I905"/>
  <c r="I906"/>
  <c r="I908"/>
  <c r="I853"/>
  <c r="A286" i="2"/>
  <c r="G750" i="1"/>
  <c r="I750"/>
  <c r="G751"/>
  <c r="L751" s="1"/>
  <c r="I751"/>
  <c r="G752"/>
  <c r="L752" s="1"/>
  <c r="I752"/>
  <c r="G753"/>
  <c r="I753"/>
  <c r="G754"/>
  <c r="I754"/>
  <c r="I755"/>
  <c r="L755" s="1"/>
  <c r="G756"/>
  <c r="I756"/>
  <c r="G757"/>
  <c r="I757"/>
  <c r="G758"/>
  <c r="I758"/>
  <c r="G759"/>
  <c r="I759"/>
  <c r="G760"/>
  <c r="I760"/>
  <c r="G761"/>
  <c r="I761"/>
  <c r="G762"/>
  <c r="I762"/>
  <c r="G763"/>
  <c r="I763"/>
  <c r="G764"/>
  <c r="I764"/>
  <c r="G765"/>
  <c r="I765"/>
  <c r="G766"/>
  <c r="I766"/>
  <c r="G767"/>
  <c r="I767"/>
  <c r="G768"/>
  <c r="I768"/>
  <c r="G769"/>
  <c r="I769"/>
  <c r="I770"/>
  <c r="I771"/>
  <c r="G772"/>
  <c r="L772" s="1"/>
  <c r="I772"/>
  <c r="G774"/>
  <c r="I774"/>
  <c r="G775"/>
  <c r="I775"/>
  <c r="J182" i="2"/>
  <c r="G500" i="1"/>
  <c r="L763" l="1"/>
  <c r="L754"/>
  <c r="L750"/>
  <c r="L770"/>
  <c r="L768"/>
  <c r="L762"/>
  <c r="L758"/>
  <c r="L756"/>
  <c r="G444"/>
  <c r="I444"/>
  <c r="G445"/>
  <c r="I445"/>
  <c r="G446"/>
  <c r="I446"/>
  <c r="G447"/>
  <c r="I447"/>
  <c r="G448"/>
  <c r="I448"/>
  <c r="G449"/>
  <c r="I449"/>
  <c r="L450" l="1"/>
  <c r="L448"/>
  <c r="L447"/>
  <c r="L445"/>
  <c r="L444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G1503" l="1"/>
  <c r="G1482"/>
  <c r="G1483"/>
  <c r="G1484"/>
  <c r="G1485"/>
  <c r="G1486"/>
  <c r="L1486" s="1"/>
  <c r="G1487"/>
  <c r="L1487" s="1"/>
  <c r="G1488"/>
  <c r="L1488" s="1"/>
  <c r="G1489"/>
  <c r="G1490"/>
  <c r="G1491"/>
  <c r="L1491" s="1"/>
  <c r="G1492"/>
  <c r="L1492" s="1"/>
  <c r="G1493"/>
  <c r="L1493" s="1"/>
  <c r="G1494"/>
  <c r="L1494" s="1"/>
  <c r="G1495"/>
  <c r="L1495" s="1"/>
  <c r="G1496"/>
  <c r="L1496" s="1"/>
  <c r="G1497"/>
  <c r="G1498"/>
  <c r="G1499"/>
  <c r="G1500"/>
  <c r="D1504"/>
  <c r="E1504"/>
  <c r="L1490" l="1"/>
  <c r="L1501"/>
  <c r="E1371"/>
  <c r="D1371"/>
  <c r="I1300"/>
  <c r="G1301"/>
  <c r="I1301"/>
  <c r="G1302"/>
  <c r="I1302"/>
  <c r="I1303"/>
  <c r="L1303" s="1"/>
  <c r="I1304"/>
  <c r="I1305"/>
  <c r="I1306"/>
  <c r="I1307"/>
  <c r="I1308"/>
  <c r="I1309"/>
  <c r="G1283"/>
  <c r="I1283"/>
  <c r="G1284"/>
  <c r="I1284"/>
  <c r="G1285"/>
  <c r="I1285"/>
  <c r="G1286"/>
  <c r="I1286"/>
  <c r="G1287"/>
  <c r="I1287"/>
  <c r="G1288"/>
  <c r="I1288"/>
  <c r="G1289"/>
  <c r="I1289"/>
  <c r="G1290"/>
  <c r="I1290"/>
  <c r="I1294"/>
  <c r="I1296"/>
  <c r="I1297"/>
  <c r="L1297" s="1"/>
  <c r="I1298"/>
  <c r="I1299"/>
  <c r="J1279"/>
  <c r="G1155"/>
  <c r="I1155"/>
  <c r="G1263"/>
  <c r="I1263"/>
  <c r="G1264"/>
  <c r="I1264"/>
  <c r="G1265"/>
  <c r="I1265"/>
  <c r="G1266"/>
  <c r="I1266"/>
  <c r="G1278"/>
  <c r="I1278"/>
  <c r="H1279"/>
  <c r="V646" i="3" s="1"/>
  <c r="K1279" i="1"/>
  <c r="G1282"/>
  <c r="I1282"/>
  <c r="G1101"/>
  <c r="I1101"/>
  <c r="L1283" l="1"/>
  <c r="L1296"/>
  <c r="L1305"/>
  <c r="L1291"/>
  <c r="L1300"/>
  <c r="L1309"/>
  <c r="L1302"/>
  <c r="L1267"/>
  <c r="L1264"/>
  <c r="L1155"/>
  <c r="L1278"/>
  <c r="B286" i="2"/>
  <c r="G892" i="1" l="1"/>
  <c r="G893"/>
  <c r="G894"/>
  <c r="G895"/>
  <c r="G905"/>
  <c r="L905" s="1"/>
  <c r="G906"/>
  <c r="L906" s="1"/>
  <c r="V408" i="3"/>
  <c r="I738" i="1"/>
  <c r="G738"/>
  <c r="I735"/>
  <c r="G735"/>
  <c r="I714"/>
  <c r="G714"/>
  <c r="I713"/>
  <c r="G713"/>
  <c r="I712"/>
  <c r="G712"/>
  <c r="B17" i="4"/>
  <c r="C17"/>
  <c r="G580" i="1"/>
  <c r="I580"/>
  <c r="G581"/>
  <c r="I581"/>
  <c r="G582"/>
  <c r="I582"/>
  <c r="G583"/>
  <c r="I583"/>
  <c r="G584"/>
  <c r="L584" s="1"/>
  <c r="I584"/>
  <c r="G585"/>
  <c r="I585"/>
  <c r="G586"/>
  <c r="I586"/>
  <c r="G587"/>
  <c r="I587"/>
  <c r="G588"/>
  <c r="I588"/>
  <c r="G589"/>
  <c r="I589"/>
  <c r="G590"/>
  <c r="I590"/>
  <c r="G591"/>
  <c r="L591" s="1"/>
  <c r="I591"/>
  <c r="L583" l="1"/>
  <c r="L895"/>
  <c r="L713"/>
  <c r="L714"/>
  <c r="L735"/>
  <c r="L590"/>
  <c r="L586"/>
  <c r="L582"/>
  <c r="L580"/>
  <c r="L712"/>
  <c r="L738"/>
  <c r="I739"/>
  <c r="W408" i="3" s="1"/>
  <c r="G739" i="1"/>
  <c r="Q408" i="3" s="1"/>
  <c r="L739" i="1" l="1"/>
  <c r="G425"/>
  <c r="G386"/>
  <c r="I386"/>
  <c r="G387"/>
  <c r="I387"/>
  <c r="G398"/>
  <c r="I398"/>
  <c r="I399"/>
  <c r="L399" s="1"/>
  <c r="I355"/>
  <c r="I356"/>
  <c r="I357"/>
  <c r="L358" s="1"/>
  <c r="L398" l="1"/>
  <c r="L386"/>
  <c r="L387"/>
  <c r="D2264"/>
  <c r="E2264"/>
  <c r="D141"/>
  <c r="E141"/>
  <c r="D231"/>
  <c r="E231"/>
  <c r="E290"/>
  <c r="D339"/>
  <c r="E339"/>
  <c r="D382"/>
  <c r="E382"/>
  <c r="D412"/>
  <c r="E412"/>
  <c r="D488"/>
  <c r="E488"/>
  <c r="D576"/>
  <c r="E576"/>
  <c r="D605"/>
  <c r="E605"/>
  <c r="D665"/>
  <c r="E665"/>
  <c r="D850"/>
  <c r="E850"/>
  <c r="D909"/>
  <c r="E909"/>
  <c r="D956"/>
  <c r="E956"/>
  <c r="D1097"/>
  <c r="E1097"/>
  <c r="D1150"/>
  <c r="E1150"/>
  <c r="D1279"/>
  <c r="E1279"/>
  <c r="D1428"/>
  <c r="E1428"/>
  <c r="D1478"/>
  <c r="E1478"/>
  <c r="D1518"/>
  <c r="E1518"/>
  <c r="D1755"/>
  <c r="E1755"/>
  <c r="D1787"/>
  <c r="E1787"/>
  <c r="D1826"/>
  <c r="E1826"/>
  <c r="D1856"/>
  <c r="E1856"/>
  <c r="D1876"/>
  <c r="E1876"/>
  <c r="D1906"/>
  <c r="E1906"/>
  <c r="D1935"/>
  <c r="E1935"/>
  <c r="D1968"/>
  <c r="E1968"/>
  <c r="D1993"/>
  <c r="E1993"/>
  <c r="D2029"/>
  <c r="E2029"/>
  <c r="D2064"/>
  <c r="E2064"/>
  <c r="D2085"/>
  <c r="E2085"/>
  <c r="D2133"/>
  <c r="E2133"/>
  <c r="D2163"/>
  <c r="E2163"/>
  <c r="D2204"/>
  <c r="E2204"/>
  <c r="D2236"/>
  <c r="E2236"/>
  <c r="D2300"/>
  <c r="E2300"/>
  <c r="D2347"/>
  <c r="E2347"/>
  <c r="D2382"/>
  <c r="E2382"/>
  <c r="D2408"/>
  <c r="E2408"/>
  <c r="D2442"/>
  <c r="E2442"/>
  <c r="D2479"/>
  <c r="E2479"/>
  <c r="D2524"/>
  <c r="E2524"/>
  <c r="F591" i="2"/>
  <c r="E591"/>
  <c r="AC33" i="4"/>
  <c r="AB33"/>
  <c r="AC8"/>
  <c r="AB8"/>
  <c r="I2518" i="1"/>
  <c r="I2519"/>
  <c r="G2518"/>
  <c r="G2519"/>
  <c r="I2504"/>
  <c r="I2505"/>
  <c r="I2506"/>
  <c r="I2507"/>
  <c r="I2508"/>
  <c r="I2509"/>
  <c r="I2510"/>
  <c r="I2511"/>
  <c r="I2512"/>
  <c r="G2504"/>
  <c r="G2505"/>
  <c r="G2506"/>
  <c r="G2507"/>
  <c r="G2508"/>
  <c r="G2509"/>
  <c r="G2510"/>
  <c r="G2511"/>
  <c r="G2512"/>
  <c r="I2484"/>
  <c r="I2485"/>
  <c r="I2486"/>
  <c r="I2487"/>
  <c r="I2488"/>
  <c r="I2489"/>
  <c r="I2490"/>
  <c r="I2491"/>
  <c r="I2492"/>
  <c r="I2493"/>
  <c r="I2494"/>
  <c r="I2495"/>
  <c r="I2496"/>
  <c r="I2497"/>
  <c r="G2484"/>
  <c r="L2484" s="1"/>
  <c r="G2485"/>
  <c r="L2485" s="1"/>
  <c r="G2486"/>
  <c r="G2487"/>
  <c r="G2488"/>
  <c r="L2488" s="1"/>
  <c r="G2489"/>
  <c r="L2489" s="1"/>
  <c r="G2490"/>
  <c r="G2491"/>
  <c r="G2492"/>
  <c r="L2492" s="1"/>
  <c r="G2493"/>
  <c r="L2493" s="1"/>
  <c r="G2494"/>
  <c r="G2495"/>
  <c r="G2496"/>
  <c r="L2496" s="1"/>
  <c r="G2497"/>
  <c r="L2497" s="1"/>
  <c r="F586" i="2"/>
  <c r="E586"/>
  <c r="J579"/>
  <c r="H579"/>
  <c r="J578"/>
  <c r="H578"/>
  <c r="J577"/>
  <c r="H577"/>
  <c r="J576"/>
  <c r="H576"/>
  <c r="I2465" i="1"/>
  <c r="I2466"/>
  <c r="I2467"/>
  <c r="I2468"/>
  <c r="I2469"/>
  <c r="I2470"/>
  <c r="G2465"/>
  <c r="G2466"/>
  <c r="G2467"/>
  <c r="L2467" s="1"/>
  <c r="G2468"/>
  <c r="L2468" s="1"/>
  <c r="G2469"/>
  <c r="G2470"/>
  <c r="I2449"/>
  <c r="I2450"/>
  <c r="I2451"/>
  <c r="I2452"/>
  <c r="I2453"/>
  <c r="I2454"/>
  <c r="I2455"/>
  <c r="I2456"/>
  <c r="I2457"/>
  <c r="I2458"/>
  <c r="I2459"/>
  <c r="G2449"/>
  <c r="G2450"/>
  <c r="G2451"/>
  <c r="G2452"/>
  <c r="G2453"/>
  <c r="G2454"/>
  <c r="G2455"/>
  <c r="G2456"/>
  <c r="G2457"/>
  <c r="G2458"/>
  <c r="G2459"/>
  <c r="G2460"/>
  <c r="K2479"/>
  <c r="J2479"/>
  <c r="H2479"/>
  <c r="I2478"/>
  <c r="G2478"/>
  <c r="I2477"/>
  <c r="G2477"/>
  <c r="I2476"/>
  <c r="G2476"/>
  <c r="I2475"/>
  <c r="G2475"/>
  <c r="I2474"/>
  <c r="G2474"/>
  <c r="I2473"/>
  <c r="G2473"/>
  <c r="I2472"/>
  <c r="G2472"/>
  <c r="I2471"/>
  <c r="G2471"/>
  <c r="I2464"/>
  <c r="G2464"/>
  <c r="I2463"/>
  <c r="G2463"/>
  <c r="I2462"/>
  <c r="G2462"/>
  <c r="I2461"/>
  <c r="G2461"/>
  <c r="I2460"/>
  <c r="I2448"/>
  <c r="G2448"/>
  <c r="I2447"/>
  <c r="G2447"/>
  <c r="I2446"/>
  <c r="G2446"/>
  <c r="I2445"/>
  <c r="G2445"/>
  <c r="C8" i="4"/>
  <c r="B8"/>
  <c r="L2458" i="1" l="1"/>
  <c r="L2454"/>
  <c r="L2450"/>
  <c r="L2511"/>
  <c r="L2507"/>
  <c r="L2456"/>
  <c r="L2452"/>
  <c r="L2469"/>
  <c r="L2465"/>
  <c r="L2494"/>
  <c r="L2490"/>
  <c r="L2486"/>
  <c r="L2509"/>
  <c r="L2505"/>
  <c r="L2518"/>
  <c r="L2470"/>
  <c r="L2466"/>
  <c r="L2495"/>
  <c r="L2491"/>
  <c r="L2487"/>
  <c r="L2519"/>
  <c r="L2446"/>
  <c r="L2447"/>
  <c r="L2448"/>
  <c r="L2460"/>
  <c r="L2461"/>
  <c r="L2462"/>
  <c r="L2463"/>
  <c r="L2464"/>
  <c r="L2471"/>
  <c r="L2472"/>
  <c r="L2473"/>
  <c r="L2474"/>
  <c r="L2475"/>
  <c r="L2476"/>
  <c r="L2477"/>
  <c r="L2459"/>
  <c r="L2457"/>
  <c r="L2455"/>
  <c r="L2453"/>
  <c r="L2451"/>
  <c r="L2449"/>
  <c r="L2512"/>
  <c r="L2510"/>
  <c r="L2508"/>
  <c r="L2506"/>
  <c r="L2504"/>
  <c r="E2528"/>
  <c r="D2528"/>
  <c r="H586" i="2"/>
  <c r="J586"/>
  <c r="I2479" i="1"/>
  <c r="L2478"/>
  <c r="L2445"/>
  <c r="G2479"/>
  <c r="AC28" i="4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7"/>
  <c r="AB28"/>
  <c r="AB27"/>
  <c r="AB26"/>
  <c r="AB25"/>
  <c r="AB24"/>
  <c r="AB23"/>
  <c r="AB22"/>
  <c r="AB21"/>
  <c r="AB20"/>
  <c r="AB19"/>
  <c r="AB18"/>
  <c r="AB17"/>
  <c r="AB16"/>
  <c r="AB15"/>
  <c r="AB14"/>
  <c r="AB13"/>
  <c r="AB11"/>
  <c r="AB10"/>
  <c r="AB9"/>
  <c r="AB7"/>
  <c r="AC31" l="1"/>
  <c r="AB31"/>
  <c r="L2479" i="1"/>
  <c r="C28" i="4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6"/>
  <c r="B16"/>
  <c r="C15"/>
  <c r="B15"/>
  <c r="C14"/>
  <c r="B14"/>
  <c r="C13"/>
  <c r="B13"/>
  <c r="C12"/>
  <c r="B12"/>
  <c r="C11"/>
  <c r="B11"/>
  <c r="C10"/>
  <c r="B10"/>
  <c r="C9"/>
  <c r="B9"/>
  <c r="C7"/>
  <c r="C31" s="1"/>
  <c r="B7"/>
  <c r="B31" l="1"/>
  <c r="I2306" i="1"/>
  <c r="I2307"/>
  <c r="L2307" s="1"/>
  <c r="I2419"/>
  <c r="I2413"/>
  <c r="I2414"/>
  <c r="I2415"/>
  <c r="I2416"/>
  <c r="I2417"/>
  <c r="I2418"/>
  <c r="I2420"/>
  <c r="I2421"/>
  <c r="I2422"/>
  <c r="I2423"/>
  <c r="I2424"/>
  <c r="I2425"/>
  <c r="I2426"/>
  <c r="I2427"/>
  <c r="G2413"/>
  <c r="G2414"/>
  <c r="G2415"/>
  <c r="G2416"/>
  <c r="G2417"/>
  <c r="G2418"/>
  <c r="G2419"/>
  <c r="G2420"/>
  <c r="G2421"/>
  <c r="G2422"/>
  <c r="G2423"/>
  <c r="G2424"/>
  <c r="G2425"/>
  <c r="G2426"/>
  <c r="H539" i="2"/>
  <c r="I2395" i="1"/>
  <c r="I2396"/>
  <c r="I2397"/>
  <c r="I2398"/>
  <c r="I2399"/>
  <c r="I2400"/>
  <c r="G2395"/>
  <c r="G2396"/>
  <c r="G2397"/>
  <c r="L2397" s="1"/>
  <c r="G2398"/>
  <c r="L2398" s="1"/>
  <c r="G2399"/>
  <c r="G2400"/>
  <c r="I2367"/>
  <c r="I2368"/>
  <c r="I2369"/>
  <c r="I2370"/>
  <c r="I2371"/>
  <c r="I2372"/>
  <c r="I2373"/>
  <c r="I2374"/>
  <c r="I2375"/>
  <c r="I2376"/>
  <c r="I2377"/>
  <c r="I2378"/>
  <c r="G2367"/>
  <c r="L2367" s="1"/>
  <c r="G2368"/>
  <c r="L2368" s="1"/>
  <c r="G2369"/>
  <c r="L2369" s="1"/>
  <c r="G2370"/>
  <c r="L2370" s="1"/>
  <c r="G2371"/>
  <c r="L2371" s="1"/>
  <c r="G2372"/>
  <c r="L2372" s="1"/>
  <c r="G2373"/>
  <c r="L2373" s="1"/>
  <c r="G2374"/>
  <c r="L2374" s="1"/>
  <c r="G2375"/>
  <c r="L2375" s="1"/>
  <c r="G2376"/>
  <c r="L2376" s="1"/>
  <c r="G2377"/>
  <c r="L2377" s="1"/>
  <c r="G2378"/>
  <c r="L2378" s="1"/>
  <c r="I2354"/>
  <c r="I2355"/>
  <c r="I2356"/>
  <c r="I2357"/>
  <c r="I2358"/>
  <c r="I2359"/>
  <c r="I2360"/>
  <c r="I2361"/>
  <c r="I2362"/>
  <c r="I2363"/>
  <c r="I2364"/>
  <c r="I2365"/>
  <c r="I2366"/>
  <c r="G2354"/>
  <c r="G2355"/>
  <c r="G2356"/>
  <c r="G2357"/>
  <c r="G2358"/>
  <c r="G2359"/>
  <c r="G2360"/>
  <c r="G2361"/>
  <c r="G2362"/>
  <c r="G2363"/>
  <c r="G2364"/>
  <c r="G2365"/>
  <c r="G2366"/>
  <c r="I2318"/>
  <c r="I2319"/>
  <c r="I2320"/>
  <c r="I2321"/>
  <c r="I2322"/>
  <c r="I2323"/>
  <c r="I2324"/>
  <c r="I2325"/>
  <c r="I2326"/>
  <c r="I2327"/>
  <c r="I2328"/>
  <c r="I2329"/>
  <c r="I2330"/>
  <c r="I2331"/>
  <c r="G2318"/>
  <c r="L2318" s="1"/>
  <c r="G2319"/>
  <c r="L2319" s="1"/>
  <c r="G2320"/>
  <c r="L2320" s="1"/>
  <c r="G2321"/>
  <c r="G2322"/>
  <c r="L2322" s="1"/>
  <c r="G2323"/>
  <c r="L2323" s="1"/>
  <c r="G2324"/>
  <c r="L2324" s="1"/>
  <c r="G2325"/>
  <c r="G2326"/>
  <c r="L2326" s="1"/>
  <c r="G2327"/>
  <c r="L2327" s="1"/>
  <c r="G2328"/>
  <c r="L2328" s="1"/>
  <c r="G2329"/>
  <c r="G2330"/>
  <c r="L2330" s="1"/>
  <c r="G2331"/>
  <c r="L2331" s="1"/>
  <c r="G2308"/>
  <c r="G2309"/>
  <c r="G2310"/>
  <c r="G2311"/>
  <c r="G2312"/>
  <c r="G2313"/>
  <c r="G2314"/>
  <c r="G2315"/>
  <c r="G2316"/>
  <c r="G2317"/>
  <c r="G2332"/>
  <c r="G2333"/>
  <c r="G2334"/>
  <c r="I2308"/>
  <c r="I2309"/>
  <c r="I2310"/>
  <c r="I2311"/>
  <c r="I2312"/>
  <c r="I2313"/>
  <c r="I2314"/>
  <c r="I2315"/>
  <c r="I2316"/>
  <c r="I2317"/>
  <c r="I2332"/>
  <c r="I2333"/>
  <c r="I2285"/>
  <c r="G2285"/>
  <c r="I2272"/>
  <c r="I2273"/>
  <c r="I2274"/>
  <c r="I2275"/>
  <c r="I2276"/>
  <c r="I2277"/>
  <c r="I2278"/>
  <c r="I2279"/>
  <c r="I2280"/>
  <c r="I2281"/>
  <c r="I2282"/>
  <c r="I2283"/>
  <c r="I2284"/>
  <c r="I2286"/>
  <c r="I2287"/>
  <c r="I2288"/>
  <c r="I2289"/>
  <c r="I2290"/>
  <c r="I2291"/>
  <c r="I2292"/>
  <c r="I2293"/>
  <c r="I2294"/>
  <c r="I2295"/>
  <c r="G2272"/>
  <c r="G2273"/>
  <c r="G2274"/>
  <c r="G2275"/>
  <c r="G2276"/>
  <c r="G2277"/>
  <c r="G2278"/>
  <c r="G2279"/>
  <c r="G2280"/>
  <c r="G2281"/>
  <c r="G2282"/>
  <c r="G2283"/>
  <c r="G2284"/>
  <c r="G2286"/>
  <c r="G2287"/>
  <c r="G2288"/>
  <c r="G2289"/>
  <c r="G2290"/>
  <c r="G2291"/>
  <c r="G2292"/>
  <c r="G2293"/>
  <c r="G2294"/>
  <c r="I2245"/>
  <c r="I2246"/>
  <c r="I2247"/>
  <c r="I2248"/>
  <c r="I2249"/>
  <c r="I2250"/>
  <c r="I2251"/>
  <c r="I2252"/>
  <c r="G2245"/>
  <c r="G2246"/>
  <c r="G2247"/>
  <c r="G2248"/>
  <c r="G2249"/>
  <c r="G2250"/>
  <c r="G2251"/>
  <c r="G2252"/>
  <c r="L2251" l="1"/>
  <c r="L2249"/>
  <c r="L2247"/>
  <c r="L2294"/>
  <c r="L2292"/>
  <c r="L2290"/>
  <c r="L2288"/>
  <c r="L2286"/>
  <c r="L2283"/>
  <c r="L2281"/>
  <c r="L2279"/>
  <c r="L2277"/>
  <c r="L2275"/>
  <c r="L2273"/>
  <c r="L2366"/>
  <c r="L2364"/>
  <c r="L2362"/>
  <c r="L2360"/>
  <c r="L2358"/>
  <c r="L2356"/>
  <c r="L2354"/>
  <c r="L2425"/>
  <c r="L2423"/>
  <c r="L2421"/>
  <c r="L2419"/>
  <c r="L2329"/>
  <c r="L2325"/>
  <c r="L2321"/>
  <c r="L2400"/>
  <c r="L2396"/>
  <c r="L2399"/>
  <c r="L2395"/>
  <c r="L2333"/>
  <c r="L2317"/>
  <c r="L2315"/>
  <c r="L2313"/>
  <c r="L2311"/>
  <c r="L2309"/>
  <c r="L2252"/>
  <c r="L2250"/>
  <c r="L2248"/>
  <c r="L2246"/>
  <c r="L2293"/>
  <c r="L2291"/>
  <c r="L2289"/>
  <c r="L2287"/>
  <c r="L2284"/>
  <c r="L2282"/>
  <c r="L2280"/>
  <c r="L2278"/>
  <c r="L2276"/>
  <c r="L2274"/>
  <c r="L2272"/>
  <c r="L2285"/>
  <c r="L2332"/>
  <c r="L2316"/>
  <c r="L2314"/>
  <c r="L2312"/>
  <c r="L2310"/>
  <c r="L2308"/>
  <c r="L2365"/>
  <c r="L2363"/>
  <c r="L2361"/>
  <c r="L2359"/>
  <c r="L2357"/>
  <c r="L2355"/>
  <c r="L2426"/>
  <c r="L2424"/>
  <c r="L2422"/>
  <c r="L2420"/>
  <c r="L2417"/>
  <c r="L2413"/>
  <c r="L2418"/>
  <c r="L2414"/>
  <c r="L2415"/>
  <c r="L2416"/>
  <c r="I2212"/>
  <c r="I2213"/>
  <c r="I2214"/>
  <c r="I2215"/>
  <c r="I2216"/>
  <c r="I2217"/>
  <c r="I2218"/>
  <c r="I2219"/>
  <c r="I2220"/>
  <c r="I2221"/>
  <c r="I2222"/>
  <c r="I2223"/>
  <c r="G2212"/>
  <c r="L2212" s="1"/>
  <c r="G2213"/>
  <c r="L2213" s="1"/>
  <c r="G2214"/>
  <c r="L2214" s="1"/>
  <c r="G2215"/>
  <c r="L2215" s="1"/>
  <c r="G2216"/>
  <c r="L2216" s="1"/>
  <c r="G2217"/>
  <c r="L2217" s="1"/>
  <c r="G2218"/>
  <c r="L2218" s="1"/>
  <c r="G2219"/>
  <c r="L2219" s="1"/>
  <c r="G2220"/>
  <c r="L2220" s="1"/>
  <c r="G2221"/>
  <c r="L2221" s="1"/>
  <c r="G2222"/>
  <c r="L2222" s="1"/>
  <c r="G2223"/>
  <c r="L2223" s="1"/>
  <c r="I2195"/>
  <c r="I2196"/>
  <c r="G2195"/>
  <c r="L2195" s="1"/>
  <c r="G2196"/>
  <c r="I2183"/>
  <c r="I2184"/>
  <c r="I2185"/>
  <c r="I2186"/>
  <c r="I2187"/>
  <c r="I2188"/>
  <c r="I2189"/>
  <c r="I2190"/>
  <c r="I2191"/>
  <c r="G2183"/>
  <c r="G2184"/>
  <c r="G2185"/>
  <c r="G2186"/>
  <c r="G2187"/>
  <c r="G2188"/>
  <c r="G2189"/>
  <c r="G2190"/>
  <c r="G2191"/>
  <c r="I2170"/>
  <c r="I2171"/>
  <c r="I2172"/>
  <c r="I2173"/>
  <c r="I2174"/>
  <c r="I2175"/>
  <c r="I2176"/>
  <c r="I2177"/>
  <c r="I2178"/>
  <c r="I2179"/>
  <c r="I2180"/>
  <c r="G2170"/>
  <c r="G2171"/>
  <c r="G2172"/>
  <c r="G2173"/>
  <c r="G2174"/>
  <c r="G2175"/>
  <c r="G2176"/>
  <c r="G2177"/>
  <c r="G2178"/>
  <c r="G2179"/>
  <c r="G2180"/>
  <c r="I2140"/>
  <c r="I2141"/>
  <c r="I2142"/>
  <c r="I2143"/>
  <c r="I2144"/>
  <c r="I2145"/>
  <c r="I2146"/>
  <c r="I2147"/>
  <c r="I2148"/>
  <c r="I2149"/>
  <c r="I2150"/>
  <c r="G2140"/>
  <c r="G2141"/>
  <c r="G2142"/>
  <c r="G2143"/>
  <c r="G2144"/>
  <c r="G2145"/>
  <c r="G2146"/>
  <c r="G2147"/>
  <c r="G2148"/>
  <c r="G2149"/>
  <c r="G2150"/>
  <c r="I2108"/>
  <c r="I2109"/>
  <c r="I2110"/>
  <c r="I2111"/>
  <c r="I2112"/>
  <c r="I2113"/>
  <c r="I2114"/>
  <c r="I2115"/>
  <c r="I2116"/>
  <c r="I2117"/>
  <c r="I2118"/>
  <c r="I2119"/>
  <c r="I2120"/>
  <c r="G2108"/>
  <c r="G2109"/>
  <c r="G2110"/>
  <c r="G2111"/>
  <c r="G2112"/>
  <c r="G2113"/>
  <c r="G2114"/>
  <c r="G2115"/>
  <c r="G2116"/>
  <c r="G2117"/>
  <c r="G2118"/>
  <c r="G2119"/>
  <c r="G2120"/>
  <c r="I2121"/>
  <c r="I2122"/>
  <c r="I2123"/>
  <c r="I2124"/>
  <c r="I2125"/>
  <c r="G2121"/>
  <c r="G2122"/>
  <c r="G2123"/>
  <c r="G2124"/>
  <c r="G2125"/>
  <c r="I2094"/>
  <c r="I2095"/>
  <c r="I2096"/>
  <c r="I2097"/>
  <c r="I2098"/>
  <c r="I2099"/>
  <c r="I2100"/>
  <c r="I2101"/>
  <c r="I2102"/>
  <c r="I2103"/>
  <c r="I2104"/>
  <c r="G2094"/>
  <c r="G2095"/>
  <c r="G2096"/>
  <c r="G2097"/>
  <c r="G2098"/>
  <c r="G2099"/>
  <c r="G2100"/>
  <c r="G2101"/>
  <c r="G2102"/>
  <c r="G2103"/>
  <c r="G2104"/>
  <c r="G2083"/>
  <c r="I2083"/>
  <c r="I2053"/>
  <c r="I2054"/>
  <c r="I2055"/>
  <c r="I2056"/>
  <c r="I2057"/>
  <c r="G2053"/>
  <c r="G2054"/>
  <c r="G2055"/>
  <c r="G2056"/>
  <c r="G2057"/>
  <c r="I2038"/>
  <c r="I2039"/>
  <c r="I2040"/>
  <c r="I2041"/>
  <c r="I2042"/>
  <c r="I2043"/>
  <c r="I2044"/>
  <c r="I2045"/>
  <c r="I2046"/>
  <c r="I2047"/>
  <c r="I2048"/>
  <c r="I2049"/>
  <c r="G2038"/>
  <c r="L2038" s="1"/>
  <c r="G2039"/>
  <c r="L2039" s="1"/>
  <c r="G2040"/>
  <c r="L2040" s="1"/>
  <c r="G2041"/>
  <c r="L2041" s="1"/>
  <c r="G2042"/>
  <c r="L2042" s="1"/>
  <c r="G2043"/>
  <c r="L2043" s="1"/>
  <c r="G2044"/>
  <c r="L2044" s="1"/>
  <c r="G2045"/>
  <c r="L2045" s="1"/>
  <c r="G2046"/>
  <c r="L2046" s="1"/>
  <c r="G2047"/>
  <c r="L2047" s="1"/>
  <c r="G2048"/>
  <c r="L2048" s="1"/>
  <c r="G2049"/>
  <c r="L2049" s="1"/>
  <c r="I2026"/>
  <c r="I2027"/>
  <c r="G2026"/>
  <c r="G2027"/>
  <c r="L2027" s="1"/>
  <c r="I2011"/>
  <c r="I2012"/>
  <c r="I2013"/>
  <c r="I2014"/>
  <c r="I2015"/>
  <c r="I2016"/>
  <c r="I2017"/>
  <c r="I2018"/>
  <c r="I2019"/>
  <c r="I2020"/>
  <c r="I2021"/>
  <c r="I2022"/>
  <c r="I2023"/>
  <c r="I2024"/>
  <c r="I2025"/>
  <c r="G2011"/>
  <c r="G2012"/>
  <c r="G2013"/>
  <c r="G2014"/>
  <c r="G2015"/>
  <c r="G2016"/>
  <c r="G2017"/>
  <c r="G2018"/>
  <c r="G2019"/>
  <c r="G2020"/>
  <c r="G2021"/>
  <c r="G2022"/>
  <c r="G2023"/>
  <c r="G2024"/>
  <c r="G2025"/>
  <c r="I1981"/>
  <c r="I1982"/>
  <c r="I1983"/>
  <c r="I1984"/>
  <c r="I1985"/>
  <c r="I1986"/>
  <c r="G1981"/>
  <c r="L1981" s="1"/>
  <c r="G1982"/>
  <c r="G1983"/>
  <c r="G1984"/>
  <c r="L1984" s="1"/>
  <c r="G1985"/>
  <c r="L1985" s="1"/>
  <c r="G1986"/>
  <c r="I1955"/>
  <c r="I1956"/>
  <c r="I1957"/>
  <c r="I1958"/>
  <c r="I1959"/>
  <c r="I1960"/>
  <c r="I1961"/>
  <c r="I1962"/>
  <c r="I1963"/>
  <c r="I1964"/>
  <c r="G1955"/>
  <c r="L1955" s="1"/>
  <c r="G1956"/>
  <c r="G1957"/>
  <c r="G1958"/>
  <c r="L1958" s="1"/>
  <c r="G1959"/>
  <c r="L1959" s="1"/>
  <c r="G1960"/>
  <c r="G1961"/>
  <c r="G1962"/>
  <c r="L1962" s="1"/>
  <c r="G1963"/>
  <c r="L1963" s="1"/>
  <c r="G1964"/>
  <c r="I1949"/>
  <c r="I1950"/>
  <c r="I1951"/>
  <c r="I1952"/>
  <c r="I1953"/>
  <c r="I1954"/>
  <c r="G1949"/>
  <c r="L1949" s="1"/>
  <c r="G1950"/>
  <c r="G1951"/>
  <c r="G1952"/>
  <c r="L1952" s="1"/>
  <c r="G1953"/>
  <c r="L1953" s="1"/>
  <c r="G1954"/>
  <c r="L2023" l="1"/>
  <c r="L2019"/>
  <c r="L2015"/>
  <c r="L2011"/>
  <c r="L2055"/>
  <c r="L2102"/>
  <c r="L2098"/>
  <c r="L2094"/>
  <c r="L2125"/>
  <c r="L2121"/>
  <c r="L2118"/>
  <c r="L2114"/>
  <c r="L2110"/>
  <c r="L2150"/>
  <c r="L2146"/>
  <c r="L2142"/>
  <c r="L2178"/>
  <c r="L2174"/>
  <c r="L2170"/>
  <c r="L2191"/>
  <c r="L2187"/>
  <c r="L2183"/>
  <c r="L1954"/>
  <c r="L1950"/>
  <c r="L1964"/>
  <c r="L1960"/>
  <c r="L1956"/>
  <c r="L1986"/>
  <c r="L1982"/>
  <c r="L2025"/>
  <c r="L2021"/>
  <c r="L2017"/>
  <c r="L2013"/>
  <c r="L2057"/>
  <c r="L2053"/>
  <c r="L2104"/>
  <c r="L2100"/>
  <c r="L2096"/>
  <c r="L2123"/>
  <c r="L2120"/>
  <c r="L2116"/>
  <c r="L2112"/>
  <c r="L2108"/>
  <c r="L2148"/>
  <c r="L2144"/>
  <c r="L2140"/>
  <c r="L2180"/>
  <c r="L2176"/>
  <c r="L2172"/>
  <c r="L2189"/>
  <c r="L2185"/>
  <c r="L2196"/>
  <c r="L1951"/>
  <c r="L1961"/>
  <c r="L1957"/>
  <c r="L1983"/>
  <c r="L2026"/>
  <c r="L2024"/>
  <c r="L2022"/>
  <c r="L2020"/>
  <c r="L2018"/>
  <c r="L2016"/>
  <c r="L2014"/>
  <c r="L2012"/>
  <c r="L2056"/>
  <c r="L2054"/>
  <c r="L2103"/>
  <c r="L2101"/>
  <c r="L2099"/>
  <c r="L2097"/>
  <c r="L2095"/>
  <c r="L2124"/>
  <c r="L2122"/>
  <c r="L2119"/>
  <c r="L2117"/>
  <c r="L2115"/>
  <c r="L2113"/>
  <c r="L2111"/>
  <c r="L2109"/>
  <c r="L2149"/>
  <c r="L2147"/>
  <c r="L2145"/>
  <c r="L2143"/>
  <c r="L2141"/>
  <c r="L2179"/>
  <c r="L2177"/>
  <c r="L2175"/>
  <c r="L2173"/>
  <c r="L2171"/>
  <c r="L2190"/>
  <c r="L2188"/>
  <c r="L2186"/>
  <c r="L2184"/>
  <c r="I1930"/>
  <c r="I1929"/>
  <c r="G1929"/>
  <c r="G1930"/>
  <c r="G1923"/>
  <c r="G1924"/>
  <c r="G1925"/>
  <c r="G1926"/>
  <c r="G1927"/>
  <c r="G1928"/>
  <c r="G1931"/>
  <c r="I1923"/>
  <c r="I1924"/>
  <c r="I1925"/>
  <c r="I1926"/>
  <c r="I1927"/>
  <c r="I1928"/>
  <c r="I1931"/>
  <c r="G1893"/>
  <c r="G1894"/>
  <c r="G1895"/>
  <c r="G1896"/>
  <c r="G1897"/>
  <c r="G1898"/>
  <c r="G1899"/>
  <c r="G1900"/>
  <c r="G1901"/>
  <c r="G1902"/>
  <c r="I1893"/>
  <c r="I1894"/>
  <c r="I1895"/>
  <c r="I1896"/>
  <c r="I1897"/>
  <c r="I1898"/>
  <c r="I1899"/>
  <c r="I1900"/>
  <c r="I1901"/>
  <c r="I1902"/>
  <c r="I1903"/>
  <c r="L1928" l="1"/>
  <c r="L1926"/>
  <c r="L1924"/>
  <c r="L1893"/>
  <c r="L1927"/>
  <c r="L1925"/>
  <c r="L1923"/>
  <c r="L1929"/>
  <c r="L1902"/>
  <c r="L1898"/>
  <c r="L1894"/>
  <c r="L1899"/>
  <c r="L1897"/>
  <c r="L1900"/>
  <c r="L1930"/>
  <c r="L1896"/>
  <c r="L1931"/>
  <c r="L1901"/>
  <c r="J548" i="2" l="1"/>
  <c r="J557" s="1"/>
  <c r="H548"/>
  <c r="H557" s="1"/>
  <c r="F545"/>
  <c r="E545"/>
  <c r="J544"/>
  <c r="H544"/>
  <c r="J543"/>
  <c r="H543"/>
  <c r="J542"/>
  <c r="H542"/>
  <c r="H545" s="1"/>
  <c r="J539"/>
  <c r="J545" s="1"/>
  <c r="F536"/>
  <c r="E536"/>
  <c r="J535"/>
  <c r="H535"/>
  <c r="J534"/>
  <c r="H534"/>
  <c r="J533"/>
  <c r="H533"/>
  <c r="J509"/>
  <c r="J536" s="1"/>
  <c r="H509"/>
  <c r="F506"/>
  <c r="E506"/>
  <c r="J491"/>
  <c r="J506" s="1"/>
  <c r="H491"/>
  <c r="F488"/>
  <c r="E488"/>
  <c r="J477"/>
  <c r="H477"/>
  <c r="J471"/>
  <c r="H474"/>
  <c r="F468"/>
  <c r="E468"/>
  <c r="J452"/>
  <c r="H452"/>
  <c r="H449"/>
  <c r="F435"/>
  <c r="E435"/>
  <c r="J423"/>
  <c r="J435" s="1"/>
  <c r="H423"/>
  <c r="F420"/>
  <c r="E420"/>
  <c r="J390"/>
  <c r="H390"/>
  <c r="F387"/>
  <c r="E387"/>
  <c r="J370"/>
  <c r="H370"/>
  <c r="J352"/>
  <c r="J367" s="1"/>
  <c r="H352"/>
  <c r="H367" s="1"/>
  <c r="F349"/>
  <c r="E349"/>
  <c r="J326"/>
  <c r="H349"/>
  <c r="J302"/>
  <c r="H302"/>
  <c r="H323" s="1"/>
  <c r="K1876" i="1"/>
  <c r="J1876"/>
  <c r="H1876"/>
  <c r="I1875"/>
  <c r="G1875"/>
  <c r="I1874"/>
  <c r="G1874"/>
  <c r="I1873"/>
  <c r="G1873"/>
  <c r="I1872"/>
  <c r="G1872"/>
  <c r="I1871"/>
  <c r="G1871"/>
  <c r="I1870"/>
  <c r="G1870"/>
  <c r="I1869"/>
  <c r="G1869"/>
  <c r="I1868"/>
  <c r="G1868"/>
  <c r="I1867"/>
  <c r="G1867"/>
  <c r="I1866"/>
  <c r="G1866"/>
  <c r="I1865"/>
  <c r="G1865"/>
  <c r="I1864"/>
  <c r="G1864"/>
  <c r="I1863"/>
  <c r="G1863"/>
  <c r="I1862"/>
  <c r="G1862"/>
  <c r="I1861"/>
  <c r="G1861"/>
  <c r="I1860"/>
  <c r="G1860"/>
  <c r="I1859"/>
  <c r="G1859"/>
  <c r="K2442"/>
  <c r="J2442"/>
  <c r="H2442"/>
  <c r="I2441"/>
  <c r="G2441"/>
  <c r="I2440"/>
  <c r="G2440"/>
  <c r="I2439"/>
  <c r="G2439"/>
  <c r="I2438"/>
  <c r="G2438"/>
  <c r="I2437"/>
  <c r="G2437"/>
  <c r="I2436"/>
  <c r="G2436"/>
  <c r="I2435"/>
  <c r="G2435"/>
  <c r="I2434"/>
  <c r="G2434"/>
  <c r="I2433"/>
  <c r="G2433"/>
  <c r="I2432"/>
  <c r="G2432"/>
  <c r="I2431"/>
  <c r="G2431"/>
  <c r="I2430"/>
  <c r="G2430"/>
  <c r="I2429"/>
  <c r="G2429"/>
  <c r="I2428"/>
  <c r="G2428"/>
  <c r="G2427"/>
  <c r="L2427" s="1"/>
  <c r="I2412"/>
  <c r="G2412"/>
  <c r="I2411"/>
  <c r="G2411"/>
  <c r="K2408"/>
  <c r="J2408"/>
  <c r="H2408"/>
  <c r="I2407"/>
  <c r="G2407"/>
  <c r="I2406"/>
  <c r="G2406"/>
  <c r="I2405"/>
  <c r="G2405"/>
  <c r="I2404"/>
  <c r="G2404"/>
  <c r="I2403"/>
  <c r="G2403"/>
  <c r="I2402"/>
  <c r="G2402"/>
  <c r="I2401"/>
  <c r="G2401"/>
  <c r="I2394"/>
  <c r="G2394"/>
  <c r="I2393"/>
  <c r="G2393"/>
  <c r="I2392"/>
  <c r="G2392"/>
  <c r="I2391"/>
  <c r="G2391"/>
  <c r="I2390"/>
  <c r="G2390"/>
  <c r="I2389"/>
  <c r="G2389"/>
  <c r="I2388"/>
  <c r="G2388"/>
  <c r="I2387"/>
  <c r="G2387"/>
  <c r="I2386"/>
  <c r="G2386"/>
  <c r="I2385"/>
  <c r="G2385"/>
  <c r="K2382"/>
  <c r="J2382"/>
  <c r="H2382"/>
  <c r="I2381"/>
  <c r="G2381"/>
  <c r="I2380"/>
  <c r="G2380"/>
  <c r="I2379"/>
  <c r="G2379"/>
  <c r="I2353"/>
  <c r="G2353"/>
  <c r="I2352"/>
  <c r="G2352"/>
  <c r="I2351"/>
  <c r="G2351"/>
  <c r="I2350"/>
  <c r="G2350"/>
  <c r="G2382" s="1"/>
  <c r="K2347"/>
  <c r="J2347"/>
  <c r="H2347"/>
  <c r="I2346"/>
  <c r="G2346"/>
  <c r="I2345"/>
  <c r="G2345"/>
  <c r="I2344"/>
  <c r="G2344"/>
  <c r="I2343"/>
  <c r="G2343"/>
  <c r="I2342"/>
  <c r="G2342"/>
  <c r="I2341"/>
  <c r="G2341"/>
  <c r="I2340"/>
  <c r="G2340"/>
  <c r="I2339"/>
  <c r="G2339"/>
  <c r="I2338"/>
  <c r="G2338"/>
  <c r="I2337"/>
  <c r="G2337"/>
  <c r="I2336"/>
  <c r="G2336"/>
  <c r="I2335"/>
  <c r="G2335"/>
  <c r="I2334"/>
  <c r="L2334" s="1"/>
  <c r="G2306"/>
  <c r="L2306" s="1"/>
  <c r="I2305"/>
  <c r="G2305"/>
  <c r="I2304"/>
  <c r="G2304"/>
  <c r="I2303"/>
  <c r="G2303"/>
  <c r="K2300"/>
  <c r="J2300"/>
  <c r="H2300"/>
  <c r="I2299"/>
  <c r="G2299"/>
  <c r="I2298"/>
  <c r="G2298"/>
  <c r="I2297"/>
  <c r="G2297"/>
  <c r="I2296"/>
  <c r="G2296"/>
  <c r="G2295"/>
  <c r="L2295" s="1"/>
  <c r="I2271"/>
  <c r="G2271"/>
  <c r="I2270"/>
  <c r="G2270"/>
  <c r="I2269"/>
  <c r="G2269"/>
  <c r="I2268"/>
  <c r="G2268"/>
  <c r="I2267"/>
  <c r="G2267"/>
  <c r="K2264"/>
  <c r="J2264"/>
  <c r="H2264"/>
  <c r="I2263"/>
  <c r="G2263"/>
  <c r="I2262"/>
  <c r="G2262"/>
  <c r="I2261"/>
  <c r="G2261"/>
  <c r="I2260"/>
  <c r="G2260"/>
  <c r="I2259"/>
  <c r="G2259"/>
  <c r="I2258"/>
  <c r="G2258"/>
  <c r="I2257"/>
  <c r="G2257"/>
  <c r="I2256"/>
  <c r="G2256"/>
  <c r="I2255"/>
  <c r="G2255"/>
  <c r="I2254"/>
  <c r="G2254"/>
  <c r="I2253"/>
  <c r="G2253"/>
  <c r="I2244"/>
  <c r="G2244"/>
  <c r="I2243"/>
  <c r="G2243"/>
  <c r="I2242"/>
  <c r="G2242"/>
  <c r="I2241"/>
  <c r="G2241"/>
  <c r="I2240"/>
  <c r="G2240"/>
  <c r="I2239"/>
  <c r="L2239" s="1"/>
  <c r="G2239"/>
  <c r="K2236"/>
  <c r="J2236"/>
  <c r="H2236"/>
  <c r="I2235"/>
  <c r="G2235"/>
  <c r="I2234"/>
  <c r="G2234"/>
  <c r="I2233"/>
  <c r="G2233"/>
  <c r="I2232"/>
  <c r="G2232"/>
  <c r="I2231"/>
  <c r="G2231"/>
  <c r="I2230"/>
  <c r="G2230"/>
  <c r="I2229"/>
  <c r="G2229"/>
  <c r="I2228"/>
  <c r="G2228"/>
  <c r="I2227"/>
  <c r="G2227"/>
  <c r="I2226"/>
  <c r="G2226"/>
  <c r="I2225"/>
  <c r="G2225"/>
  <c r="I2224"/>
  <c r="G2224"/>
  <c r="I2211"/>
  <c r="G2211"/>
  <c r="I2210"/>
  <c r="G2210"/>
  <c r="I2209"/>
  <c r="G2209"/>
  <c r="I2208"/>
  <c r="G2208"/>
  <c r="I2207"/>
  <c r="G2207"/>
  <c r="K2204"/>
  <c r="J2204"/>
  <c r="H2204"/>
  <c r="I2203"/>
  <c r="G2203"/>
  <c r="I2202"/>
  <c r="G2202"/>
  <c r="I2201"/>
  <c r="G2201"/>
  <c r="I2200"/>
  <c r="G2200"/>
  <c r="I2199"/>
  <c r="G2199"/>
  <c r="I2198"/>
  <c r="G2198"/>
  <c r="I2197"/>
  <c r="G2197"/>
  <c r="I2194"/>
  <c r="G2194"/>
  <c r="I2193"/>
  <c r="G2193"/>
  <c r="I2192"/>
  <c r="G2192"/>
  <c r="I2182"/>
  <c r="G2182"/>
  <c r="I2181"/>
  <c r="G2181"/>
  <c r="I2169"/>
  <c r="G2169"/>
  <c r="I2168"/>
  <c r="G2168"/>
  <c r="I2167"/>
  <c r="G2167"/>
  <c r="I2166"/>
  <c r="G2166"/>
  <c r="K2163"/>
  <c r="J2163"/>
  <c r="H2163"/>
  <c r="I2162"/>
  <c r="G2162"/>
  <c r="I2161"/>
  <c r="G2161"/>
  <c r="I2160"/>
  <c r="G2160"/>
  <c r="I2159"/>
  <c r="G2159"/>
  <c r="I2158"/>
  <c r="G2158"/>
  <c r="I2157"/>
  <c r="G2157"/>
  <c r="I2156"/>
  <c r="G2156"/>
  <c r="I2155"/>
  <c r="G2155"/>
  <c r="I2154"/>
  <c r="G2154"/>
  <c r="I2153"/>
  <c r="G2153"/>
  <c r="I2152"/>
  <c r="G2152"/>
  <c r="I2151"/>
  <c r="G2151"/>
  <c r="I2139"/>
  <c r="G2139"/>
  <c r="I2138"/>
  <c r="G2138"/>
  <c r="I2137"/>
  <c r="G2137"/>
  <c r="I2136"/>
  <c r="I2163" s="1"/>
  <c r="G2136"/>
  <c r="K2133"/>
  <c r="J2133"/>
  <c r="H2133"/>
  <c r="I2132"/>
  <c r="G2132"/>
  <c r="I2131"/>
  <c r="G2131"/>
  <c r="I2130"/>
  <c r="G2130"/>
  <c r="I2129"/>
  <c r="G2129"/>
  <c r="I2128"/>
  <c r="G2128"/>
  <c r="I2127"/>
  <c r="G2127"/>
  <c r="I2126"/>
  <c r="G2126"/>
  <c r="I2107"/>
  <c r="G2107"/>
  <c r="I2106"/>
  <c r="G2106"/>
  <c r="I2105"/>
  <c r="G2105"/>
  <c r="I2093"/>
  <c r="G2093"/>
  <c r="I2092"/>
  <c r="G2092"/>
  <c r="I2091"/>
  <c r="G2091"/>
  <c r="I2090"/>
  <c r="G2090"/>
  <c r="I2089"/>
  <c r="G2089"/>
  <c r="I2088"/>
  <c r="G2088"/>
  <c r="K2085"/>
  <c r="J2085"/>
  <c r="H2085"/>
  <c r="I2084"/>
  <c r="G2084"/>
  <c r="I2082"/>
  <c r="G2082"/>
  <c r="I2081"/>
  <c r="G2081"/>
  <c r="I2080"/>
  <c r="G2080"/>
  <c r="I2079"/>
  <c r="G2079"/>
  <c r="I2078"/>
  <c r="G2078"/>
  <c r="I2077"/>
  <c r="G2077"/>
  <c r="I2076"/>
  <c r="G2076"/>
  <c r="I2075"/>
  <c r="G2075"/>
  <c r="I2074"/>
  <c r="G2074"/>
  <c r="I2073"/>
  <c r="G2073"/>
  <c r="I2072"/>
  <c r="G2072"/>
  <c r="I2071"/>
  <c r="G2071"/>
  <c r="I2070"/>
  <c r="G2070"/>
  <c r="I2069"/>
  <c r="G2069"/>
  <c r="I2068"/>
  <c r="G2068"/>
  <c r="I2067"/>
  <c r="I2085" s="1"/>
  <c r="G2067"/>
  <c r="K2064"/>
  <c r="J2064"/>
  <c r="H2064"/>
  <c r="I2063"/>
  <c r="G2063"/>
  <c r="I2062"/>
  <c r="G2062"/>
  <c r="I2061"/>
  <c r="G2061"/>
  <c r="I2060"/>
  <c r="G2060"/>
  <c r="I2059"/>
  <c r="G2059"/>
  <c r="I2058"/>
  <c r="G2058"/>
  <c r="I2052"/>
  <c r="G2052"/>
  <c r="I2051"/>
  <c r="G2051"/>
  <c r="I2050"/>
  <c r="G2050"/>
  <c r="I2037"/>
  <c r="G2037"/>
  <c r="I2036"/>
  <c r="G2036"/>
  <c r="I2035"/>
  <c r="G2035"/>
  <c r="I2034"/>
  <c r="G2034"/>
  <c r="I2033"/>
  <c r="G2033"/>
  <c r="I2032"/>
  <c r="G2032"/>
  <c r="K2029"/>
  <c r="J2029"/>
  <c r="H2029"/>
  <c r="I2028"/>
  <c r="G2028"/>
  <c r="I2010"/>
  <c r="G2010"/>
  <c r="I2009"/>
  <c r="G2009"/>
  <c r="I2008"/>
  <c r="G2008"/>
  <c r="I2007"/>
  <c r="G2007"/>
  <c r="I2006"/>
  <c r="G2006"/>
  <c r="I2005"/>
  <c r="G2005"/>
  <c r="I2004"/>
  <c r="G2004"/>
  <c r="I2003"/>
  <c r="G2003"/>
  <c r="I2002"/>
  <c r="G2002"/>
  <c r="I2001"/>
  <c r="G2001"/>
  <c r="I2000"/>
  <c r="G2000"/>
  <c r="I1999"/>
  <c r="G1999"/>
  <c r="I1998"/>
  <c r="G1998"/>
  <c r="I1997"/>
  <c r="G1997"/>
  <c r="I1996"/>
  <c r="G1996"/>
  <c r="K1993"/>
  <c r="J1993"/>
  <c r="H1993"/>
  <c r="I1992"/>
  <c r="G1992"/>
  <c r="I1991"/>
  <c r="G1991"/>
  <c r="I1990"/>
  <c r="G1990"/>
  <c r="I1989"/>
  <c r="G1989"/>
  <c r="I1988"/>
  <c r="G1988"/>
  <c r="I1987"/>
  <c r="G1987"/>
  <c r="I1980"/>
  <c r="G1980"/>
  <c r="I1979"/>
  <c r="G1979"/>
  <c r="I1978"/>
  <c r="G1978"/>
  <c r="I1977"/>
  <c r="G1977"/>
  <c r="I1976"/>
  <c r="G1976"/>
  <c r="I1975"/>
  <c r="G1975"/>
  <c r="I1974"/>
  <c r="G1974"/>
  <c r="I1973"/>
  <c r="G1973"/>
  <c r="I1972"/>
  <c r="G1972"/>
  <c r="I1971"/>
  <c r="G1971"/>
  <c r="K1968"/>
  <c r="J1968"/>
  <c r="H1968"/>
  <c r="I1967"/>
  <c r="G1967"/>
  <c r="I1966"/>
  <c r="G1966"/>
  <c r="I1965"/>
  <c r="G1965"/>
  <c r="I1948"/>
  <c r="G1948"/>
  <c r="I1947"/>
  <c r="G1947"/>
  <c r="I1946"/>
  <c r="G1946"/>
  <c r="I1945"/>
  <c r="G1945"/>
  <c r="I1944"/>
  <c r="G1944"/>
  <c r="I1943"/>
  <c r="G1943"/>
  <c r="I1942"/>
  <c r="G1942"/>
  <c r="I1941"/>
  <c r="G1941"/>
  <c r="I1940"/>
  <c r="G1940"/>
  <c r="I1939"/>
  <c r="G1939"/>
  <c r="I1938"/>
  <c r="G1938"/>
  <c r="K1935"/>
  <c r="J1935"/>
  <c r="H1935"/>
  <c r="I1934"/>
  <c r="G1934"/>
  <c r="I1933"/>
  <c r="G1933"/>
  <c r="I1932"/>
  <c r="G1932"/>
  <c r="I1922"/>
  <c r="G1922"/>
  <c r="I1921"/>
  <c r="G1921"/>
  <c r="I1920"/>
  <c r="G1920"/>
  <c r="I1919"/>
  <c r="G1919"/>
  <c r="I1918"/>
  <c r="G1918"/>
  <c r="I1917"/>
  <c r="G1917"/>
  <c r="I1916"/>
  <c r="G1916"/>
  <c r="I1915"/>
  <c r="G1915"/>
  <c r="I1914"/>
  <c r="G1914"/>
  <c r="I1913"/>
  <c r="G1913"/>
  <c r="I1912"/>
  <c r="G1912"/>
  <c r="I1911"/>
  <c r="G1911"/>
  <c r="I1910"/>
  <c r="G1910"/>
  <c r="I1909"/>
  <c r="G1909"/>
  <c r="G1935" l="1"/>
  <c r="J323" i="2"/>
  <c r="K510" i="3" s="1"/>
  <c r="L1921" i="1"/>
  <c r="L1922"/>
  <c r="L1859"/>
  <c r="L1861"/>
  <c r="L1863"/>
  <c r="L1865"/>
  <c r="L1867"/>
  <c r="L1869"/>
  <c r="L1871"/>
  <c r="L1860"/>
  <c r="L1862"/>
  <c r="L1864"/>
  <c r="L1866"/>
  <c r="L1868"/>
  <c r="L1870"/>
  <c r="L1872"/>
  <c r="L2241"/>
  <c r="J449" i="2"/>
  <c r="K714" i="3" s="1"/>
  <c r="L1938" i="1"/>
  <c r="L1939"/>
  <c r="L1940"/>
  <c r="L1941"/>
  <c r="L1942"/>
  <c r="L1943"/>
  <c r="L1944"/>
  <c r="L1945"/>
  <c r="L1946"/>
  <c r="L1947"/>
  <c r="L1948"/>
  <c r="L1965"/>
  <c r="L1997"/>
  <c r="L1998"/>
  <c r="L1999"/>
  <c r="L2000"/>
  <c r="L2001"/>
  <c r="L2002"/>
  <c r="L2003"/>
  <c r="L2004"/>
  <c r="L2005"/>
  <c r="L2006"/>
  <c r="L2007"/>
  <c r="L2008"/>
  <c r="L2009"/>
  <c r="L2010"/>
  <c r="L2067"/>
  <c r="L2068"/>
  <c r="L2069"/>
  <c r="L2070"/>
  <c r="L2071"/>
  <c r="L2072"/>
  <c r="L2073"/>
  <c r="L2074"/>
  <c r="L2075"/>
  <c r="L2076"/>
  <c r="L2077"/>
  <c r="L2078"/>
  <c r="L2079"/>
  <c r="L2080"/>
  <c r="L2081"/>
  <c r="L2082"/>
  <c r="L2138"/>
  <c r="L2139"/>
  <c r="L2151"/>
  <c r="L2152"/>
  <c r="L2153"/>
  <c r="L2154"/>
  <c r="L2155"/>
  <c r="L2156"/>
  <c r="L2157"/>
  <c r="L2158"/>
  <c r="L2159"/>
  <c r="L2160"/>
  <c r="L2161"/>
  <c r="L2208"/>
  <c r="L2209"/>
  <c r="L2210"/>
  <c r="L2211"/>
  <c r="L2224"/>
  <c r="L2225"/>
  <c r="L2226"/>
  <c r="L2227"/>
  <c r="L2228"/>
  <c r="L2229"/>
  <c r="L2230"/>
  <c r="L2231"/>
  <c r="L2232"/>
  <c r="L2233"/>
  <c r="L2234"/>
  <c r="L2267"/>
  <c r="L2268"/>
  <c r="L2269"/>
  <c r="L2270"/>
  <c r="L2271"/>
  <c r="L2304"/>
  <c r="L2305"/>
  <c r="L2335"/>
  <c r="L2336"/>
  <c r="L2337"/>
  <c r="L2338"/>
  <c r="L2339"/>
  <c r="L2340"/>
  <c r="L2341"/>
  <c r="L2342"/>
  <c r="L2343"/>
  <c r="L2344"/>
  <c r="L2390"/>
  <c r="L2391"/>
  <c r="L2392"/>
  <c r="L2393"/>
  <c r="L2394"/>
  <c r="L2401"/>
  <c r="L2402"/>
  <c r="L2403"/>
  <c r="L2242"/>
  <c r="L2404"/>
  <c r="L2405"/>
  <c r="L2406"/>
  <c r="L2428"/>
  <c r="L2429"/>
  <c r="L2430"/>
  <c r="L2431"/>
  <c r="L2432"/>
  <c r="L2433"/>
  <c r="L2434"/>
  <c r="L2435"/>
  <c r="L2436"/>
  <c r="L2437"/>
  <c r="L2438"/>
  <c r="L2439"/>
  <c r="L2440"/>
  <c r="L2254"/>
  <c r="L2253"/>
  <c r="L1911"/>
  <c r="L1912"/>
  <c r="L1913"/>
  <c r="L1914"/>
  <c r="L1915"/>
  <c r="L1916"/>
  <c r="L1917"/>
  <c r="L1918"/>
  <c r="L1919"/>
  <c r="L1920"/>
  <c r="L1972"/>
  <c r="L1973"/>
  <c r="L1974"/>
  <c r="L1975"/>
  <c r="L1976"/>
  <c r="L1977"/>
  <c r="L1978"/>
  <c r="L1979"/>
  <c r="L1980"/>
  <c r="L1987"/>
  <c r="L1988"/>
  <c r="L1989"/>
  <c r="L1990"/>
  <c r="L1991"/>
  <c r="L2033"/>
  <c r="L2034"/>
  <c r="L2035"/>
  <c r="L2036"/>
  <c r="L2037"/>
  <c r="L2050"/>
  <c r="L2051"/>
  <c r="L2052"/>
  <c r="L2058"/>
  <c r="L2059"/>
  <c r="L2060"/>
  <c r="L2061"/>
  <c r="L2062"/>
  <c r="L2090"/>
  <c r="L2091"/>
  <c r="L2092"/>
  <c r="L2093"/>
  <c r="L2105"/>
  <c r="L2106"/>
  <c r="L2107"/>
  <c r="L2126"/>
  <c r="L2127"/>
  <c r="L2128"/>
  <c r="L2129"/>
  <c r="L2130"/>
  <c r="L2131"/>
  <c r="L2169"/>
  <c r="L2181"/>
  <c r="L2182"/>
  <c r="L2192"/>
  <c r="L2193"/>
  <c r="L2194"/>
  <c r="L2197"/>
  <c r="L2198"/>
  <c r="L2199"/>
  <c r="L2200"/>
  <c r="L2201"/>
  <c r="L2202"/>
  <c r="L2243"/>
  <c r="L2244"/>
  <c r="L2245"/>
  <c r="L2255"/>
  <c r="L2256"/>
  <c r="L2257"/>
  <c r="L2258"/>
  <c r="L2259"/>
  <c r="L2260"/>
  <c r="L2261"/>
  <c r="L2262"/>
  <c r="L2296"/>
  <c r="L2297"/>
  <c r="L2298"/>
  <c r="L2353"/>
  <c r="L2379"/>
  <c r="L2380"/>
  <c r="J474" i="2"/>
  <c r="K782" i="3" s="1"/>
  <c r="I1993" i="1"/>
  <c r="I2133"/>
  <c r="G2236"/>
  <c r="G2347"/>
  <c r="I2382"/>
  <c r="G2029"/>
  <c r="I2064"/>
  <c r="I2204"/>
  <c r="I1876"/>
  <c r="I1968"/>
  <c r="G2064"/>
  <c r="I2236"/>
  <c r="I2347"/>
  <c r="G1876"/>
  <c r="J349" i="2"/>
  <c r="K544" i="3" s="1"/>
  <c r="H468" i="2"/>
  <c r="H435"/>
  <c r="H488"/>
  <c r="H506"/>
  <c r="H536"/>
  <c r="J468"/>
  <c r="K748" i="3" s="1"/>
  <c r="L1910" i="1"/>
  <c r="L1932"/>
  <c r="L1934"/>
  <c r="L2063"/>
  <c r="L1873"/>
  <c r="L1874"/>
  <c r="L1875"/>
  <c r="L2089"/>
  <c r="L2132"/>
  <c r="G2300"/>
  <c r="L2386"/>
  <c r="L2388"/>
  <c r="G2442"/>
  <c r="I2442"/>
  <c r="I2408"/>
  <c r="L2389"/>
  <c r="L2387"/>
  <c r="G2408"/>
  <c r="L2167"/>
  <c r="L2168"/>
  <c r="J488" i="2"/>
  <c r="K816" i="3" s="1"/>
  <c r="L2345" i="1"/>
  <c r="L2346"/>
  <c r="G2264"/>
  <c r="L2240"/>
  <c r="L1992"/>
  <c r="L2203"/>
  <c r="L2263"/>
  <c r="G2085"/>
  <c r="L2028"/>
  <c r="L2083"/>
  <c r="I2300"/>
  <c r="I2264"/>
  <c r="H420" i="2"/>
  <c r="J420"/>
  <c r="K646" i="3" s="1"/>
  <c r="K680"/>
  <c r="G2204" i="1"/>
  <c r="G2163"/>
  <c r="H387" i="2"/>
  <c r="J387"/>
  <c r="K612" i="3" s="1"/>
  <c r="G2133" i="1"/>
  <c r="K578" i="3"/>
  <c r="I2029" i="1"/>
  <c r="G1993"/>
  <c r="G1968"/>
  <c r="I1935"/>
  <c r="L2407"/>
  <c r="L1966"/>
  <c r="L1967"/>
  <c r="L2084"/>
  <c r="L2137"/>
  <c r="L2162"/>
  <c r="L2235"/>
  <c r="L2299"/>
  <c r="L2351"/>
  <c r="L2352"/>
  <c r="L2381"/>
  <c r="L2412"/>
  <c r="L2441"/>
  <c r="L2411"/>
  <c r="L2385"/>
  <c r="L2350"/>
  <c r="L2303"/>
  <c r="L2207"/>
  <c r="L2166"/>
  <c r="L2136"/>
  <c r="L2088"/>
  <c r="L2032"/>
  <c r="L1996"/>
  <c r="L1971"/>
  <c r="L1909"/>
  <c r="L1935" l="1"/>
  <c r="L2133"/>
  <c r="L1876"/>
  <c r="L2264"/>
  <c r="L2064"/>
  <c r="L2204"/>
  <c r="L1993"/>
  <c r="L2347"/>
  <c r="L2408"/>
  <c r="L1968"/>
  <c r="L2029"/>
  <c r="L2085"/>
  <c r="L2163"/>
  <c r="L2236"/>
  <c r="L2300"/>
  <c r="L2382"/>
  <c r="L2442"/>
  <c r="I1855" l="1"/>
  <c r="G1855"/>
  <c r="I1854"/>
  <c r="G1854"/>
  <c r="I1853"/>
  <c r="G1853"/>
  <c r="I1852"/>
  <c r="G1852"/>
  <c r="I1851"/>
  <c r="G1851"/>
  <c r="I1850"/>
  <c r="G1850"/>
  <c r="I1849"/>
  <c r="G1849"/>
  <c r="L1851" s="1"/>
  <c r="I1848"/>
  <c r="G1848"/>
  <c r="I1847"/>
  <c r="G1847"/>
  <c r="I1846"/>
  <c r="G1846"/>
  <c r="I1845"/>
  <c r="G1845"/>
  <c r="K1906"/>
  <c r="J1906"/>
  <c r="H1906"/>
  <c r="I1905"/>
  <c r="G1905"/>
  <c r="I1904"/>
  <c r="G1904"/>
  <c r="G1903"/>
  <c r="I1892"/>
  <c r="G1892"/>
  <c r="I1891"/>
  <c r="G1891"/>
  <c r="I1890"/>
  <c r="G1890"/>
  <c r="I1889"/>
  <c r="G1889"/>
  <c r="I1888"/>
  <c r="G1888"/>
  <c r="I1887"/>
  <c r="G1887"/>
  <c r="I1886"/>
  <c r="G1886"/>
  <c r="I1885"/>
  <c r="G1885"/>
  <c r="I1884"/>
  <c r="G1884"/>
  <c r="I1883"/>
  <c r="G1883"/>
  <c r="I1882"/>
  <c r="G1882"/>
  <c r="I1881"/>
  <c r="G1881"/>
  <c r="I1880"/>
  <c r="G1880"/>
  <c r="I1879"/>
  <c r="G1879"/>
  <c r="K1856"/>
  <c r="J1856"/>
  <c r="H1856"/>
  <c r="I1844"/>
  <c r="G1844"/>
  <c r="I1843"/>
  <c r="G1843"/>
  <c r="I1842"/>
  <c r="G1842"/>
  <c r="I1841"/>
  <c r="G1841"/>
  <c r="I1840"/>
  <c r="G1840"/>
  <c r="I1839"/>
  <c r="G1839"/>
  <c r="I1838"/>
  <c r="G1838"/>
  <c r="I1837"/>
  <c r="G1837"/>
  <c r="I1836"/>
  <c r="G1836"/>
  <c r="I1835"/>
  <c r="G1835"/>
  <c r="I1834"/>
  <c r="G1834"/>
  <c r="I1833"/>
  <c r="G1833"/>
  <c r="I1832"/>
  <c r="G1832"/>
  <c r="I1831"/>
  <c r="G1831"/>
  <c r="I1830"/>
  <c r="G1830"/>
  <c r="I1829"/>
  <c r="G1829"/>
  <c r="I1825"/>
  <c r="G1825"/>
  <c r="I1824"/>
  <c r="G1824"/>
  <c r="I1823"/>
  <c r="G1823"/>
  <c r="I1822"/>
  <c r="G1822"/>
  <c r="I1821"/>
  <c r="G1821"/>
  <c r="I1820"/>
  <c r="G1820"/>
  <c r="L1890" l="1"/>
  <c r="L1891"/>
  <c r="L1892"/>
  <c r="L1845"/>
  <c r="L1887"/>
  <c r="L1889"/>
  <c r="L1847"/>
  <c r="L1853"/>
  <c r="L1831"/>
  <c r="L1886"/>
  <c r="L1888"/>
  <c r="L1846"/>
  <c r="L1848"/>
  <c r="L1852"/>
  <c r="L1855"/>
  <c r="L1822"/>
  <c r="L1823"/>
  <c r="L1832"/>
  <c r="L1833"/>
  <c r="L1834"/>
  <c r="L1837"/>
  <c r="L1838"/>
  <c r="L1839"/>
  <c r="L1841"/>
  <c r="L1842"/>
  <c r="L1843"/>
  <c r="G1906"/>
  <c r="I1906"/>
  <c r="L1904"/>
  <c r="I1856"/>
  <c r="L1880"/>
  <c r="L1881"/>
  <c r="L1882"/>
  <c r="L1883"/>
  <c r="L1884"/>
  <c r="L1885"/>
  <c r="L1905"/>
  <c r="G1856"/>
  <c r="L1879"/>
  <c r="L1829"/>
  <c r="L1820"/>
  <c r="L1821"/>
  <c r="L1824"/>
  <c r="L1825"/>
  <c r="G890"/>
  <c r="L890" s="1"/>
  <c r="G891"/>
  <c r="L892" s="1"/>
  <c r="G492"/>
  <c r="I492"/>
  <c r="G493"/>
  <c r="I493"/>
  <c r="G494"/>
  <c r="I494"/>
  <c r="G495"/>
  <c r="I495"/>
  <c r="G496"/>
  <c r="I496"/>
  <c r="G497"/>
  <c r="I497"/>
  <c r="G498"/>
  <c r="I498"/>
  <c r="G499"/>
  <c r="I499"/>
  <c r="I500"/>
  <c r="G501"/>
  <c r="I501"/>
  <c r="G502"/>
  <c r="I502"/>
  <c r="G503"/>
  <c r="I503"/>
  <c r="G504"/>
  <c r="I504"/>
  <c r="G505"/>
  <c r="I505"/>
  <c r="G506"/>
  <c r="I506"/>
  <c r="G507"/>
  <c r="I507"/>
  <c r="G508"/>
  <c r="I508"/>
  <c r="G509"/>
  <c r="I509"/>
  <c r="G510"/>
  <c r="I510"/>
  <c r="G511"/>
  <c r="I511"/>
  <c r="G512"/>
  <c r="I512"/>
  <c r="G555"/>
  <c r="I555"/>
  <c r="G556"/>
  <c r="I556"/>
  <c r="G421"/>
  <c r="I421"/>
  <c r="G422"/>
  <c r="L422" s="1"/>
  <c r="I422"/>
  <c r="G423"/>
  <c r="L423" s="1"/>
  <c r="I423"/>
  <c r="G424"/>
  <c r="L424" s="1"/>
  <c r="I424"/>
  <c r="I425"/>
  <c r="G426"/>
  <c r="I426"/>
  <c r="G427"/>
  <c r="I427"/>
  <c r="G428"/>
  <c r="I428"/>
  <c r="G429"/>
  <c r="I429"/>
  <c r="G430"/>
  <c r="I430"/>
  <c r="G431"/>
  <c r="I431"/>
  <c r="G432"/>
  <c r="I432"/>
  <c r="G433"/>
  <c r="I433"/>
  <c r="G434"/>
  <c r="I434"/>
  <c r="G435"/>
  <c r="I435"/>
  <c r="G436"/>
  <c r="I436"/>
  <c r="G437"/>
  <c r="I437"/>
  <c r="G438"/>
  <c r="I438"/>
  <c r="G439"/>
  <c r="I439"/>
  <c r="G440"/>
  <c r="I440"/>
  <c r="G441"/>
  <c r="I441"/>
  <c r="G442"/>
  <c r="I442"/>
  <c r="G443"/>
  <c r="I443"/>
  <c r="K231"/>
  <c r="F8" i="4" s="1"/>
  <c r="H231" i="1"/>
  <c r="I230"/>
  <c r="G230"/>
  <c r="L421" l="1"/>
  <c r="L496"/>
  <c r="L495"/>
  <c r="L494"/>
  <c r="L512"/>
  <c r="L511"/>
  <c r="L510"/>
  <c r="L509"/>
  <c r="L508"/>
  <c r="L443"/>
  <c r="L442"/>
  <c r="L435"/>
  <c r="L432"/>
  <c r="L431"/>
  <c r="L430"/>
  <c r="L556"/>
  <c r="L507"/>
  <c r="L505"/>
  <c r="L504"/>
  <c r="L503"/>
  <c r="L500"/>
  <c r="L441"/>
  <c r="L434"/>
  <c r="L429"/>
  <c r="L428"/>
  <c r="L426"/>
  <c r="L1856"/>
  <c r="L230"/>
  <c r="H8" i="4"/>
  <c r="V68" i="3"/>
  <c r="L1906" i="1"/>
  <c r="J231"/>
  <c r="E8" i="4" s="1"/>
  <c r="AJ12" l="1"/>
  <c r="F283" i="2"/>
  <c r="E283"/>
  <c r="I2523" i="1"/>
  <c r="I2522"/>
  <c r="I2521"/>
  <c r="I2520"/>
  <c r="I2517"/>
  <c r="I2516"/>
  <c r="I2515"/>
  <c r="I2514"/>
  <c r="I2513"/>
  <c r="I2503"/>
  <c r="I2502"/>
  <c r="I2501"/>
  <c r="I2500"/>
  <c r="I2499"/>
  <c r="I2498"/>
  <c r="I2483"/>
  <c r="I2482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516"/>
  <c r="L1516" s="1"/>
  <c r="I1515"/>
  <c r="I1514"/>
  <c r="I1513"/>
  <c r="I1512"/>
  <c r="I1511"/>
  <c r="I1510"/>
  <c r="I1509"/>
  <c r="I1508"/>
  <c r="I1507"/>
  <c r="I1503"/>
  <c r="L1503" s="1"/>
  <c r="I1483"/>
  <c r="I1482"/>
  <c r="I1481"/>
  <c r="I1477"/>
  <c r="L1477" s="1"/>
  <c r="I1476"/>
  <c r="L1476" s="1"/>
  <c r="I1475"/>
  <c r="L1475" s="1"/>
  <c r="I1474"/>
  <c r="I1473"/>
  <c r="I1431"/>
  <c r="I1427"/>
  <c r="I1374"/>
  <c r="I1153"/>
  <c r="I1279" s="1"/>
  <c r="W646" i="3" s="1"/>
  <c r="I1149" i="1"/>
  <c r="I1100"/>
  <c r="I1096"/>
  <c r="I930"/>
  <c r="I929"/>
  <c r="I927"/>
  <c r="I926"/>
  <c r="I925"/>
  <c r="I924"/>
  <c r="I923"/>
  <c r="I922"/>
  <c r="I921"/>
  <c r="I920"/>
  <c r="I918"/>
  <c r="I917"/>
  <c r="I916"/>
  <c r="I915"/>
  <c r="I914"/>
  <c r="I913"/>
  <c r="I912"/>
  <c r="I955"/>
  <c r="I849"/>
  <c r="I848"/>
  <c r="I830"/>
  <c r="I778"/>
  <c r="I777"/>
  <c r="I776"/>
  <c r="I749"/>
  <c r="I748"/>
  <c r="I747"/>
  <c r="I746"/>
  <c r="I745"/>
  <c r="I744"/>
  <c r="I743"/>
  <c r="I742"/>
  <c r="I664"/>
  <c r="I651"/>
  <c r="I650"/>
  <c r="I649"/>
  <c r="I648"/>
  <c r="I647"/>
  <c r="I645"/>
  <c r="I644"/>
  <c r="I643"/>
  <c r="I642"/>
  <c r="I619"/>
  <c r="I618"/>
  <c r="I617"/>
  <c r="I616"/>
  <c r="I615"/>
  <c r="I614"/>
  <c r="I613"/>
  <c r="I612"/>
  <c r="I611"/>
  <c r="I610"/>
  <c r="I609"/>
  <c r="I608"/>
  <c r="I604"/>
  <c r="I579"/>
  <c r="I575"/>
  <c r="I491"/>
  <c r="I420"/>
  <c r="I419"/>
  <c r="I418"/>
  <c r="I417"/>
  <c r="I416"/>
  <c r="I415"/>
  <c r="I385"/>
  <c r="I381"/>
  <c r="I354"/>
  <c r="I353"/>
  <c r="I352"/>
  <c r="I351"/>
  <c r="I350"/>
  <c r="I349"/>
  <c r="I348"/>
  <c r="I347"/>
  <c r="L347" s="1"/>
  <c r="I346"/>
  <c r="L346" s="1"/>
  <c r="I345"/>
  <c r="I344"/>
  <c r="I343"/>
  <c r="L343" s="1"/>
  <c r="I342"/>
  <c r="I338"/>
  <c r="I289"/>
  <c r="C33" i="4"/>
  <c r="B33"/>
  <c r="L1474" i="1" l="1"/>
  <c r="L345"/>
  <c r="L356"/>
  <c r="I1518"/>
  <c r="W816" i="3" s="1"/>
  <c r="AL14" i="4"/>
  <c r="AJ14"/>
  <c r="AL17"/>
  <c r="AN16"/>
  <c r="AN13"/>
  <c r="AN11"/>
  <c r="AN15"/>
  <c r="AJ13"/>
  <c r="AL13"/>
  <c r="AN14"/>
  <c r="AL16"/>
  <c r="AN17"/>
  <c r="AH12"/>
  <c r="AK13"/>
  <c r="AH13"/>
  <c r="AL15"/>
  <c r="AM16"/>
  <c r="AJ16"/>
  <c r="AH17"/>
  <c r="AH14"/>
  <c r="AG16"/>
  <c r="AJ17"/>
  <c r="AM17"/>
  <c r="D17"/>
  <c r="AG17"/>
  <c r="AH16"/>
  <c r="AD16"/>
  <c r="AK16"/>
  <c r="AI16"/>
  <c r="AJ15"/>
  <c r="AH15"/>
  <c r="AK15"/>
  <c r="AL12"/>
  <c r="AN12"/>
  <c r="AM11"/>
  <c r="D16"/>
  <c r="AK8"/>
  <c r="AM8"/>
  <c r="AI8"/>
  <c r="D8"/>
  <c r="AG8"/>
  <c r="AL8"/>
  <c r="AH8"/>
  <c r="AN8"/>
  <c r="AJ8"/>
  <c r="AL9"/>
  <c r="AJ9"/>
  <c r="AI9"/>
  <c r="AN9"/>
  <c r="AM9"/>
  <c r="AH9"/>
  <c r="AG9"/>
  <c r="D9"/>
  <c r="AD9"/>
  <c r="AK9"/>
  <c r="AL10"/>
  <c r="AK10"/>
  <c r="AN10"/>
  <c r="AM10"/>
  <c r="AH10"/>
  <c r="AG10"/>
  <c r="D10"/>
  <c r="AJ10"/>
  <c r="AI10"/>
  <c r="AD10"/>
  <c r="AK11"/>
  <c r="AG11"/>
  <c r="AI11"/>
  <c r="D11"/>
  <c r="AL11"/>
  <c r="AH11"/>
  <c r="AJ11"/>
  <c r="AD12"/>
  <c r="AM12"/>
  <c r="D12"/>
  <c r="AG12"/>
  <c r="AK12"/>
  <c r="AI12"/>
  <c r="AD13"/>
  <c r="AM13"/>
  <c r="AG13"/>
  <c r="AI13"/>
  <c r="D14"/>
  <c r="AG14"/>
  <c r="AD14"/>
  <c r="AM14"/>
  <c r="AK14"/>
  <c r="AI14"/>
  <c r="AD15"/>
  <c r="AM15"/>
  <c r="AG15"/>
  <c r="AI15"/>
  <c r="AK17"/>
  <c r="AI17"/>
  <c r="G30" l="1"/>
  <c r="L30" s="1"/>
  <c r="AD17"/>
  <c r="AD8"/>
  <c r="AD11"/>
  <c r="R30" l="1"/>
  <c r="Z30" s="1"/>
  <c r="G1712" i="1"/>
  <c r="L1712" s="1"/>
  <c r="G1750"/>
  <c r="L1750" s="1"/>
  <c r="G1751"/>
  <c r="L1751" s="1"/>
  <c r="G1752"/>
  <c r="L1752" s="1"/>
  <c r="G1753"/>
  <c r="L1753" s="1"/>
  <c r="G1754"/>
  <c r="L1754" s="1"/>
  <c r="G1749"/>
  <c r="L1749" s="1"/>
  <c r="G1748"/>
  <c r="L1748" s="1"/>
  <c r="G1747"/>
  <c r="L1747" s="1"/>
  <c r="G1746"/>
  <c r="L1746" s="1"/>
  <c r="G1745"/>
  <c r="L1745" s="1"/>
  <c r="G1744"/>
  <c r="L1744" s="1"/>
  <c r="G1743"/>
  <c r="L1743" s="1"/>
  <c r="G1742"/>
  <c r="L1742" s="1"/>
  <c r="G1726"/>
  <c r="L1726" s="1"/>
  <c r="G1727"/>
  <c r="L1727" s="1"/>
  <c r="G1728"/>
  <c r="L1728" s="1"/>
  <c r="G1729"/>
  <c r="L1729" s="1"/>
  <c r="G1730"/>
  <c r="L1730" s="1"/>
  <c r="G1731"/>
  <c r="L1731" s="1"/>
  <c r="G1732"/>
  <c r="L1732" s="1"/>
  <c r="G1733"/>
  <c r="L1733" s="1"/>
  <c r="G1734"/>
  <c r="L1734" s="1"/>
  <c r="G1735"/>
  <c r="L1735" s="1"/>
  <c r="G1736"/>
  <c r="L1736" s="1"/>
  <c r="G1737"/>
  <c r="L1737" s="1"/>
  <c r="G1738"/>
  <c r="L1738" s="1"/>
  <c r="G1739"/>
  <c r="L1739" s="1"/>
  <c r="G1740"/>
  <c r="L1740" s="1"/>
  <c r="G1741"/>
  <c r="L1741" s="1"/>
  <c r="G1722"/>
  <c r="L1722" s="1"/>
  <c r="G1723"/>
  <c r="L1723" s="1"/>
  <c r="G1724"/>
  <c r="L1724" s="1"/>
  <c r="G1725"/>
  <c r="L1725" s="1"/>
  <c r="G1713"/>
  <c r="L1713" s="1"/>
  <c r="G1714"/>
  <c r="L1714" s="1"/>
  <c r="G1715"/>
  <c r="L1715" s="1"/>
  <c r="G1716"/>
  <c r="L1716" s="1"/>
  <c r="G1717"/>
  <c r="L1717" s="1"/>
  <c r="G1718"/>
  <c r="L1718" s="1"/>
  <c r="G1719"/>
  <c r="L1719" s="1"/>
  <c r="G1720"/>
  <c r="L1720" s="1"/>
  <c r="G1721"/>
  <c r="L1721" s="1"/>
  <c r="J268" i="2" l="1"/>
  <c r="J283" s="1"/>
  <c r="K442" i="3" s="1"/>
  <c r="H268" i="2"/>
  <c r="H283" s="1"/>
  <c r="J75" l="1"/>
  <c r="H75"/>
  <c r="G338" i="1" l="1"/>
  <c r="L338" s="1"/>
  <c r="K2524" l="1"/>
  <c r="J2524"/>
  <c r="I2524"/>
  <c r="H2524"/>
  <c r="G2523"/>
  <c r="L2523" s="1"/>
  <c r="G2522"/>
  <c r="L2522" s="1"/>
  <c r="G2521"/>
  <c r="L2521" s="1"/>
  <c r="G2520"/>
  <c r="L2520" s="1"/>
  <c r="G2517"/>
  <c r="L2517" s="1"/>
  <c r="G2516"/>
  <c r="L2516" s="1"/>
  <c r="G2515"/>
  <c r="L2515" s="1"/>
  <c r="G2514"/>
  <c r="L2514" s="1"/>
  <c r="G2513"/>
  <c r="L2513" s="1"/>
  <c r="G2503"/>
  <c r="L2503" s="1"/>
  <c r="G2502"/>
  <c r="L2502" s="1"/>
  <c r="G2501"/>
  <c r="L2501" s="1"/>
  <c r="G2500"/>
  <c r="L2500" s="1"/>
  <c r="G2499"/>
  <c r="L2499" s="1"/>
  <c r="G2498"/>
  <c r="L2498" s="1"/>
  <c r="G2483"/>
  <c r="L2483" s="1"/>
  <c r="G2482"/>
  <c r="L2482" s="1"/>
  <c r="K1826"/>
  <c r="J1826"/>
  <c r="I1826"/>
  <c r="H1826"/>
  <c r="K1787"/>
  <c r="J1787"/>
  <c r="I1787"/>
  <c r="H1787"/>
  <c r="G1786"/>
  <c r="L1786" s="1"/>
  <c r="G1785"/>
  <c r="L1785" s="1"/>
  <c r="G1784"/>
  <c r="L1784" s="1"/>
  <c r="G1783"/>
  <c r="L1783" s="1"/>
  <c r="G1782"/>
  <c r="L1782" s="1"/>
  <c r="G1781"/>
  <c r="L1781" s="1"/>
  <c r="G1780"/>
  <c r="L1780" s="1"/>
  <c r="G1779"/>
  <c r="L1779" s="1"/>
  <c r="G1778"/>
  <c r="L1778" s="1"/>
  <c r="G1777"/>
  <c r="L1777" s="1"/>
  <c r="G1776"/>
  <c r="L1776" s="1"/>
  <c r="G1775"/>
  <c r="L1775" s="1"/>
  <c r="G1774"/>
  <c r="L1774" s="1"/>
  <c r="G1773"/>
  <c r="L1773" s="1"/>
  <c r="G1772"/>
  <c r="L1772" s="1"/>
  <c r="G1771"/>
  <c r="L1771" s="1"/>
  <c r="G1770"/>
  <c r="L1770" s="1"/>
  <c r="G1769"/>
  <c r="L1769" s="1"/>
  <c r="G1768"/>
  <c r="L1768" s="1"/>
  <c r="G1767"/>
  <c r="L1767" s="1"/>
  <c r="G1766"/>
  <c r="L1766" s="1"/>
  <c r="G1765"/>
  <c r="L1765" s="1"/>
  <c r="G1764"/>
  <c r="L1764" s="1"/>
  <c r="G1763"/>
  <c r="L1763" s="1"/>
  <c r="G1762"/>
  <c r="L1762" s="1"/>
  <c r="G1761"/>
  <c r="L1761" s="1"/>
  <c r="G1760"/>
  <c r="L1760" s="1"/>
  <c r="G1759"/>
  <c r="L1759" s="1"/>
  <c r="G1758"/>
  <c r="L1758" s="1"/>
  <c r="K1755"/>
  <c r="J1755"/>
  <c r="I1755"/>
  <c r="H1755"/>
  <c r="G1711"/>
  <c r="L1711" s="1"/>
  <c r="G1710"/>
  <c r="L1710" s="1"/>
  <c r="G1709"/>
  <c r="L1709" s="1"/>
  <c r="G1708"/>
  <c r="L1708" s="1"/>
  <c r="G1707"/>
  <c r="L1707" s="1"/>
  <c r="G1706"/>
  <c r="L1706" s="1"/>
  <c r="G1705"/>
  <c r="L1705" s="1"/>
  <c r="G1704"/>
  <c r="L1704" s="1"/>
  <c r="G1703"/>
  <c r="L1703" s="1"/>
  <c r="G1702"/>
  <c r="L1702" s="1"/>
  <c r="G1701"/>
  <c r="L1701" s="1"/>
  <c r="G1700"/>
  <c r="L1700" s="1"/>
  <c r="G1699"/>
  <c r="L1699" s="1"/>
  <c r="G1698"/>
  <c r="L1698" s="1"/>
  <c r="G1697"/>
  <c r="L1697" s="1"/>
  <c r="G1696"/>
  <c r="L1696" s="1"/>
  <c r="G1787" l="1"/>
  <c r="G1826"/>
  <c r="G2524"/>
  <c r="G1755"/>
  <c r="L1787" l="1"/>
  <c r="L1826"/>
  <c r="L2524"/>
  <c r="L1755"/>
  <c r="I953" l="1"/>
  <c r="I231" l="1"/>
  <c r="W68" i="3" s="1"/>
  <c r="Y28" i="4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AH28"/>
  <c r="A26"/>
  <c r="AA26" s="1"/>
  <c r="A25"/>
  <c r="AA25" s="1"/>
  <c r="AK24"/>
  <c r="A24"/>
  <c r="AA24" s="1"/>
  <c r="A23"/>
  <c r="AA23" s="1"/>
  <c r="A22"/>
  <c r="AA22" s="1"/>
  <c r="A21"/>
  <c r="AA21" s="1"/>
  <c r="A20"/>
  <c r="AA20" s="1"/>
  <c r="AH19"/>
  <c r="A19"/>
  <c r="AA19" s="1"/>
  <c r="AN18"/>
  <c r="A18"/>
  <c r="AA18" s="1"/>
  <c r="A17"/>
  <c r="AA17" s="1"/>
  <c r="A16"/>
  <c r="AA16" s="1"/>
  <c r="A15"/>
  <c r="AA15" s="1"/>
  <c r="A14"/>
  <c r="AA14" s="1"/>
  <c r="A13"/>
  <c r="AA13" s="1"/>
  <c r="A12"/>
  <c r="AA12" s="1"/>
  <c r="A11"/>
  <c r="AA11" s="1"/>
  <c r="A10"/>
  <c r="AA10" s="1"/>
  <c r="A9"/>
  <c r="AA9" s="1"/>
  <c r="A8"/>
  <c r="AA8" s="1"/>
  <c r="A7"/>
  <c r="AA7" s="1"/>
  <c r="J286" i="2"/>
  <c r="J299" s="1"/>
  <c r="F265"/>
  <c r="E265"/>
  <c r="J244"/>
  <c r="H244"/>
  <c r="F212"/>
  <c r="E212"/>
  <c r="H182"/>
  <c r="K272" i="3"/>
  <c r="F155" i="2"/>
  <c r="E155"/>
  <c r="F114"/>
  <c r="E114"/>
  <c r="E589" s="1"/>
  <c r="G1515" i="1"/>
  <c r="L1515" s="1"/>
  <c r="G1514"/>
  <c r="L1514" s="1"/>
  <c r="G1513"/>
  <c r="G1512"/>
  <c r="G1511"/>
  <c r="G1510"/>
  <c r="L1510" s="1"/>
  <c r="G1509"/>
  <c r="L1509" s="1"/>
  <c r="G1508"/>
  <c r="G1507"/>
  <c r="K1504"/>
  <c r="F29" i="4" s="1"/>
  <c r="J1504" i="1"/>
  <c r="E29" i="4" s="1"/>
  <c r="I1504" i="1"/>
  <c r="G29" i="4" s="1"/>
  <c r="H1504" i="1"/>
  <c r="H29" i="4" s="1"/>
  <c r="G1481" i="1"/>
  <c r="L1485" s="1"/>
  <c r="K1478"/>
  <c r="F28" i="4" s="1"/>
  <c r="J1478" i="1"/>
  <c r="E28" i="4" s="1"/>
  <c r="I1478" i="1"/>
  <c r="H1478"/>
  <c r="G1431"/>
  <c r="L1432" s="1"/>
  <c r="K1428"/>
  <c r="F27" i="4" s="1"/>
  <c r="J1428" i="1"/>
  <c r="E27" i="4" s="1"/>
  <c r="H1428" i="1"/>
  <c r="I1428"/>
  <c r="G27" i="4" s="1"/>
  <c r="G1427" i="1"/>
  <c r="L1427" s="1"/>
  <c r="G1374"/>
  <c r="L1374" s="1"/>
  <c r="K1371"/>
  <c r="F26" i="4" s="1"/>
  <c r="J1371" i="1"/>
  <c r="E26" i="4" s="1"/>
  <c r="I1371" i="1"/>
  <c r="H1371"/>
  <c r="F25" i="4"/>
  <c r="E25"/>
  <c r="H25"/>
  <c r="G25"/>
  <c r="G1153" i="1"/>
  <c r="L1153" s="1"/>
  <c r="K1150"/>
  <c r="F24" i="4" s="1"/>
  <c r="J1150" i="1"/>
  <c r="E24" i="4" s="1"/>
  <c r="I1150" i="1"/>
  <c r="H1150"/>
  <c r="G1149"/>
  <c r="L1149" s="1"/>
  <c r="G1100"/>
  <c r="L1101" s="1"/>
  <c r="K1097"/>
  <c r="F23" i="4" s="1"/>
  <c r="J1097" i="1"/>
  <c r="E23" i="4" s="1"/>
  <c r="I1097" i="1"/>
  <c r="H1097"/>
  <c r="G1096"/>
  <c r="L1096" s="1"/>
  <c r="F22" i="4"/>
  <c r="E22"/>
  <c r="K956" i="1"/>
  <c r="F21" i="4" s="1"/>
  <c r="J956" i="1"/>
  <c r="E21" i="4" s="1"/>
  <c r="H956" i="1"/>
  <c r="I956"/>
  <c r="G955"/>
  <c r="L955" s="1"/>
  <c r="G953"/>
  <c r="L953" s="1"/>
  <c r="G930"/>
  <c r="G929"/>
  <c r="L930" s="1"/>
  <c r="G927"/>
  <c r="L928" s="1"/>
  <c r="G926"/>
  <c r="L926" s="1"/>
  <c r="G925"/>
  <c r="G924"/>
  <c r="L925" s="1"/>
  <c r="G923"/>
  <c r="G922"/>
  <c r="L923" s="1"/>
  <c r="G921"/>
  <c r="G920"/>
  <c r="L921" s="1"/>
  <c r="G919"/>
  <c r="G918"/>
  <c r="L919" s="1"/>
  <c r="G917"/>
  <c r="L917" s="1"/>
  <c r="G916"/>
  <c r="L916" s="1"/>
  <c r="G915"/>
  <c r="L915" s="1"/>
  <c r="G914"/>
  <c r="G913"/>
  <c r="G912"/>
  <c r="L912" s="1"/>
  <c r="K909"/>
  <c r="F20" i="4" s="1"/>
  <c r="J909" i="1"/>
  <c r="E20" i="4" s="1"/>
  <c r="I909" i="1"/>
  <c r="H909"/>
  <c r="G908"/>
  <c r="L908" s="1"/>
  <c r="G888"/>
  <c r="L889" s="1"/>
  <c r="G887"/>
  <c r="L887" s="1"/>
  <c r="G867"/>
  <c r="L867" s="1"/>
  <c r="G866"/>
  <c r="G865"/>
  <c r="L866" s="1"/>
  <c r="G864"/>
  <c r="L864" s="1"/>
  <c r="G862"/>
  <c r="L862" s="1"/>
  <c r="G861"/>
  <c r="L861" s="1"/>
  <c r="G860"/>
  <c r="L860" s="1"/>
  <c r="G859"/>
  <c r="L859" s="1"/>
  <c r="G858"/>
  <c r="L858" s="1"/>
  <c r="G857"/>
  <c r="L857" s="1"/>
  <c r="G856"/>
  <c r="L856" s="1"/>
  <c r="G855"/>
  <c r="L855" s="1"/>
  <c r="G854"/>
  <c r="L854" s="1"/>
  <c r="G853"/>
  <c r="L853" s="1"/>
  <c r="K850"/>
  <c r="F19" i="4" s="1"/>
  <c r="J850" i="1"/>
  <c r="E19" i="4" s="1"/>
  <c r="H850" i="1"/>
  <c r="V442" i="3" s="1"/>
  <c r="G849" i="1"/>
  <c r="L849" s="1"/>
  <c r="I850"/>
  <c r="G848"/>
  <c r="L848" s="1"/>
  <c r="G830"/>
  <c r="L830" s="1"/>
  <c r="G778"/>
  <c r="G777"/>
  <c r="G776"/>
  <c r="G749"/>
  <c r="G748"/>
  <c r="G747"/>
  <c r="G746"/>
  <c r="G744"/>
  <c r="L745" s="1"/>
  <c r="G743"/>
  <c r="G742"/>
  <c r="F18" i="4"/>
  <c r="E18"/>
  <c r="G18"/>
  <c r="H18"/>
  <c r="F17"/>
  <c r="L17" s="1"/>
  <c r="K665" i="1"/>
  <c r="F16" i="4" s="1"/>
  <c r="J665" i="1"/>
  <c r="E16" i="4" s="1"/>
  <c r="I665" i="1"/>
  <c r="H665"/>
  <c r="G664"/>
  <c r="L664" s="1"/>
  <c r="G651"/>
  <c r="G650"/>
  <c r="G649"/>
  <c r="G648"/>
  <c r="L656" s="1"/>
  <c r="G647"/>
  <c r="L647" s="1"/>
  <c r="G646"/>
  <c r="G645"/>
  <c r="G644"/>
  <c r="L644" s="1"/>
  <c r="G643"/>
  <c r="L643" s="1"/>
  <c r="G642"/>
  <c r="L642" s="1"/>
  <c r="G619"/>
  <c r="G618"/>
  <c r="G617"/>
  <c r="G616"/>
  <c r="L616" s="1"/>
  <c r="G615"/>
  <c r="L615" s="1"/>
  <c r="G614"/>
  <c r="G613"/>
  <c r="G612"/>
  <c r="L612" s="1"/>
  <c r="G611"/>
  <c r="G610"/>
  <c r="G609"/>
  <c r="G608"/>
  <c r="L608" s="1"/>
  <c r="K605"/>
  <c r="F15" i="4" s="1"/>
  <c r="J605" i="1"/>
  <c r="E15" i="4" s="1"/>
  <c r="H605" i="1"/>
  <c r="G604"/>
  <c r="L604" s="1"/>
  <c r="I605"/>
  <c r="G579"/>
  <c r="L579" s="1"/>
  <c r="K576"/>
  <c r="F14" i="4" s="1"/>
  <c r="H576" i="1"/>
  <c r="I576"/>
  <c r="J576"/>
  <c r="E14" i="4" s="1"/>
  <c r="G575" i="1"/>
  <c r="L575" s="1"/>
  <c r="G491"/>
  <c r="L493" s="1"/>
  <c r="K488"/>
  <c r="F13" i="4" s="1"/>
  <c r="J488" i="1"/>
  <c r="E13" i="4" s="1"/>
  <c r="H488" i="1"/>
  <c r="G420"/>
  <c r="L420" s="1"/>
  <c r="G419"/>
  <c r="G418"/>
  <c r="G416"/>
  <c r="G415"/>
  <c r="K412"/>
  <c r="F12" i="4" s="1"/>
  <c r="J412" i="1"/>
  <c r="E12" i="4" s="1"/>
  <c r="H412" i="1"/>
  <c r="I412"/>
  <c r="G385"/>
  <c r="L385" s="1"/>
  <c r="K382"/>
  <c r="F11" i="4" s="1"/>
  <c r="J382" i="1"/>
  <c r="E11" i="4" s="1"/>
  <c r="I382" i="1"/>
  <c r="H382"/>
  <c r="G381"/>
  <c r="L381" s="1"/>
  <c r="G342"/>
  <c r="L342" s="1"/>
  <c r="K339"/>
  <c r="F10" i="4" s="1"/>
  <c r="J339" i="1"/>
  <c r="E10" i="4" s="1"/>
  <c r="I339" i="1"/>
  <c r="W136" i="3" s="1"/>
  <c r="H339" i="1"/>
  <c r="V136" i="3" s="1"/>
  <c r="K290" i="1"/>
  <c r="F9" i="4" s="1"/>
  <c r="I290" i="1"/>
  <c r="H290"/>
  <c r="J290"/>
  <c r="E9" i="4" s="1"/>
  <c r="G289" i="1"/>
  <c r="L289" s="1"/>
  <c r="K141"/>
  <c r="J141"/>
  <c r="H141"/>
  <c r="V34" i="3" s="1"/>
  <c r="I141" i="1"/>
  <c r="W34" i="3" s="1"/>
  <c r="L914" i="1" l="1"/>
  <c r="L743"/>
  <c r="L747"/>
  <c r="L749"/>
  <c r="L778"/>
  <c r="L611"/>
  <c r="L614"/>
  <c r="L619"/>
  <c r="L646"/>
  <c r="L416"/>
  <c r="L419"/>
  <c r="L488" s="1"/>
  <c r="L1508"/>
  <c r="L1513"/>
  <c r="L382"/>
  <c r="G8" i="4"/>
  <c r="F589" i="2"/>
  <c r="K2528" i="1"/>
  <c r="Y31" i="4"/>
  <c r="L29"/>
  <c r="L576" i="1"/>
  <c r="J2528"/>
  <c r="H2528"/>
  <c r="H10" i="4"/>
  <c r="G12"/>
  <c r="L12" s="1"/>
  <c r="W204" i="3"/>
  <c r="H14" i="4"/>
  <c r="V272" i="3"/>
  <c r="H16" i="4"/>
  <c r="V340" i="3"/>
  <c r="G19" i="4"/>
  <c r="W442" i="3"/>
  <c r="G20" i="4"/>
  <c r="W476" i="3"/>
  <c r="G21" i="4"/>
  <c r="W510" i="3"/>
  <c r="G22" i="4"/>
  <c r="W544" i="3"/>
  <c r="H23" i="4"/>
  <c r="V578" i="3"/>
  <c r="H24" i="4"/>
  <c r="V612" i="3"/>
  <c r="H26" i="4"/>
  <c r="V680" i="3"/>
  <c r="W714"/>
  <c r="H28" i="4"/>
  <c r="V748" i="3"/>
  <c r="W782"/>
  <c r="H9" i="4"/>
  <c r="V102" i="3"/>
  <c r="H12" i="4"/>
  <c r="V204" i="3"/>
  <c r="H13" i="4"/>
  <c r="V238" i="3"/>
  <c r="G14" i="4"/>
  <c r="L14" s="1"/>
  <c r="W272" i="3"/>
  <c r="G15" i="4"/>
  <c r="W306" i="3"/>
  <c r="H15" i="4"/>
  <c r="V306" i="3"/>
  <c r="G16" i="4"/>
  <c r="W340" i="3"/>
  <c r="H20" i="4"/>
  <c r="V476" i="3"/>
  <c r="H21" i="4"/>
  <c r="V510" i="3"/>
  <c r="H22" i="4"/>
  <c r="V544" i="3"/>
  <c r="G23" i="4"/>
  <c r="W578" i="3"/>
  <c r="G24" i="4"/>
  <c r="W612" i="3"/>
  <c r="G26" i="4"/>
  <c r="W680" i="3"/>
  <c r="H27" i="4"/>
  <c r="V714" i="3"/>
  <c r="G28" i="4"/>
  <c r="W748" i="3"/>
  <c r="V782"/>
  <c r="R17" i="4"/>
  <c r="H11"/>
  <c r="V170" i="3"/>
  <c r="G11" i="4"/>
  <c r="L11" s="1"/>
  <c r="W170" i="3"/>
  <c r="G10" i="4"/>
  <c r="G9"/>
  <c r="W102" i="3"/>
  <c r="G1518" i="1"/>
  <c r="Q816" i="3" s="1"/>
  <c r="L1279" i="1"/>
  <c r="G1279"/>
  <c r="Q646" i="3" s="1"/>
  <c r="H19" i="4"/>
  <c r="G7"/>
  <c r="H7"/>
  <c r="E7"/>
  <c r="E31" s="1"/>
  <c r="F7"/>
  <c r="F31" s="1"/>
  <c r="A27"/>
  <c r="AA27" s="1"/>
  <c r="AA28"/>
  <c r="G231" i="1"/>
  <c r="Q68" i="3" s="1"/>
  <c r="AK20" i="4"/>
  <c r="AJ24"/>
  <c r="AI24"/>
  <c r="D26"/>
  <c r="AL27"/>
  <c r="AK27"/>
  <c r="AM21"/>
  <c r="AM20"/>
  <c r="AN21"/>
  <c r="AK21"/>
  <c r="AM22"/>
  <c r="AI23"/>
  <c r="AK25"/>
  <c r="AI27"/>
  <c r="AN20"/>
  <c r="AN22"/>
  <c r="AH23"/>
  <c r="AG20"/>
  <c r="AH18"/>
  <c r="AL19"/>
  <c r="AH24"/>
  <c r="AG24"/>
  <c r="AJ26"/>
  <c r="AI26"/>
  <c r="AJ18"/>
  <c r="AN19"/>
  <c r="AL21"/>
  <c r="AL22"/>
  <c r="AG27"/>
  <c r="AH26"/>
  <c r="AG26"/>
  <c r="AL18"/>
  <c r="AJ19"/>
  <c r="AJ20"/>
  <c r="AH20"/>
  <c r="AJ23"/>
  <c r="AM24"/>
  <c r="AN25"/>
  <c r="AL25"/>
  <c r="AN27"/>
  <c r="AM27"/>
  <c r="AJ21"/>
  <c r="AH21"/>
  <c r="AJ22"/>
  <c r="AH22"/>
  <c r="AN23"/>
  <c r="AL23"/>
  <c r="AJ28"/>
  <c r="AI21"/>
  <c r="AG21"/>
  <c r="AI22"/>
  <c r="AG22"/>
  <c r="AM23"/>
  <c r="AK23"/>
  <c r="AN24"/>
  <c r="AL24"/>
  <c r="AI25"/>
  <c r="AG25"/>
  <c r="AI28"/>
  <c r="AG28"/>
  <c r="AJ25"/>
  <c r="AH25"/>
  <c r="AN26"/>
  <c r="AL26"/>
  <c r="AN28"/>
  <c r="AL28"/>
  <c r="AM26"/>
  <c r="AJ27"/>
  <c r="AH27"/>
  <c r="AM28"/>
  <c r="AK28"/>
  <c r="H212" i="2"/>
  <c r="K136" i="3"/>
  <c r="K204"/>
  <c r="J212" i="2"/>
  <c r="K102" i="3"/>
  <c r="J114" i="2"/>
  <c r="K170" i="3" s="1"/>
  <c r="J155" i="2"/>
  <c r="K238" i="3" s="1"/>
  <c r="K374"/>
  <c r="J265" i="2"/>
  <c r="K408" i="3" s="1"/>
  <c r="K476"/>
  <c r="H114" i="2"/>
  <c r="H155"/>
  <c r="H265"/>
  <c r="AD20" i="4"/>
  <c r="G1504" i="1"/>
  <c r="Q782" i="3" s="1"/>
  <c r="G339" i="1"/>
  <c r="Q136" i="3" s="1"/>
  <c r="G1428" i="1"/>
  <c r="Q714" i="3" s="1"/>
  <c r="G1371" i="1"/>
  <c r="Q680" i="3" s="1"/>
  <c r="G1478" i="1"/>
  <c r="Q748" i="3" s="1"/>
  <c r="G850" i="1"/>
  <c r="Q442" i="3" s="1"/>
  <c r="AD27" i="4"/>
  <c r="AK26"/>
  <c r="AM25"/>
  <c r="D24"/>
  <c r="L24" s="1"/>
  <c r="D23"/>
  <c r="AD23"/>
  <c r="AK22"/>
  <c r="AD22"/>
  <c r="D22"/>
  <c r="D21"/>
  <c r="L21" s="1"/>
  <c r="AD21"/>
  <c r="AI20"/>
  <c r="D20"/>
  <c r="G1097" i="1"/>
  <c r="Q544" i="3"/>
  <c r="I488" i="1"/>
  <c r="I2528" s="1"/>
  <c r="G488"/>
  <c r="Q238" i="3" s="1"/>
  <c r="G665" i="1"/>
  <c r="Q340" i="3" s="1"/>
  <c r="G909" i="1"/>
  <c r="Q476" i="3" s="1"/>
  <c r="G956" i="1"/>
  <c r="Q510" i="3" s="1"/>
  <c r="G412" i="1"/>
  <c r="Q204" i="3" s="1"/>
  <c r="G290" i="1"/>
  <c r="Q102" i="3" s="1"/>
  <c r="G382" i="1"/>
  <c r="Q170" i="3" s="1"/>
  <c r="G576" i="1"/>
  <c r="Q272" i="3" s="1"/>
  <c r="G605" i="1"/>
  <c r="Q306" i="3" s="1"/>
  <c r="G1150" i="1"/>
  <c r="Q612" i="3" s="1"/>
  <c r="AJ7" i="4"/>
  <c r="AN7"/>
  <c r="AH7"/>
  <c r="AL7"/>
  <c r="G141" i="1"/>
  <c r="Q34" i="3" s="1"/>
  <c r="D18" i="4"/>
  <c r="AI18"/>
  <c r="AM18"/>
  <c r="AG18"/>
  <c r="AK18"/>
  <c r="D19"/>
  <c r="AI19"/>
  <c r="AM19"/>
  <c r="AG19"/>
  <c r="AK19"/>
  <c r="L19" l="1"/>
  <c r="L20"/>
  <c r="R20" s="1"/>
  <c r="L22"/>
  <c r="L23"/>
  <c r="L26"/>
  <c r="L18"/>
  <c r="R18" s="1"/>
  <c r="R14"/>
  <c r="L15"/>
  <c r="R15" s="1"/>
  <c r="L16"/>
  <c r="R16" s="1"/>
  <c r="L1518" i="1"/>
  <c r="R29" i="4"/>
  <c r="Z29" s="1"/>
  <c r="L231" i="1"/>
  <c r="K306" i="3"/>
  <c r="K340"/>
  <c r="H589" i="2"/>
  <c r="J589"/>
  <c r="K852" i="3" s="1"/>
  <c r="AH31" i="4"/>
  <c r="AN852" i="3" s="1"/>
  <c r="AJ31" i="4"/>
  <c r="H31"/>
  <c r="AF31"/>
  <c r="AE31"/>
  <c r="AL31"/>
  <c r="AN31"/>
  <c r="Q578" i="3"/>
  <c r="G2528" i="1"/>
  <c r="Q852" i="3" s="1"/>
  <c r="K68"/>
  <c r="R19" i="4"/>
  <c r="G13"/>
  <c r="W238" i="3"/>
  <c r="AD19" i="4"/>
  <c r="L290" i="1"/>
  <c r="AD28" i="4"/>
  <c r="AD26"/>
  <c r="AD25"/>
  <c r="AD24"/>
  <c r="AD18"/>
  <c r="D28"/>
  <c r="D27"/>
  <c r="D25"/>
  <c r="R24"/>
  <c r="R26"/>
  <c r="R21"/>
  <c r="R22"/>
  <c r="R23"/>
  <c r="L1097" i="1"/>
  <c r="L665"/>
  <c r="L605"/>
  <c r="L339"/>
  <c r="L1371"/>
  <c r="L956"/>
  <c r="L850"/>
  <c r="L412"/>
  <c r="L141"/>
  <c r="L1504"/>
  <c r="L1428"/>
  <c r="L909"/>
  <c r="L1150"/>
  <c r="R11" i="4"/>
  <c r="L9"/>
  <c r="R9" s="1"/>
  <c r="AG7"/>
  <c r="AG31" s="1"/>
  <c r="AO852" i="3" s="1"/>
  <c r="D7" i="4"/>
  <c r="R12"/>
  <c r="L10"/>
  <c r="R10" s="1"/>
  <c r="L8"/>
  <c r="R8" s="1"/>
  <c r="AK7"/>
  <c r="AK31" s="1"/>
  <c r="AK33" s="1"/>
  <c r="AD7"/>
  <c r="L25" l="1"/>
  <c r="R25" s="1"/>
  <c r="Z25" s="1"/>
  <c r="L28"/>
  <c r="R28" s="1"/>
  <c r="Z28" s="1"/>
  <c r="L27"/>
  <c r="R27" s="1"/>
  <c r="Z27" s="1"/>
  <c r="L13"/>
  <c r="R13" s="1"/>
  <c r="Z13" s="1"/>
  <c r="AT852" i="3"/>
  <c r="AL33" i="4"/>
  <c r="AB852" i="3"/>
  <c r="AJ33" i="4"/>
  <c r="H33"/>
  <c r="V852" i="3"/>
  <c r="AD31" i="4"/>
  <c r="D31"/>
  <c r="D33" s="1"/>
  <c r="G31"/>
  <c r="G33" s="1"/>
  <c r="AI31"/>
  <c r="AI33" s="1"/>
  <c r="Z8"/>
  <c r="Z10"/>
  <c r="Z12"/>
  <c r="Z23"/>
  <c r="Z21"/>
  <c r="Z11"/>
  <c r="Z14"/>
  <c r="Z16"/>
  <c r="Z17"/>
  <c r="Z20"/>
  <c r="Z22"/>
  <c r="Z26"/>
  <c r="Z24"/>
  <c r="AM7"/>
  <c r="AM31" s="1"/>
  <c r="Z15"/>
  <c r="Z18"/>
  <c r="Z19"/>
  <c r="W852" i="3" l="1"/>
  <c r="Z9" i="4"/>
  <c r="L7"/>
  <c r="L31" l="1"/>
  <c r="R7"/>
  <c r="R31" s="1"/>
  <c r="J591" i="2"/>
  <c r="AD33" i="4"/>
  <c r="Z7" l="1"/>
  <c r="L1478" i="1" l="1"/>
  <c r="L2528" s="1"/>
  <c r="AH852" i="3" l="1"/>
</calcChain>
</file>

<file path=xl/comments1.xml><?xml version="1.0" encoding="utf-8"?>
<comments xmlns="http://schemas.openxmlformats.org/spreadsheetml/2006/main">
  <authors>
    <author>user</author>
  </authors>
  <commentList>
    <comment ref="AU6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Ke Cosmode
</t>
        </r>
      </text>
    </comment>
    <comment ref="AU10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Ke Cosmode
</t>
        </r>
      </text>
    </comment>
    <comment ref="AU13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Ke Cosmode
</t>
        </r>
      </text>
    </comment>
    <comment ref="AU202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Ke Cosmode Nota 1058
</t>
        </r>
      </text>
    </comment>
    <comment ref="AU23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Ke Rhema Nota 1054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Is Palembang
</t>
        </r>
      </text>
    </comment>
    <comment ref="O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Blok G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Konversi Piutang Card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Tunai
</t>
        </r>
      </text>
    </comment>
    <comment ref="G35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Tunai
</t>
        </r>
      </text>
    </comment>
    <comment ref="G3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Tunai
</t>
        </r>
      </text>
    </comment>
    <comment ref="G3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Tunai
</t>
        </r>
      </text>
    </comment>
    <comment ref="G3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Konversi Piutang Card Mandiri
</t>
        </r>
      </text>
    </comment>
    <comment ref="I4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Discount
</t>
        </r>
      </text>
    </comment>
    <comment ref="G4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Konversi Pitang Card mandiri
</t>
        </r>
      </text>
    </comment>
    <comment ref="G135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Konversi Giro
</t>
        </r>
      </text>
    </comment>
  </commentList>
</comments>
</file>

<file path=xl/sharedStrings.xml><?xml version="1.0" encoding="utf-8"?>
<sst xmlns="http://schemas.openxmlformats.org/spreadsheetml/2006/main" count="3049" uniqueCount="442">
  <si>
    <t>Tanggal</t>
  </si>
  <si>
    <t>No</t>
  </si>
  <si>
    <t>Quantity</t>
  </si>
  <si>
    <t>Harga</t>
  </si>
  <si>
    <t>Jumlah</t>
  </si>
  <si>
    <t>Retur</t>
  </si>
  <si>
    <t>Discount</t>
  </si>
  <si>
    <t>Pot. Retur</t>
  </si>
  <si>
    <t>Harga Setelah</t>
  </si>
  <si>
    <t>Keterangan</t>
  </si>
  <si>
    <t>Nota</t>
  </si>
  <si>
    <t>Lsn</t>
  </si>
  <si>
    <t>Ptg</t>
  </si>
  <si>
    <t>Satuan</t>
  </si>
  <si>
    <t>Qty</t>
  </si>
  <si>
    <t>Rupiah</t>
  </si>
  <si>
    <t>Brg sdh di tk</t>
  </si>
  <si>
    <t>Disc &amp; Retur</t>
  </si>
  <si>
    <t>TOTAL</t>
  </si>
  <si>
    <t>Seri</t>
  </si>
  <si>
    <t>Modal</t>
  </si>
  <si>
    <t>Total</t>
  </si>
  <si>
    <t>Pcs</t>
  </si>
  <si>
    <t>Harga / Lsn</t>
  </si>
  <si>
    <t>Tgl</t>
  </si>
  <si>
    <t>STOK AWAL</t>
  </si>
  <si>
    <t>BARANG MASUK</t>
  </si>
  <si>
    <t>BARANG KELUAR</t>
  </si>
  <si>
    <t>RETUR CUSTOMER</t>
  </si>
  <si>
    <t>MUTASI MASUK</t>
  </si>
  <si>
    <t>MUTASI KELUAR</t>
  </si>
  <si>
    <t>CANCEL BON</t>
  </si>
  <si>
    <t>RETUR KE KANTOR</t>
  </si>
  <si>
    <t>SALDO AKHIR</t>
  </si>
  <si>
    <t>Hrg</t>
  </si>
  <si>
    <t>Tt Ptg</t>
  </si>
  <si>
    <t>Jumlah (Rp)</t>
  </si>
  <si>
    <t>RETUR</t>
  </si>
  <si>
    <t>STOK BUKU</t>
  </si>
  <si>
    <t>SELISIH STOK</t>
  </si>
  <si>
    <t>TOKO</t>
  </si>
  <si>
    <t>CONTEST</t>
  </si>
  <si>
    <t>BULAN</t>
  </si>
  <si>
    <t>TGL</t>
  </si>
  <si>
    <t>PENJUALAN</t>
  </si>
  <si>
    <t>TOTAL BON</t>
  </si>
  <si>
    <t>DISKON</t>
  </si>
  <si>
    <t>POT RETUR</t>
  </si>
  <si>
    <t>KOREKSI</t>
  </si>
  <si>
    <t>TOTAL NOTA</t>
  </si>
  <si>
    <t>TRANSF/DEB</t>
  </si>
  <si>
    <t>PENGELUARAN</t>
  </si>
  <si>
    <t>BYR PIUTANG (CASH)</t>
  </si>
  <si>
    <t>SETOR BANK</t>
  </si>
  <si>
    <t>LAIN-LAIN</t>
  </si>
  <si>
    <t>SISA DI TOKO</t>
  </si>
  <si>
    <t>TOTAL SETORAN</t>
  </si>
  <si>
    <t>BRG MSK</t>
  </si>
  <si>
    <t>TOTAL MASUK</t>
  </si>
  <si>
    <t>RETUR TAMBAHAN</t>
  </si>
  <si>
    <t>BON CANCEL</t>
  </si>
  <si>
    <t>RETUR KANTOR</t>
  </si>
  <si>
    <t>LSN</t>
  </si>
  <si>
    <t>PTG</t>
  </si>
  <si>
    <t>(Rp)</t>
  </si>
  <si>
    <t>BRG SDH DITOKO</t>
  </si>
  <si>
    <t>Slh Ttl</t>
  </si>
  <si>
    <t>Org + -</t>
  </si>
  <si>
    <t>NAMA</t>
  </si>
  <si>
    <t>TTL NOTA</t>
  </si>
  <si>
    <t>KET.</t>
  </si>
  <si>
    <t>BANK</t>
  </si>
  <si>
    <t>BCA</t>
  </si>
  <si>
    <t>TANGGAL</t>
  </si>
  <si>
    <t>NAMA CUSTOMER</t>
  </si>
  <si>
    <t>MANDIRI</t>
  </si>
  <si>
    <t>GIRO</t>
  </si>
  <si>
    <t>PIUTANG</t>
  </si>
  <si>
    <t>PEMBAYARAN</t>
  </si>
  <si>
    <t>SALDO</t>
  </si>
  <si>
    <t>KETERANGAN</t>
  </si>
  <si>
    <t>Nominal (Rp)</t>
  </si>
  <si>
    <t xml:space="preserve"> </t>
  </si>
  <si>
    <t>STOK FISIK</t>
  </si>
  <si>
    <t>Piutang bca - Aqosy</t>
  </si>
  <si>
    <t>Jual</t>
  </si>
  <si>
    <t>Piutang bca - Kifli</t>
  </si>
  <si>
    <t>Piutang bca - Pesona</t>
  </si>
  <si>
    <t>Piutang bca - Restu</t>
  </si>
  <si>
    <t>Toko</t>
  </si>
  <si>
    <t>Titip Kantor</t>
  </si>
  <si>
    <t>Piutang - Ragil</t>
  </si>
  <si>
    <t>Piutang mandiri - Yuliana Tarakan</t>
  </si>
  <si>
    <t>Piutang bca - Ucok Sby</t>
  </si>
  <si>
    <t>Piutang - Ola Smd</t>
  </si>
  <si>
    <t>Piutang bca - Hanny SJ</t>
  </si>
  <si>
    <t>Piutang bca - TM Bkt</t>
  </si>
  <si>
    <t xml:space="preserve">  </t>
  </si>
  <si>
    <t>Piutang card mandiri - Nita</t>
  </si>
  <si>
    <t>MEI</t>
  </si>
  <si>
    <t>t.bca</t>
  </si>
  <si>
    <t>t.mandiri</t>
  </si>
  <si>
    <t>Penjualan</t>
  </si>
  <si>
    <t>d.bca</t>
  </si>
  <si>
    <t>Piutang - Andi JSK Sby</t>
  </si>
  <si>
    <t>Piutang bca - H. Zarkasih</t>
  </si>
  <si>
    <t>Piutang - Andi JSK</t>
  </si>
  <si>
    <t>MUTASI MASUK DARI RHEMA</t>
  </si>
  <si>
    <t>MUTASI DARI RHEMA</t>
  </si>
  <si>
    <t>MUTASI MASUK DR RHEMA</t>
  </si>
  <si>
    <t>Piutang bca - Iyut</t>
  </si>
  <si>
    <t>MASUK DR RHEMA</t>
  </si>
  <si>
    <t>d.mandiri</t>
  </si>
  <si>
    <t>Biaya - Panggulan</t>
  </si>
  <si>
    <t>Biaya - Karung</t>
  </si>
  <si>
    <t>Biaya - Kuli Expedisi</t>
  </si>
  <si>
    <t>Biaya - Aqua</t>
  </si>
  <si>
    <t>Biaya - Ongkir Titip Toko</t>
  </si>
  <si>
    <t>Piutang bca - Fahmi Rozi</t>
  </si>
  <si>
    <t>Piutang mandiri - Latifah</t>
  </si>
  <si>
    <t>Piutang card mandiri - Netri</t>
  </si>
  <si>
    <t>Tempo</t>
  </si>
  <si>
    <t>Piutang bca - Timur Jaya</t>
  </si>
  <si>
    <t>Titip Kantor Permak</t>
  </si>
  <si>
    <t>STOK OPNAME TGL 22 MEI 2015</t>
  </si>
  <si>
    <t>Biaya - Beli Gesper</t>
  </si>
  <si>
    <t>Piutang mandiri - Fajar</t>
  </si>
  <si>
    <t>Piutang - Andi / Vivi Colection</t>
  </si>
  <si>
    <t>Piutang - Timur Jaya</t>
  </si>
  <si>
    <t>Giro UOB Tgl 27/6</t>
  </si>
  <si>
    <t>Piutang Giro - Tunggal Sari Solo ( Giro UOB Tgl 27/6 )</t>
  </si>
  <si>
    <t>Kas Toko</t>
  </si>
  <si>
    <t>Piutang bca - Is Plg</t>
  </si>
  <si>
    <t>Piutang mandiri - Fahmi Rozi</t>
  </si>
  <si>
    <t>Juni</t>
  </si>
  <si>
    <t>Piutang bca - Isti Bjm</t>
  </si>
  <si>
    <t>Piutang - Putra Baru ( Salah Total Nota No. 560 )</t>
  </si>
  <si>
    <t>Piutang mandiri - Masni</t>
  </si>
  <si>
    <t>Piutang - Sumber Hasil</t>
  </si>
  <si>
    <t>Giro</t>
  </si>
  <si>
    <t>Piutang bca - Abob</t>
  </si>
  <si>
    <t>Piutang - Blok G</t>
  </si>
  <si>
    <t>Piutang - Mifta Jambi</t>
  </si>
  <si>
    <t>Piutang Giro - Shinta</t>
  </si>
  <si>
    <t>Piutang bca - Noza</t>
  </si>
  <si>
    <t>Piutang bca - Novi Kalangan Jaya</t>
  </si>
  <si>
    <t>Piutang - Nia</t>
  </si>
  <si>
    <t>Piutang Giro Bca - H. Trend</t>
  </si>
  <si>
    <t>Giro Bca Tgl 24/6</t>
  </si>
  <si>
    <t>Batal</t>
  </si>
  <si>
    <t>W304</t>
  </si>
  <si>
    <t>A00937</t>
  </si>
  <si>
    <t>A00938</t>
  </si>
  <si>
    <t>A00939</t>
  </si>
  <si>
    <t>A00940</t>
  </si>
  <si>
    <t>A00941</t>
  </si>
  <si>
    <t>A00942</t>
  </si>
  <si>
    <t>A00943</t>
  </si>
  <si>
    <t>A00944</t>
  </si>
  <si>
    <t>A00945</t>
  </si>
  <si>
    <t>A00946</t>
  </si>
  <si>
    <t>A00947</t>
  </si>
  <si>
    <t>A00948</t>
  </si>
  <si>
    <t>s.bca</t>
  </si>
  <si>
    <t>t.mandiri 3 jt</t>
  </si>
  <si>
    <t>t.mandiri 39.426</t>
  </si>
  <si>
    <t>Piutang card bca - Ning</t>
  </si>
  <si>
    <t>Piutang bca - Vicky</t>
  </si>
  <si>
    <t>Piutang card mandiri - Untung</t>
  </si>
  <si>
    <t>Piutang card mandiri - Laila</t>
  </si>
  <si>
    <t>Piutang mandiri - Jhoni</t>
  </si>
  <si>
    <t>Kas Toko ( Setor Bca Tgl 16/6 )</t>
  </si>
  <si>
    <t>Piutang - Is Plg</t>
  </si>
  <si>
    <t>Discount - Latifah</t>
  </si>
  <si>
    <t>Piutang - Latifah</t>
  </si>
  <si>
    <t>A00949</t>
  </si>
  <si>
    <t>A00950</t>
  </si>
  <si>
    <t>A00951</t>
  </si>
  <si>
    <t>A00952</t>
  </si>
  <si>
    <t>A00953</t>
  </si>
  <si>
    <t>A00954</t>
  </si>
  <si>
    <t>G01</t>
  </si>
  <si>
    <t>A00955</t>
  </si>
  <si>
    <t>A00956</t>
  </si>
  <si>
    <t>G02</t>
  </si>
  <si>
    <t>G03</t>
  </si>
  <si>
    <t>A00957</t>
  </si>
  <si>
    <t>A00958</t>
  </si>
  <si>
    <t>A00959</t>
  </si>
  <si>
    <t>t.bca 8.908</t>
  </si>
  <si>
    <t>Piutang card bca - Sahabat</t>
  </si>
  <si>
    <t>Piutang card bca - Victory</t>
  </si>
  <si>
    <t>Piutang card bca - ALS</t>
  </si>
  <si>
    <t>Piutang card bca - 901</t>
  </si>
  <si>
    <t>Piutang bca - Syamsudin Halim</t>
  </si>
  <si>
    <t>Piutang card mandiri - Rahmat</t>
  </si>
  <si>
    <t>Piutang mandiri - RR Busana</t>
  </si>
  <si>
    <t>Piutang mandiri - Aisyah</t>
  </si>
  <si>
    <t>Piutang mandiri - Tiga Putri / Alfatah</t>
  </si>
  <si>
    <t>Biaya - Selotip</t>
  </si>
  <si>
    <t>Kas Toko ( Setor Ekonomi )</t>
  </si>
  <si>
    <t>Giro Mandiri Tgl 19/7</t>
  </si>
  <si>
    <t>Piutang card bca - Akim</t>
  </si>
  <si>
    <t>Piutang bca - Mawadah</t>
  </si>
  <si>
    <t>Piutang bca - Siti Maryam</t>
  </si>
  <si>
    <t>Piutang bca - Jasmin</t>
  </si>
  <si>
    <t>Piutang card mandiri - Yuli</t>
  </si>
  <si>
    <t>Piutang mandiri - Talenta</t>
  </si>
  <si>
    <t>Piutang mandiri - Tk Say</t>
  </si>
  <si>
    <t>Piutang Giro Mandiri - ZB Manado ( Tgl 19/7 )</t>
  </si>
  <si>
    <t>Kas Toko ( Setor Tgl 18/6 )</t>
  </si>
  <si>
    <t>d.bca 100</t>
  </si>
  <si>
    <t>Giro Mandiri 5/7</t>
  </si>
  <si>
    <t>Piutang card bca - Doni</t>
  </si>
  <si>
    <t>Piutang bca - Ojie</t>
  </si>
  <si>
    <t>Piutang bca - Maya Batam</t>
  </si>
  <si>
    <t>Piutang bca - Devi/Dikin Lpg</t>
  </si>
  <si>
    <t>Piutang mandiri - Masni Plg</t>
  </si>
  <si>
    <t>Piutang Giro Mandiri - Mifta ( Tgl 5/7 )</t>
  </si>
  <si>
    <t>Piutang - Restu</t>
  </si>
  <si>
    <t>Biaya - Telephone</t>
  </si>
  <si>
    <t>Kas Toko ( Setor Tgl 19/6 )</t>
  </si>
  <si>
    <t>Piutang card mandiri - Mifta Jambi</t>
  </si>
  <si>
    <t>Eko</t>
  </si>
  <si>
    <t>Giro Mandiri Tgl 5/7</t>
  </si>
  <si>
    <t>A00967</t>
  </si>
  <si>
    <t>G06</t>
  </si>
  <si>
    <t>A00968</t>
  </si>
  <si>
    <t>A00969</t>
  </si>
  <si>
    <t>A00970</t>
  </si>
  <si>
    <t>G07</t>
  </si>
  <si>
    <t>Giro Bca Tgl 20/6</t>
  </si>
  <si>
    <t>Piutang bca - Makmur Jaya</t>
  </si>
  <si>
    <t>Piutang bca - Zilla Jambi</t>
  </si>
  <si>
    <t>Piutang bca - Citra Baru Medan</t>
  </si>
  <si>
    <t>Piutang bca - IM Jambi</t>
  </si>
  <si>
    <t>Piutang Giro Bca - JRS ( Giro Tgl 20/6 )</t>
  </si>
  <si>
    <t>Piutang card mandiri - Hilda</t>
  </si>
  <si>
    <t>Piutang mandiri - Anca Medan</t>
  </si>
  <si>
    <t>Biaya - Kuli</t>
  </si>
  <si>
    <t>Biaya - Titip Toko</t>
  </si>
  <si>
    <t>A00960</t>
  </si>
  <si>
    <t>A00961</t>
  </si>
  <si>
    <t>A00962</t>
  </si>
  <si>
    <t>A00963</t>
  </si>
  <si>
    <t>N33</t>
  </si>
  <si>
    <t>A00964</t>
  </si>
  <si>
    <t>A00965</t>
  </si>
  <si>
    <t>G04</t>
  </si>
  <si>
    <t>A00966</t>
  </si>
  <si>
    <t>N31</t>
  </si>
  <si>
    <t>04</t>
  </si>
  <si>
    <t>A00980</t>
  </si>
  <si>
    <t>A00981</t>
  </si>
  <si>
    <t>A00982</t>
  </si>
  <si>
    <t>A00983</t>
  </si>
  <si>
    <t>A00984</t>
  </si>
  <si>
    <t>A00985</t>
  </si>
  <si>
    <t>G14</t>
  </si>
  <si>
    <t>A00986</t>
  </si>
  <si>
    <t>G08</t>
  </si>
  <si>
    <t>A00987</t>
  </si>
  <si>
    <t>08</t>
  </si>
  <si>
    <t>A00988</t>
  </si>
  <si>
    <t>G12</t>
  </si>
  <si>
    <t>A00989</t>
  </si>
  <si>
    <t>G13</t>
  </si>
  <si>
    <t>G16</t>
  </si>
  <si>
    <t>G17</t>
  </si>
  <si>
    <t>A00971</t>
  </si>
  <si>
    <t>A00972</t>
  </si>
  <si>
    <t>A00973</t>
  </si>
  <si>
    <t>A00974</t>
  </si>
  <si>
    <t>A00975</t>
  </si>
  <si>
    <t>A00976</t>
  </si>
  <si>
    <t>A00977</t>
  </si>
  <si>
    <t>G05</t>
  </si>
  <si>
    <t>A00978</t>
  </si>
  <si>
    <t>A00979</t>
  </si>
  <si>
    <t>t.bca 6.048</t>
  </si>
  <si>
    <t>Piutang bca - Hasbi Bjm</t>
  </si>
  <si>
    <t>Biaya - Tissu</t>
  </si>
  <si>
    <t>Biaya - Expedisi JRS</t>
  </si>
  <si>
    <t>Biaya - Expedisi Hanny SJ</t>
  </si>
  <si>
    <t>t.bca 2.680</t>
  </si>
  <si>
    <t>Piutang card bca - 1006</t>
  </si>
  <si>
    <t>Piutang bca - Vicky / BU Nian</t>
  </si>
  <si>
    <t>Piutang bca - Nita</t>
  </si>
  <si>
    <t>Piutang bca - Zaenab</t>
  </si>
  <si>
    <t>Piutang card mandiri - AF Plg</t>
  </si>
  <si>
    <t>Piutang - RB</t>
  </si>
  <si>
    <t>Piutang - Mifta Ladies</t>
  </si>
  <si>
    <t>Biaya - Kuli RB</t>
  </si>
  <si>
    <t>A00990</t>
  </si>
  <si>
    <t>N37</t>
  </si>
  <si>
    <t>N36</t>
  </si>
  <si>
    <t>A00991</t>
  </si>
  <si>
    <t>A00992</t>
  </si>
  <si>
    <t>G18</t>
  </si>
  <si>
    <t>A00993</t>
  </si>
  <si>
    <t>A00994</t>
  </si>
  <si>
    <t>A00995</t>
  </si>
  <si>
    <t>A00996</t>
  </si>
  <si>
    <t>N38</t>
  </si>
  <si>
    <t>A00997</t>
  </si>
  <si>
    <t>A00998</t>
  </si>
  <si>
    <t>A00999</t>
  </si>
  <si>
    <t>G15</t>
  </si>
  <si>
    <t>N35</t>
  </si>
  <si>
    <t>A01000</t>
  </si>
  <si>
    <t>A01001</t>
  </si>
  <si>
    <t>A01002</t>
  </si>
  <si>
    <t>A01003</t>
  </si>
  <si>
    <t>A01004</t>
  </si>
  <si>
    <t>t.bca 2.650</t>
  </si>
  <si>
    <t>d.mandiri 2.742</t>
  </si>
  <si>
    <t>Piutang card bca - 1090</t>
  </si>
  <si>
    <t>Piutang card bca - Ko Ati</t>
  </si>
  <si>
    <t>Piutang bca - Citra Baru</t>
  </si>
  <si>
    <t>Piutang bca - Nita Lpg</t>
  </si>
  <si>
    <t>Piutang bca - Aulia</t>
  </si>
  <si>
    <t>Piutang card mandiri - Mita</t>
  </si>
  <si>
    <t>Piutang card mandiri - Ita</t>
  </si>
  <si>
    <t>Piutang card mandiri - Sunar</t>
  </si>
  <si>
    <t>Piutang card mandiri - Ina</t>
  </si>
  <si>
    <t>Piutang card mandiri - SN</t>
  </si>
  <si>
    <t>Piutang card mandiri - Ati</t>
  </si>
  <si>
    <t>Kas Toko ( Setor Eko )</t>
  </si>
  <si>
    <t>Piutang card mandiri - Liha</t>
  </si>
  <si>
    <t>Piutang card mandiri - HA</t>
  </si>
  <si>
    <t>Piutang card mandiri - Dewi</t>
  </si>
  <si>
    <t>Piutang mandiri - Tk. Say</t>
  </si>
  <si>
    <t>Piutang - ZB Manado</t>
  </si>
  <si>
    <t>Biaya - Ongkir Retur Pesona</t>
  </si>
  <si>
    <t>Kas Toko ( Setor Eko 22/6 )</t>
  </si>
  <si>
    <t>Kas Toko ( Setor Eko 24/6 )</t>
  </si>
  <si>
    <t>A01005</t>
  </si>
  <si>
    <t>A01006</t>
  </si>
  <si>
    <t>A01007</t>
  </si>
  <si>
    <t>G34</t>
  </si>
  <si>
    <t>G35</t>
  </si>
  <si>
    <t>A01008</t>
  </si>
  <si>
    <t>A01009</t>
  </si>
  <si>
    <t>G30</t>
  </si>
  <si>
    <t>A01010</t>
  </si>
  <si>
    <t>A01011</t>
  </si>
  <si>
    <t>G31</t>
  </si>
  <si>
    <t>A01012</t>
  </si>
  <si>
    <t>N41</t>
  </si>
  <si>
    <t>A01013</t>
  </si>
  <si>
    <t>G32</t>
  </si>
  <si>
    <t>G26</t>
  </si>
  <si>
    <t>A01014</t>
  </si>
  <si>
    <t>A01015</t>
  </si>
  <si>
    <t>G11</t>
  </si>
  <si>
    <t>N45</t>
  </si>
  <si>
    <t>A01016</t>
  </si>
  <si>
    <t>A01017</t>
  </si>
  <si>
    <t>G29</t>
  </si>
  <si>
    <t>N47</t>
  </si>
  <si>
    <t>A01018</t>
  </si>
  <si>
    <t>G27</t>
  </si>
  <si>
    <t>G804</t>
  </si>
  <si>
    <t>G799</t>
  </si>
  <si>
    <t>A01019</t>
  </si>
  <si>
    <t>A01020</t>
  </si>
  <si>
    <t>A01021</t>
  </si>
  <si>
    <t>A01022</t>
  </si>
  <si>
    <t>A01023</t>
  </si>
  <si>
    <t>A01024</t>
  </si>
  <si>
    <t>N48</t>
  </si>
  <si>
    <t>A01025</t>
  </si>
  <si>
    <t>A01026</t>
  </si>
  <si>
    <t>N50</t>
  </si>
  <si>
    <t>N51</t>
  </si>
  <si>
    <t>A01027</t>
  </si>
  <si>
    <t>A01028</t>
  </si>
  <si>
    <t>G63</t>
  </si>
  <si>
    <t>A01029</t>
  </si>
  <si>
    <t>G57</t>
  </si>
  <si>
    <t>A01030</t>
  </si>
  <si>
    <t>G62</t>
  </si>
  <si>
    <t>G402</t>
  </si>
  <si>
    <t>G204</t>
  </si>
  <si>
    <t>A01031</t>
  </si>
  <si>
    <t>G56</t>
  </si>
  <si>
    <t>A01032</t>
  </si>
  <si>
    <t>G60</t>
  </si>
  <si>
    <t>A01033</t>
  </si>
  <si>
    <t>G61</t>
  </si>
  <si>
    <t>A01034</t>
  </si>
  <si>
    <t>N49</t>
  </si>
  <si>
    <t>A01035</t>
  </si>
  <si>
    <t>A01036</t>
  </si>
  <si>
    <t>A01037</t>
  </si>
  <si>
    <t>L69</t>
  </si>
  <si>
    <t>A01038</t>
  </si>
  <si>
    <t>G64</t>
  </si>
  <si>
    <t>A01039</t>
  </si>
  <si>
    <t>A01040</t>
  </si>
  <si>
    <t>t.bca 5.090</t>
  </si>
  <si>
    <t>t.bca 4.950</t>
  </si>
  <si>
    <t>t.bca 1.420</t>
  </si>
  <si>
    <t>Piutang card bca - Aditya</t>
  </si>
  <si>
    <t>Piutang bca - Aqossy</t>
  </si>
  <si>
    <t>Piutang bca - Ojie Lpg</t>
  </si>
  <si>
    <t>Piutang bca - Iyut Pkb</t>
  </si>
  <si>
    <t>Piutang bca - Zahara Aceh</t>
  </si>
  <si>
    <t>Piutang card mandiri - 1121</t>
  </si>
  <si>
    <t xml:space="preserve">Kas Toko </t>
  </si>
  <si>
    <t>Piutang card bca - Takdir</t>
  </si>
  <si>
    <t>Piutang card bca - Prima</t>
  </si>
  <si>
    <t>Piutang bca - Siti Maryam Mks</t>
  </si>
  <si>
    <t>Piutang card mandiri - Roy</t>
  </si>
  <si>
    <t>Piutang mandiri - Sunar Plg</t>
  </si>
  <si>
    <t>Piutang bca - Ilma Cahaya</t>
  </si>
  <si>
    <t>Piutang card bca - Nita</t>
  </si>
  <si>
    <t>Piutang - Latifah Bjm</t>
  </si>
  <si>
    <t>Piutang card mandiri - Starry ( Debit Tunai )</t>
  </si>
  <si>
    <t>Piutang mandiri - Tiga Putri</t>
  </si>
  <si>
    <t>Piutang card bca - Diva</t>
  </si>
  <si>
    <t>Piutang bca - Anira</t>
  </si>
  <si>
    <t>Piutang Giro - Tk Say ( Mandiri Tgl 29/6 )</t>
  </si>
  <si>
    <t>Biaya - THR</t>
  </si>
  <si>
    <t>Biaya - Beli Amplop</t>
  </si>
  <si>
    <t>Piutang mandiri - Tk Say ( tgl 24/6 )</t>
  </si>
  <si>
    <t xml:space="preserve">Giro mandiri Tgl 29/6 </t>
  </si>
  <si>
    <t>Giro mandiri Tgl 6/7</t>
  </si>
  <si>
    <t>Kurang 100.000</t>
  </si>
  <si>
    <t>Piutang Ning ( Salah Total Nota No. 1202 )</t>
  </si>
  <si>
    <t>Piutang card bca - Mita</t>
  </si>
  <si>
    <t>Piutang card bca - Herry</t>
  </si>
  <si>
    <t>Piutang card mandiri - Zunar</t>
  </si>
  <si>
    <t>Piutang Giro mandiri - Tk Say ( Tgl 6/7 )</t>
  </si>
  <si>
    <t>Giro Mandiri Tgl 6/7</t>
  </si>
  <si>
    <t>Juli</t>
  </si>
  <si>
    <t>d.bca 11.000</t>
  </si>
  <si>
    <t>Piutang card bca - Syamsudin Halim</t>
  </si>
  <si>
    <t>Piutang bca - Victory Kudus</t>
  </si>
  <si>
    <t>Piutang bca - Bekti</t>
  </si>
  <si>
    <t>Piutang card mandiri - Azim</t>
  </si>
  <si>
    <t>Piutang card mandiri - Is Plg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</si>
</sst>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43" formatCode="_(* #,##0.00_);_(* \(#,##0.00\);_(* &quot;-&quot;??_);_(@_)"/>
    <numFmt numFmtId="164" formatCode="_(* #,##0_);_(* \(#,##0\);_(* \-_);_(@_)"/>
    <numFmt numFmtId="165" formatCode="_(* #,##0.00_);_(* \(#,##0.00\);_(* \-??_);_(@_)"/>
    <numFmt numFmtId="166" formatCode="d\-mmm;@"/>
    <numFmt numFmtId="167" formatCode="_(* #,##0.00_);_(* \(#,##0.00\);_(* &quot;-&quot;_);_(@_)"/>
    <numFmt numFmtId="168" formatCode="_(* #,##0_);_(* \(#,##0\);_(* &quot;-&quot;??_);_(@_)"/>
    <numFmt numFmtId="169" formatCode="[$-409]d\-mmm;@"/>
    <numFmt numFmtId="170" formatCode="[$-409]d\-mmm\-yy;@"/>
  </numFmts>
  <fonts count="20">
    <font>
      <sz val="11"/>
      <color rgb="FF000000"/>
      <name val="Calibri"/>
      <family val="2"/>
    </font>
    <font>
      <b/>
      <sz val="10"/>
      <name val="Arial Narrow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0"/>
      <color rgb="FF0070C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medium">
        <color auto="1"/>
      </left>
      <right style="medium">
        <color rgb="FF1A1A1A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rgb="FF1A1A1A"/>
      </right>
      <top style="medium">
        <color auto="1"/>
      </top>
      <bottom/>
      <diagonal/>
    </border>
    <border>
      <left/>
      <right style="thin">
        <color rgb="FF1A1A1A"/>
      </right>
      <top style="medium">
        <color auto="1"/>
      </top>
      <bottom/>
      <diagonal/>
    </border>
    <border>
      <left style="thin">
        <color rgb="FF1A1A1A"/>
      </left>
      <right style="thin">
        <color rgb="FF1A1A1A"/>
      </right>
      <top style="medium">
        <color auto="1"/>
      </top>
      <bottom/>
      <diagonal/>
    </border>
    <border>
      <left style="thin">
        <color rgb="FF1A1A1A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1A1A1A"/>
      </left>
      <right style="thin">
        <color rgb="FF1A1A1A"/>
      </right>
      <top/>
      <bottom style="medium">
        <color auto="1"/>
      </bottom>
      <diagonal/>
    </border>
    <border>
      <left style="thin">
        <color rgb="FF1A1A1A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1A1A1A"/>
      </right>
      <top style="medium">
        <color auto="1"/>
      </top>
      <bottom/>
      <diagonal/>
    </border>
    <border>
      <left style="medium">
        <color rgb="FF1A1A1A"/>
      </left>
      <right style="medium">
        <color rgb="FF1A1A1A"/>
      </right>
      <top style="medium">
        <color auto="1"/>
      </top>
      <bottom/>
      <diagonal/>
    </border>
    <border>
      <left style="medium">
        <color rgb="FF1A1A1A"/>
      </left>
      <right style="medium">
        <color rgb="FF1A1A1A"/>
      </right>
      <top style="medium">
        <color auto="1"/>
      </top>
      <bottom style="thin">
        <color rgb="FF1A1A1A"/>
      </bottom>
      <diagonal/>
    </border>
    <border>
      <left style="medium">
        <color rgb="FF1A1A1A"/>
      </left>
      <right style="medium">
        <color auto="1"/>
      </right>
      <top style="medium">
        <color auto="1"/>
      </top>
      <bottom/>
      <diagonal/>
    </border>
    <border>
      <left style="medium">
        <color rgb="FF1A1A1A"/>
      </left>
      <right style="medium">
        <color rgb="FF1A1A1A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1A1A1A"/>
      </left>
      <right style="medium">
        <color rgb="FF1A1A1A"/>
      </right>
      <top style="thin">
        <color rgb="FF1A1A1A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1A1A1A"/>
      </left>
      <right style="medium">
        <color rgb="FF1A1A1A"/>
      </right>
      <top/>
      <bottom style="medium">
        <color auto="1"/>
      </bottom>
      <diagonal/>
    </border>
    <border>
      <left style="thin">
        <color auto="1"/>
      </left>
      <right/>
      <top style="thin">
        <color rgb="FF1A1A1A"/>
      </top>
      <bottom style="medium">
        <color auto="1"/>
      </bottom>
      <diagonal/>
    </border>
    <border>
      <left style="thin">
        <color auto="1"/>
      </left>
      <right style="medium">
        <color rgb="FF1A1A1A"/>
      </right>
      <top style="thin">
        <color rgb="FF1A1A1A"/>
      </top>
      <bottom style="medium">
        <color auto="1"/>
      </bottom>
      <diagonal/>
    </border>
    <border>
      <left style="medium">
        <color rgb="FF1A1A1A"/>
      </left>
      <right style="medium">
        <color auto="1"/>
      </right>
      <top style="thin">
        <color rgb="FF1A1A1A"/>
      </top>
      <bottom style="medium">
        <color auto="1"/>
      </bottom>
      <diagonal/>
    </border>
    <border>
      <left style="medium">
        <color auto="1"/>
      </left>
      <right style="medium">
        <color rgb="FF1A1A1A"/>
      </right>
      <top/>
      <bottom style="medium">
        <color auto="1"/>
      </bottom>
      <diagonal/>
    </border>
    <border>
      <left/>
      <right style="medium">
        <color rgb="FF1A1A1A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1A1A1A"/>
      </right>
      <top/>
      <bottom style="medium">
        <color auto="1"/>
      </bottom>
      <diagonal/>
    </border>
    <border>
      <left style="medium">
        <color rgb="FF1A1A1A"/>
      </left>
      <right style="thin">
        <color rgb="FF1A1A1A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1A1A1A"/>
      </right>
      <top style="thin">
        <color rgb="FF1A1A1A"/>
      </top>
      <bottom style="medium">
        <color auto="1"/>
      </bottom>
      <diagonal/>
    </border>
    <border>
      <left style="thin">
        <color rgb="FF1A1A1A"/>
      </left>
      <right style="medium">
        <color auto="1"/>
      </right>
      <top style="thin">
        <color rgb="FF1A1A1A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1A1A1A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1A1A1A"/>
      </right>
      <top style="medium">
        <color auto="1"/>
      </top>
      <bottom style="medium">
        <color indexed="64"/>
      </bottom>
      <diagonal/>
    </border>
    <border>
      <left/>
      <right style="thin">
        <color rgb="FF1A1A1A"/>
      </right>
      <top style="medium">
        <color auto="1"/>
      </top>
      <bottom style="medium">
        <color indexed="64"/>
      </bottom>
      <diagonal/>
    </border>
    <border>
      <left style="thin">
        <color rgb="FF1A1A1A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1A1A1A"/>
      </right>
      <top style="medium">
        <color indexed="64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medium">
        <color indexed="64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medium">
        <color indexed="64"/>
      </bottom>
      <diagonal/>
    </border>
    <border>
      <left style="thin">
        <color rgb="FF1A1A1A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1A1A1A"/>
      </right>
      <top style="medium">
        <color auto="1"/>
      </top>
      <bottom style="thin">
        <color rgb="FF1A1A1A"/>
      </bottom>
      <diagonal/>
    </border>
    <border>
      <left/>
      <right/>
      <top style="thin">
        <color rgb="FF1A1A1A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rgb="FF1A1A1A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rgb="FF1A1A1A"/>
      </left>
      <right style="medium">
        <color indexed="64"/>
      </right>
      <top/>
      <bottom style="medium">
        <color auto="1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84">
    <xf numFmtId="0" fontId="0" fillId="0" borderId="0" xfId="0"/>
    <xf numFmtId="0" fontId="0" fillId="0" borderId="12" xfId="0" applyBorder="1"/>
    <xf numFmtId="164" fontId="0" fillId="0" borderId="12" xfId="0" applyNumberFormat="1" applyFill="1" applyBorder="1"/>
    <xf numFmtId="0" fontId="0" fillId="0" borderId="0" xfId="0" applyFill="1"/>
    <xf numFmtId="164" fontId="0" fillId="0" borderId="11" xfId="0" applyNumberFormat="1" applyFill="1" applyBorder="1"/>
    <xf numFmtId="0" fontId="0" fillId="0" borderId="12" xfId="0" applyFill="1" applyBorder="1"/>
    <xf numFmtId="164" fontId="2" fillId="0" borderId="14" xfId="0" applyNumberFormat="1" applyFont="1" applyFill="1" applyBorder="1"/>
    <xf numFmtId="164" fontId="2" fillId="0" borderId="15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164" fontId="3" fillId="0" borderId="0" xfId="0" applyNumberFormat="1" applyFont="1" applyFill="1"/>
    <xf numFmtId="164" fontId="0" fillId="0" borderId="0" xfId="0" applyNumberFormat="1" applyFill="1"/>
    <xf numFmtId="0" fontId="0" fillId="0" borderId="17" xfId="0" applyFont="1" applyFill="1" applyBorder="1"/>
    <xf numFmtId="0" fontId="0" fillId="0" borderId="18" xfId="0" applyFill="1" applyBorder="1"/>
    <xf numFmtId="164" fontId="0" fillId="0" borderId="14" xfId="0" applyNumberFormat="1" applyFill="1" applyBorder="1"/>
    <xf numFmtId="164" fontId="0" fillId="0" borderId="15" xfId="0" applyNumberFormat="1" applyFill="1" applyBorder="1"/>
    <xf numFmtId="164" fontId="0" fillId="0" borderId="16" xfId="0" applyNumberFormat="1" applyFill="1" applyBorder="1"/>
    <xf numFmtId="164" fontId="3" fillId="0" borderId="0" xfId="0" applyNumberFormat="1" applyFont="1" applyFill="1" applyBorder="1"/>
    <xf numFmtId="0" fontId="3" fillId="0" borderId="0" xfId="0" applyFont="1" applyFill="1"/>
    <xf numFmtId="0" fontId="0" fillId="0" borderId="46" xfId="0" applyFill="1" applyBorder="1"/>
    <xf numFmtId="0" fontId="0" fillId="0" borderId="17" xfId="0" applyFill="1" applyBorder="1"/>
    <xf numFmtId="164" fontId="0" fillId="0" borderId="0" xfId="0" applyNumberFormat="1" applyFill="1" applyBorder="1"/>
    <xf numFmtId="0" fontId="0" fillId="0" borderId="11" xfId="0" applyFill="1" applyBorder="1"/>
    <xf numFmtId="41" fontId="3" fillId="0" borderId="0" xfId="0" applyNumberFormat="1" applyFont="1" applyFill="1"/>
    <xf numFmtId="0" fontId="0" fillId="0" borderId="0" xfId="0" applyFill="1" applyBorder="1"/>
    <xf numFmtId="0" fontId="0" fillId="0" borderId="45" xfId="0" applyFill="1" applyBorder="1"/>
    <xf numFmtId="0" fontId="2" fillId="0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54" xfId="0" applyFill="1" applyBorder="1"/>
    <xf numFmtId="164" fontId="5" fillId="0" borderId="12" xfId="0" applyNumberFormat="1" applyFont="1" applyFill="1" applyBorder="1"/>
    <xf numFmtId="164" fontId="8" fillId="0" borderId="0" xfId="0" applyNumberFormat="1" applyFont="1" applyFill="1"/>
    <xf numFmtId="0" fontId="5" fillId="0" borderId="62" xfId="0" applyFont="1" applyFill="1" applyBorder="1"/>
    <xf numFmtId="164" fontId="0" fillId="0" borderId="12" xfId="0" applyNumberFormat="1" applyFont="1" applyFill="1" applyBorder="1"/>
    <xf numFmtId="0" fontId="0" fillId="2" borderId="0" xfId="0" applyFill="1"/>
    <xf numFmtId="164" fontId="0" fillId="2" borderId="0" xfId="0" applyNumberFormat="1" applyFill="1"/>
    <xf numFmtId="41" fontId="3" fillId="2" borderId="0" xfId="0" applyNumberFormat="1" applyFont="1" applyFill="1"/>
    <xf numFmtId="41" fontId="0" fillId="0" borderId="12" xfId="1" applyFont="1" applyFill="1" applyBorder="1"/>
    <xf numFmtId="164" fontId="0" fillId="0" borderId="13" xfId="0" applyNumberFormat="1" applyFill="1" applyBorder="1"/>
    <xf numFmtId="0" fontId="0" fillId="0" borderId="0" xfId="0" applyBorder="1"/>
    <xf numFmtId="0" fontId="0" fillId="0" borderId="55" xfId="0" applyFill="1" applyBorder="1"/>
    <xf numFmtId="41" fontId="3" fillId="0" borderId="19" xfId="0" applyNumberFormat="1" applyFont="1" applyFill="1" applyBorder="1"/>
    <xf numFmtId="0" fontId="2" fillId="0" borderId="15" xfId="0" applyFont="1" applyFill="1" applyBorder="1"/>
    <xf numFmtId="164" fontId="0" fillId="0" borderId="70" xfId="0" applyNumberFormat="1" applyFill="1" applyBorder="1"/>
    <xf numFmtId="164" fontId="0" fillId="0" borderId="8" xfId="0" applyNumberFormat="1" applyFill="1" applyBorder="1"/>
    <xf numFmtId="17" fontId="0" fillId="0" borderId="17" xfId="0" applyNumberFormat="1" applyFill="1" applyBorder="1"/>
    <xf numFmtId="41" fontId="0" fillId="0" borderId="0" xfId="0" applyNumberFormat="1" applyFill="1"/>
    <xf numFmtId="41" fontId="3" fillId="0" borderId="0" xfId="0" applyNumberFormat="1" applyFont="1" applyFill="1" applyBorder="1"/>
    <xf numFmtId="0" fontId="5" fillId="0" borderId="0" xfId="0" applyFont="1" applyFill="1"/>
    <xf numFmtId="0" fontId="6" fillId="0" borderId="0" xfId="0" applyFont="1" applyFill="1"/>
    <xf numFmtId="0" fontId="6" fillId="0" borderId="12" xfId="0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/>
    <xf numFmtId="164" fontId="5" fillId="0" borderId="0" xfId="0" applyNumberFormat="1" applyFont="1" applyFill="1"/>
    <xf numFmtId="164" fontId="5" fillId="0" borderId="0" xfId="0" applyNumberFormat="1" applyFont="1" applyFill="1" applyBorder="1"/>
    <xf numFmtId="41" fontId="8" fillId="0" borderId="0" xfId="0" applyNumberFormat="1" applyFont="1" applyFill="1"/>
    <xf numFmtId="164" fontId="9" fillId="0" borderId="0" xfId="0" applyNumberFormat="1" applyFont="1" applyFill="1"/>
    <xf numFmtId="0" fontId="8" fillId="0" borderId="0" xfId="0" applyFont="1" applyFill="1"/>
    <xf numFmtId="0" fontId="0" fillId="0" borderId="13" xfId="0" applyFill="1" applyBorder="1"/>
    <xf numFmtId="41" fontId="3" fillId="0" borderId="12" xfId="0" applyNumberFormat="1" applyFont="1" applyFill="1" applyBorder="1"/>
    <xf numFmtId="164" fontId="0" fillId="0" borderId="20" xfId="0" applyNumberFormat="1" applyFill="1" applyBorder="1"/>
    <xf numFmtId="164" fontId="2" fillId="0" borderId="12" xfId="0" applyNumberFormat="1" applyFont="1" applyFill="1" applyBorder="1"/>
    <xf numFmtId="41" fontId="11" fillId="0" borderId="12" xfId="0" applyNumberFormat="1" applyFont="1" applyFill="1" applyBorder="1"/>
    <xf numFmtId="0" fontId="2" fillId="0" borderId="12" xfId="0" applyFont="1" applyFill="1" applyBorder="1"/>
    <xf numFmtId="41" fontId="4" fillId="0" borderId="12" xfId="0" applyNumberFormat="1" applyFont="1" applyFill="1" applyBorder="1"/>
    <xf numFmtId="164" fontId="0" fillId="0" borderId="17" xfId="0" applyNumberFormat="1" applyFill="1" applyBorder="1"/>
    <xf numFmtId="0" fontId="0" fillId="2" borderId="12" xfId="0" applyFill="1" applyBorder="1"/>
    <xf numFmtId="164" fontId="3" fillId="0" borderId="71" xfId="0" applyNumberFormat="1" applyFont="1" applyFill="1" applyBorder="1"/>
    <xf numFmtId="164" fontId="2" fillId="0" borderId="50" xfId="0" applyNumberFormat="1" applyFont="1" applyFill="1" applyBorder="1" applyAlignment="1">
      <alignment horizontal="center"/>
    </xf>
    <xf numFmtId="164" fontId="0" fillId="0" borderId="36" xfId="0" applyNumberForma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/>
    <xf numFmtId="41" fontId="5" fillId="0" borderId="62" xfId="0" applyNumberFormat="1" applyFont="1" applyFill="1" applyBorder="1"/>
    <xf numFmtId="0" fontId="5" fillId="2" borderId="0" xfId="0" applyFont="1" applyFill="1"/>
    <xf numFmtId="0" fontId="0" fillId="0" borderId="71" xfId="0" applyFill="1" applyBorder="1"/>
    <xf numFmtId="164" fontId="5" fillId="0" borderId="62" xfId="0" applyNumberFormat="1" applyFont="1" applyFill="1" applyBorder="1" applyAlignment="1" applyProtection="1"/>
    <xf numFmtId="41" fontId="5" fillId="0" borderId="66" xfId="0" applyNumberFormat="1" applyFont="1" applyFill="1" applyBorder="1" applyAlignment="1" applyProtection="1"/>
    <xf numFmtId="164" fontId="0" fillId="0" borderId="75" xfId="0" applyNumberFormat="1" applyFill="1" applyBorder="1"/>
    <xf numFmtId="3" fontId="12" fillId="0" borderId="19" xfId="0" applyNumberFormat="1" applyFont="1" applyFill="1" applyBorder="1" applyAlignment="1" applyProtection="1">
      <alignment horizontal="center"/>
    </xf>
    <xf numFmtId="3" fontId="12" fillId="0" borderId="22" xfId="0" applyNumberFormat="1" applyFont="1" applyFill="1" applyBorder="1" applyAlignment="1" applyProtection="1">
      <alignment horizontal="center"/>
    </xf>
    <xf numFmtId="165" fontId="12" fillId="0" borderId="24" xfId="0" applyNumberFormat="1" applyFont="1" applyFill="1" applyBorder="1" applyAlignment="1" applyProtection="1">
      <alignment horizontal="center"/>
    </xf>
    <xf numFmtId="3" fontId="12" fillId="0" borderId="21" xfId="0" applyNumberFormat="1" applyFont="1" applyFill="1" applyBorder="1" applyAlignment="1" applyProtection="1">
      <alignment horizontal="center"/>
    </xf>
    <xf numFmtId="3" fontId="12" fillId="0" borderId="3" xfId="0" applyNumberFormat="1" applyFont="1" applyFill="1" applyBorder="1" applyAlignment="1" applyProtection="1">
      <alignment horizontal="center"/>
    </xf>
    <xf numFmtId="3" fontId="12" fillId="0" borderId="26" xfId="0" applyNumberFormat="1" applyFont="1" applyFill="1" applyBorder="1" applyAlignment="1" applyProtection="1">
      <alignment horizontal="center"/>
    </xf>
    <xf numFmtId="3" fontId="12" fillId="0" borderId="27" xfId="0" applyNumberFormat="1" applyFont="1" applyFill="1" applyBorder="1" applyAlignment="1" applyProtection="1">
      <alignment horizontal="center"/>
    </xf>
    <xf numFmtId="165" fontId="12" fillId="0" borderId="28" xfId="0" applyNumberFormat="1" applyFont="1" applyFill="1" applyBorder="1" applyAlignment="1" applyProtection="1">
      <alignment horizontal="center"/>
    </xf>
    <xf numFmtId="3" fontId="12" fillId="0" borderId="29" xfId="0" applyNumberFormat="1" applyFont="1" applyFill="1" applyBorder="1" applyAlignment="1" applyProtection="1">
      <alignment horizontal="center"/>
    </xf>
    <xf numFmtId="3" fontId="12" fillId="0" borderId="30" xfId="0" applyNumberFormat="1" applyFont="1" applyFill="1" applyBorder="1" applyAlignment="1" applyProtection="1">
      <alignment horizontal="center"/>
    </xf>
    <xf numFmtId="3" fontId="12" fillId="0" borderId="10" xfId="0" applyNumberFormat="1" applyFont="1" applyFill="1" applyBorder="1" applyAlignment="1" applyProtection="1">
      <alignment horizontal="center"/>
    </xf>
    <xf numFmtId="3" fontId="12" fillId="0" borderId="31" xfId="0" applyNumberFormat="1" applyFont="1" applyFill="1" applyBorder="1" applyAlignment="1" applyProtection="1">
      <alignment horizontal="center"/>
    </xf>
    <xf numFmtId="165" fontId="12" fillId="0" borderId="32" xfId="0" applyNumberFormat="1" applyFont="1" applyFill="1" applyBorder="1" applyAlignment="1" applyProtection="1">
      <alignment horizontal="center"/>
    </xf>
    <xf numFmtId="3" fontId="12" fillId="0" borderId="33" xfId="0" applyNumberFormat="1" applyFont="1" applyFill="1" applyBorder="1" applyAlignment="1" applyProtection="1">
      <alignment horizontal="center"/>
    </xf>
    <xf numFmtId="3" fontId="12" fillId="0" borderId="34" xfId="0" applyNumberFormat="1" applyFont="1" applyFill="1" applyBorder="1" applyAlignment="1" applyProtection="1">
      <alignment horizontal="center"/>
    </xf>
    <xf numFmtId="3" fontId="12" fillId="0" borderId="35" xfId="0" applyNumberFormat="1" applyFont="1" applyFill="1" applyBorder="1" applyAlignment="1" applyProtection="1">
      <alignment horizontal="center"/>
    </xf>
    <xf numFmtId="3" fontId="12" fillId="0" borderId="37" xfId="0" applyNumberFormat="1" applyFont="1" applyFill="1" applyBorder="1" applyAlignment="1" applyProtection="1">
      <alignment horizontal="center"/>
    </xf>
    <xf numFmtId="3" fontId="12" fillId="0" borderId="38" xfId="0" applyNumberFormat="1" applyFont="1" applyFill="1" applyBorder="1" applyAlignment="1" applyProtection="1">
      <alignment horizontal="center"/>
    </xf>
    <xf numFmtId="3" fontId="12" fillId="0" borderId="39" xfId="0" applyNumberFormat="1" applyFont="1" applyFill="1" applyBorder="1" applyAlignment="1" applyProtection="1">
      <alignment horizontal="center"/>
    </xf>
    <xf numFmtId="165" fontId="12" fillId="0" borderId="40" xfId="0" applyNumberFormat="1" applyFont="1" applyFill="1" applyBorder="1" applyAlignment="1" applyProtection="1">
      <alignment horizontal="center"/>
    </xf>
    <xf numFmtId="165" fontId="12" fillId="0" borderId="41" xfId="0" applyNumberFormat="1" applyFont="1" applyFill="1" applyBorder="1" applyAlignment="1" applyProtection="1">
      <alignment horizontal="center"/>
    </xf>
    <xf numFmtId="3" fontId="12" fillId="0" borderId="40" xfId="0" applyNumberFormat="1" applyFont="1" applyFill="1" applyBorder="1" applyAlignment="1" applyProtection="1">
      <alignment horizontal="center"/>
    </xf>
    <xf numFmtId="165" fontId="12" fillId="0" borderId="11" xfId="0" applyNumberFormat="1" applyFont="1" applyFill="1" applyBorder="1" applyAlignment="1" applyProtection="1">
      <alignment horizontal="center"/>
    </xf>
    <xf numFmtId="3" fontId="12" fillId="0" borderId="11" xfId="0" applyNumberFormat="1" applyFont="1" applyFill="1" applyBorder="1" applyAlignment="1" applyProtection="1">
      <alignment horizontal="center"/>
    </xf>
    <xf numFmtId="3" fontId="12" fillId="0" borderId="43" xfId="0" applyNumberFormat="1" applyFont="1" applyFill="1" applyBorder="1" applyAlignment="1" applyProtection="1">
      <alignment horizontal="center"/>
    </xf>
    <xf numFmtId="3" fontId="12" fillId="0" borderId="42" xfId="0" applyNumberFormat="1" applyFont="1" applyFill="1" applyBorder="1" applyAlignment="1" applyProtection="1">
      <alignment horizontal="center"/>
    </xf>
    <xf numFmtId="0" fontId="5" fillId="0" borderId="44" xfId="0" applyFont="1" applyFill="1" applyBorder="1" applyAlignment="1">
      <alignment horizontal="center" vertical="center"/>
    </xf>
    <xf numFmtId="0" fontId="7" fillId="0" borderId="72" xfId="0" applyFont="1" applyFill="1" applyBorder="1"/>
    <xf numFmtId="0" fontId="7" fillId="0" borderId="42" xfId="0" applyFont="1" applyFill="1" applyBorder="1"/>
    <xf numFmtId="0" fontId="7" fillId="0" borderId="43" xfId="0" applyFont="1" applyFill="1" applyBorder="1"/>
    <xf numFmtId="0" fontId="7" fillId="0" borderId="74" xfId="0" applyFont="1" applyFill="1" applyBorder="1"/>
    <xf numFmtId="164" fontId="5" fillId="0" borderId="49" xfId="0" applyNumberFormat="1" applyFont="1" applyFill="1" applyBorder="1"/>
    <xf numFmtId="164" fontId="5" fillId="0" borderId="18" xfId="0" applyNumberFormat="1" applyFont="1" applyFill="1" applyBorder="1"/>
    <xf numFmtId="164" fontId="5" fillId="0" borderId="48" xfId="0" applyNumberFormat="1" applyFont="1" applyFill="1" applyBorder="1"/>
    <xf numFmtId="164" fontId="5" fillId="0" borderId="47" xfId="0" applyNumberFormat="1" applyFont="1" applyFill="1" applyBorder="1"/>
    <xf numFmtId="164" fontId="7" fillId="0" borderId="73" xfId="0" applyNumberFormat="1" applyFont="1" applyFill="1" applyBorder="1"/>
    <xf numFmtId="164" fontId="7" fillId="0" borderId="47" xfId="0" applyNumberFormat="1" applyFont="1" applyFill="1" applyBorder="1"/>
    <xf numFmtId="164" fontId="7" fillId="0" borderId="48" xfId="0" applyNumberFormat="1" applyFont="1" applyFill="1" applyBorder="1"/>
    <xf numFmtId="164" fontId="5" fillId="2" borderId="48" xfId="0" applyNumberFormat="1" applyFont="1" applyFill="1" applyBorder="1"/>
    <xf numFmtId="164" fontId="5" fillId="0" borderId="20" xfId="0" applyNumberFormat="1" applyFont="1" applyFill="1" applyBorder="1"/>
    <xf numFmtId="164" fontId="6" fillId="0" borderId="14" xfId="0" applyNumberFormat="1" applyFont="1" applyFill="1" applyBorder="1"/>
    <xf numFmtId="0" fontId="7" fillId="0" borderId="36" xfId="0" applyFont="1" applyFill="1" applyBorder="1"/>
    <xf numFmtId="164" fontId="5" fillId="0" borderId="76" xfId="0" applyNumberFormat="1" applyFont="1" applyFill="1" applyBorder="1"/>
    <xf numFmtId="0" fontId="5" fillId="0" borderId="19" xfId="0" applyFont="1" applyFill="1" applyBorder="1"/>
    <xf numFmtId="0" fontId="5" fillId="0" borderId="29" xfId="0" applyFont="1" applyFill="1" applyBorder="1"/>
    <xf numFmtId="3" fontId="12" fillId="0" borderId="78" xfId="0" applyNumberFormat="1" applyFont="1" applyFill="1" applyBorder="1" applyAlignment="1" applyProtection="1">
      <alignment horizontal="center"/>
    </xf>
    <xf numFmtId="3" fontId="12" fillId="0" borderId="45" xfId="0" applyNumberFormat="1" applyFont="1" applyFill="1" applyBorder="1" applyAlignment="1" applyProtection="1">
      <alignment horizontal="center"/>
    </xf>
    <xf numFmtId="165" fontId="12" fillId="0" borderId="43" xfId="0" applyNumberFormat="1" applyFont="1" applyFill="1" applyBorder="1" applyAlignment="1" applyProtection="1">
      <alignment horizontal="center"/>
    </xf>
    <xf numFmtId="3" fontId="12" fillId="0" borderId="50" xfId="0" applyNumberFormat="1" applyFont="1" applyFill="1" applyBorder="1" applyAlignment="1" applyProtection="1">
      <alignment horizontal="center"/>
    </xf>
    <xf numFmtId="3" fontId="12" fillId="0" borderId="59" xfId="0" applyNumberFormat="1" applyFont="1" applyFill="1" applyBorder="1" applyAlignment="1" applyProtection="1">
      <alignment horizontal="center"/>
    </xf>
    <xf numFmtId="165" fontId="12" fillId="0" borderId="42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5" fontId="5" fillId="0" borderId="64" xfId="0" applyNumberFormat="1" applyFont="1" applyFill="1" applyBorder="1" applyAlignment="1" applyProtection="1"/>
    <xf numFmtId="166" fontId="5" fillId="0" borderId="66" xfId="0" applyNumberFormat="1" applyFont="1" applyFill="1" applyBorder="1" applyAlignment="1" applyProtection="1"/>
    <xf numFmtId="165" fontId="5" fillId="0" borderId="67" xfId="0" applyNumberFormat="1" applyFont="1" applyFill="1" applyBorder="1" applyAlignment="1" applyProtection="1"/>
    <xf numFmtId="165" fontId="5" fillId="0" borderId="62" xfId="0" applyNumberFormat="1" applyFont="1" applyFill="1" applyBorder="1" applyAlignment="1" applyProtection="1"/>
    <xf numFmtId="165" fontId="5" fillId="0" borderId="66" xfId="0" applyNumberFormat="1" applyFont="1" applyFill="1" applyBorder="1" applyAlignment="1" applyProtection="1"/>
    <xf numFmtId="165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166" fontId="5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41" fontId="5" fillId="0" borderId="0" xfId="0" applyNumberFormat="1" applyFont="1" applyFill="1" applyBorder="1" applyAlignment="1" applyProtection="1"/>
    <xf numFmtId="41" fontId="5" fillId="0" borderId="62" xfId="1" applyFont="1" applyFill="1" applyBorder="1" applyAlignment="1" applyProtection="1"/>
    <xf numFmtId="41" fontId="5" fillId="0" borderId="66" xfId="1" applyFont="1" applyFill="1" applyBorder="1" applyAlignment="1" applyProtection="1"/>
    <xf numFmtId="41" fontId="5" fillId="0" borderId="62" xfId="1" applyFont="1" applyFill="1" applyBorder="1"/>
    <xf numFmtId="0" fontId="5" fillId="0" borderId="64" xfId="0" applyFont="1" applyFill="1" applyBorder="1"/>
    <xf numFmtId="0" fontId="0" fillId="0" borderId="12" xfId="0" quotePrefix="1" applyFill="1" applyBorder="1"/>
    <xf numFmtId="164" fontId="5" fillId="0" borderId="55" xfId="0" applyNumberFormat="1" applyFont="1" applyFill="1" applyBorder="1"/>
    <xf numFmtId="3" fontId="7" fillId="0" borderId="0" xfId="0" applyNumberFormat="1" applyFont="1" applyFill="1" applyBorder="1" applyAlignment="1" applyProtection="1"/>
    <xf numFmtId="17" fontId="5" fillId="0" borderId="0" xfId="0" applyNumberFormat="1" applyFont="1" applyFill="1"/>
    <xf numFmtId="167" fontId="5" fillId="0" borderId="62" xfId="1" applyNumberFormat="1" applyFont="1" applyFill="1" applyBorder="1" applyAlignment="1" applyProtection="1"/>
    <xf numFmtId="167" fontId="5" fillId="0" borderId="66" xfId="1" applyNumberFormat="1" applyFont="1" applyFill="1" applyBorder="1" applyAlignment="1" applyProtection="1"/>
    <xf numFmtId="167" fontId="6" fillId="0" borderId="62" xfId="1" applyNumberFormat="1" applyFont="1" applyFill="1" applyBorder="1" applyAlignment="1" applyProtection="1"/>
    <xf numFmtId="167" fontId="5" fillId="0" borderId="62" xfId="1" applyNumberFormat="1" applyFont="1" applyFill="1" applyBorder="1"/>
    <xf numFmtId="166" fontId="5" fillId="0" borderId="62" xfId="1" applyNumberFormat="1" applyFont="1" applyFill="1" applyBorder="1" applyAlignment="1" applyProtection="1"/>
    <xf numFmtId="166" fontId="5" fillId="0" borderId="62" xfId="1" applyNumberFormat="1" applyFont="1" applyFill="1" applyBorder="1"/>
    <xf numFmtId="164" fontId="3" fillId="0" borderId="54" xfId="0" applyNumberFormat="1" applyFont="1" applyFill="1" applyBorder="1"/>
    <xf numFmtId="164" fontId="2" fillId="0" borderId="0" xfId="0" applyNumberFormat="1" applyFont="1" applyFill="1"/>
    <xf numFmtId="164" fontId="2" fillId="0" borderId="20" xfId="0" applyNumberFormat="1" applyFont="1" applyFill="1" applyBorder="1"/>
    <xf numFmtId="41" fontId="5" fillId="0" borderId="62" xfId="1" applyNumberFormat="1" applyFont="1" applyFill="1" applyBorder="1"/>
    <xf numFmtId="41" fontId="5" fillId="0" borderId="62" xfId="1" applyNumberFormat="1" applyFont="1" applyFill="1" applyBorder="1" applyAlignment="1" applyProtection="1"/>
    <xf numFmtId="164" fontId="8" fillId="0" borderId="12" xfId="0" applyNumberFormat="1" applyFont="1" applyFill="1" applyBorder="1"/>
    <xf numFmtId="0" fontId="8" fillId="2" borderId="0" xfId="0" applyFont="1" applyFill="1"/>
    <xf numFmtId="0" fontId="3" fillId="2" borderId="0" xfId="0" applyFont="1" applyFill="1"/>
    <xf numFmtId="3" fontId="12" fillId="0" borderId="74" xfId="0" applyNumberFormat="1" applyFont="1" applyFill="1" applyBorder="1" applyAlignment="1" applyProtection="1">
      <alignment horizontal="center"/>
    </xf>
    <xf numFmtId="0" fontId="12" fillId="0" borderId="83" xfId="0" applyFont="1" applyFill="1" applyBorder="1" applyAlignment="1" applyProtection="1">
      <alignment horizontal="center"/>
    </xf>
    <xf numFmtId="0" fontId="5" fillId="0" borderId="48" xfId="0" applyFont="1" applyFill="1" applyBorder="1"/>
    <xf numFmtId="0" fontId="5" fillId="0" borderId="48" xfId="0" applyFont="1" applyFill="1" applyBorder="1" applyAlignment="1">
      <alignment horizontal="center"/>
    </xf>
    <xf numFmtId="3" fontId="12" fillId="0" borderId="82" xfId="0" applyNumberFormat="1" applyFont="1" applyFill="1" applyBorder="1" applyAlignment="1" applyProtection="1">
      <alignment horizontal="center"/>
    </xf>
    <xf numFmtId="166" fontId="5" fillId="0" borderId="48" xfId="0" applyNumberFormat="1" applyFont="1" applyFill="1" applyBorder="1"/>
    <xf numFmtId="3" fontId="12" fillId="0" borderId="84" xfId="0" applyNumberFormat="1" applyFont="1" applyFill="1" applyBorder="1" applyAlignment="1" applyProtection="1">
      <alignment horizontal="center"/>
    </xf>
    <xf numFmtId="41" fontId="7" fillId="0" borderId="85" xfId="0" applyNumberFormat="1" applyFont="1" applyFill="1" applyBorder="1" applyAlignment="1" applyProtection="1">
      <alignment horizontal="center"/>
    </xf>
    <xf numFmtId="41" fontId="7" fillId="0" borderId="44" xfId="0" applyNumberFormat="1" applyFont="1" applyFill="1" applyBorder="1" applyAlignment="1" applyProtection="1">
      <alignment horizontal="center"/>
    </xf>
    <xf numFmtId="41" fontId="7" fillId="0" borderId="49" xfId="0" applyNumberFormat="1" applyFont="1" applyFill="1" applyBorder="1" applyAlignment="1" applyProtection="1">
      <alignment horizontal="center"/>
    </xf>
    <xf numFmtId="164" fontId="6" fillId="0" borderId="70" xfId="0" applyNumberFormat="1" applyFont="1" applyFill="1" applyBorder="1"/>
    <xf numFmtId="164" fontId="6" fillId="0" borderId="36" xfId="0" applyNumberFormat="1" applyFont="1" applyFill="1" applyBorder="1"/>
    <xf numFmtId="164" fontId="6" fillId="0" borderId="86" xfId="0" applyNumberFormat="1" applyFont="1" applyFill="1" applyBorder="1"/>
    <xf numFmtId="3" fontId="12" fillId="0" borderId="87" xfId="0" applyNumberFormat="1" applyFont="1" applyFill="1" applyBorder="1" applyAlignment="1" applyProtection="1">
      <alignment horizontal="center"/>
    </xf>
    <xf numFmtId="3" fontId="12" fillId="0" borderId="85" xfId="0" applyNumberFormat="1" applyFont="1" applyFill="1" applyBorder="1" applyAlignment="1" applyProtection="1">
      <alignment horizontal="center"/>
    </xf>
    <xf numFmtId="3" fontId="12" fillId="0" borderId="88" xfId="0" applyNumberFormat="1" applyFont="1" applyFill="1" applyBorder="1" applyAlignment="1" applyProtection="1">
      <alignment horizontal="center"/>
    </xf>
    <xf numFmtId="164" fontId="5" fillId="0" borderId="45" xfId="0" applyNumberFormat="1" applyFont="1" applyFill="1" applyBorder="1"/>
    <xf numFmtId="43" fontId="0" fillId="0" borderId="0" xfId="2" applyFont="1" applyFill="1" applyBorder="1"/>
    <xf numFmtId="41" fontId="13" fillId="0" borderId="62" xfId="0" applyNumberFormat="1" applyFont="1" applyFill="1" applyBorder="1" applyAlignment="1" applyProtection="1"/>
    <xf numFmtId="41" fontId="8" fillId="0" borderId="16" xfId="0" applyNumberFormat="1" applyFont="1" applyFill="1" applyBorder="1"/>
    <xf numFmtId="3" fontId="12" fillId="0" borderId="83" xfId="0" applyNumberFormat="1" applyFont="1" applyFill="1" applyBorder="1" applyAlignment="1" applyProtection="1">
      <alignment horizontal="center"/>
    </xf>
    <xf numFmtId="164" fontId="0" fillId="0" borderId="12" xfId="0" applyNumberFormat="1" applyFill="1" applyBorder="1" applyAlignment="1">
      <alignment horizontal="right" vertical="top"/>
    </xf>
    <xf numFmtId="164" fontId="2" fillId="0" borderId="5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59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 applyProtection="1"/>
    <xf numFmtId="166" fontId="5" fillId="0" borderId="62" xfId="0" applyNumberFormat="1" applyFont="1" applyFill="1" applyBorder="1" applyAlignment="1" applyProtection="1"/>
    <xf numFmtId="41" fontId="5" fillId="0" borderId="62" xfId="0" applyNumberFormat="1" applyFont="1" applyFill="1" applyBorder="1" applyAlignment="1" applyProtection="1"/>
    <xf numFmtId="165" fontId="5" fillId="0" borderId="89" xfId="0" applyNumberFormat="1" applyFont="1" applyFill="1" applyBorder="1" applyAlignment="1" applyProtection="1">
      <alignment horizontal="center"/>
    </xf>
    <xf numFmtId="41" fontId="13" fillId="0" borderId="68" xfId="0" applyNumberFormat="1" applyFont="1" applyFill="1" applyBorder="1" applyAlignment="1" applyProtection="1"/>
    <xf numFmtId="41" fontId="13" fillId="0" borderId="66" xfId="0" applyNumberFormat="1" applyFont="1" applyFill="1" applyBorder="1" applyAlignment="1" applyProtection="1"/>
    <xf numFmtId="166" fontId="5" fillId="0" borderId="66" xfId="1" applyNumberFormat="1" applyFont="1" applyFill="1" applyBorder="1"/>
    <xf numFmtId="167" fontId="5" fillId="0" borderId="66" xfId="1" applyNumberFormat="1" applyFont="1" applyFill="1" applyBorder="1"/>
    <xf numFmtId="0" fontId="5" fillId="0" borderId="66" xfId="0" applyFont="1" applyFill="1" applyBorder="1"/>
    <xf numFmtId="0" fontId="5" fillId="0" borderId="67" xfId="0" applyFont="1" applyFill="1" applyBorder="1"/>
    <xf numFmtId="17" fontId="0" fillId="0" borderId="55" xfId="0" applyNumberFormat="1" applyFill="1" applyBorder="1"/>
    <xf numFmtId="41" fontId="5" fillId="0" borderId="66" xfId="1" applyFont="1" applyFill="1" applyBorder="1"/>
    <xf numFmtId="3" fontId="8" fillId="0" borderId="0" xfId="0" applyNumberFormat="1" applyFont="1" applyFill="1" applyBorder="1" applyAlignment="1" applyProtection="1"/>
    <xf numFmtId="0" fontId="2" fillId="0" borderId="0" xfId="0" applyFont="1"/>
    <xf numFmtId="0" fontId="0" fillId="0" borderId="0" xfId="0" applyAlignment="1">
      <alignment horizontal="center"/>
    </xf>
    <xf numFmtId="41" fontId="3" fillId="0" borderId="0" xfId="0" applyNumberFormat="1" applyFont="1"/>
    <xf numFmtId="0" fontId="0" fillId="0" borderId="92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46" xfId="0" applyBorder="1"/>
    <xf numFmtId="41" fontId="0" fillId="0" borderId="42" xfId="0" applyNumberFormat="1" applyBorder="1" applyAlignment="1"/>
    <xf numFmtId="41" fontId="0" fillId="0" borderId="43" xfId="0" applyNumberFormat="1" applyBorder="1" applyAlignment="1"/>
    <xf numFmtId="0" fontId="0" fillId="0" borderId="17" xfId="0" applyBorder="1"/>
    <xf numFmtId="41" fontId="3" fillId="0" borderId="0" xfId="0" applyNumberFormat="1" applyFont="1" applyAlignment="1"/>
    <xf numFmtId="41" fontId="0" fillId="0" borderId="14" xfId="0" applyNumberFormat="1" applyBorder="1" applyAlignment="1"/>
    <xf numFmtId="41" fontId="0" fillId="0" borderId="16" xfId="0" applyNumberFormat="1" applyBorder="1" applyAlignment="1"/>
    <xf numFmtId="41" fontId="0" fillId="0" borderId="0" xfId="0" applyNumberFormat="1" applyAlignment="1"/>
    <xf numFmtId="41" fontId="0" fillId="0" borderId="47" xfId="0" applyNumberFormat="1" applyFont="1" applyBorder="1" applyAlignment="1"/>
    <xf numFmtId="41" fontId="0" fillId="0" borderId="48" xfId="0" applyNumberFormat="1" applyFont="1" applyBorder="1" applyAlignment="1"/>
    <xf numFmtId="0" fontId="5" fillId="0" borderId="0" xfId="0" applyFont="1"/>
    <xf numFmtId="41" fontId="5" fillId="0" borderId="0" xfId="1" applyFont="1"/>
    <xf numFmtId="0" fontId="5" fillId="0" borderId="62" xfId="0" applyFont="1" applyBorder="1"/>
    <xf numFmtId="168" fontId="5" fillId="0" borderId="62" xfId="1" applyNumberFormat="1" applyFont="1" applyBorder="1"/>
    <xf numFmtId="0" fontId="5" fillId="0" borderId="66" xfId="0" applyFont="1" applyBorder="1"/>
    <xf numFmtId="41" fontId="5" fillId="0" borderId="62" xfId="1" applyFont="1" applyBorder="1"/>
    <xf numFmtId="41" fontId="5" fillId="0" borderId="66" xfId="1" applyFont="1" applyBorder="1"/>
    <xf numFmtId="0" fontId="4" fillId="0" borderId="12" xfId="0" applyFont="1" applyFill="1" applyBorder="1"/>
    <xf numFmtId="164" fontId="4" fillId="0" borderId="12" xfId="0" applyNumberFormat="1" applyFont="1" applyFill="1" applyBorder="1"/>
    <xf numFmtId="164" fontId="7" fillId="0" borderId="12" xfId="0" applyNumberFormat="1" applyFont="1" applyFill="1" applyBorder="1"/>
    <xf numFmtId="0" fontId="0" fillId="0" borderId="62" xfId="0" applyBorder="1"/>
    <xf numFmtId="0" fontId="0" fillId="0" borderId="64" xfId="0" applyBorder="1"/>
    <xf numFmtId="16" fontId="5" fillId="0" borderId="62" xfId="0" applyNumberFormat="1" applyFont="1" applyBorder="1"/>
    <xf numFmtId="3" fontId="8" fillId="2" borderId="12" xfId="0" applyNumberFormat="1" applyFont="1" applyFill="1" applyBorder="1" applyAlignment="1" applyProtection="1"/>
    <xf numFmtId="3" fontId="7" fillId="2" borderId="12" xfId="0" applyNumberFormat="1" applyFont="1" applyFill="1" applyBorder="1" applyAlignment="1" applyProtection="1"/>
    <xf numFmtId="41" fontId="5" fillId="0" borderId="68" xfId="1" applyFont="1" applyFill="1" applyBorder="1"/>
    <xf numFmtId="164" fontId="7" fillId="0" borderId="91" xfId="0" applyNumberFormat="1" applyFont="1" applyFill="1" applyBorder="1"/>
    <xf numFmtId="164" fontId="5" fillId="0" borderId="92" xfId="0" applyNumberFormat="1" applyFont="1" applyFill="1" applyBorder="1"/>
    <xf numFmtId="164" fontId="5" fillId="0" borderId="82" xfId="0" applyNumberFormat="1" applyFont="1" applyFill="1" applyBorder="1"/>
    <xf numFmtId="164" fontId="5" fillId="0" borderId="93" xfId="0" applyNumberFormat="1" applyFont="1" applyFill="1" applyBorder="1"/>
    <xf numFmtId="164" fontId="7" fillId="0" borderId="92" xfId="0" applyNumberFormat="1" applyFont="1" applyFill="1" applyBorder="1"/>
    <xf numFmtId="164" fontId="7" fillId="0" borderId="82" xfId="0" applyNumberFormat="1" applyFont="1" applyFill="1" applyBorder="1"/>
    <xf numFmtId="167" fontId="5" fillId="0" borderId="68" xfId="1" applyNumberFormat="1" applyFont="1" applyFill="1" applyBorder="1"/>
    <xf numFmtId="166" fontId="5" fillId="0" borderId="68" xfId="1" applyNumberFormat="1" applyFont="1" applyFill="1" applyBorder="1"/>
    <xf numFmtId="0" fontId="5" fillId="0" borderId="68" xfId="0" applyFont="1" applyFill="1" applyBorder="1"/>
    <xf numFmtId="0" fontId="5" fillId="0" borderId="69" xfId="0" applyFont="1" applyFill="1" applyBorder="1"/>
    <xf numFmtId="13" fontId="0" fillId="0" borderId="0" xfId="0" applyNumberFormat="1" applyAlignment="1"/>
    <xf numFmtId="0" fontId="5" fillId="0" borderId="68" xfId="0" applyFont="1" applyBorder="1"/>
    <xf numFmtId="41" fontId="5" fillId="0" borderId="68" xfId="1" applyFont="1" applyBorder="1"/>
    <xf numFmtId="164" fontId="5" fillId="0" borderId="66" xfId="0" applyNumberFormat="1" applyFont="1" applyFill="1" applyBorder="1" applyAlignment="1" applyProtection="1"/>
    <xf numFmtId="166" fontId="5" fillId="0" borderId="66" xfId="1" applyNumberFormat="1" applyFont="1" applyFill="1" applyBorder="1" applyAlignment="1" applyProtection="1"/>
    <xf numFmtId="41" fontId="0" fillId="0" borderId="42" xfId="0" applyNumberFormat="1" applyFont="1" applyBorder="1" applyAlignment="1"/>
    <xf numFmtId="41" fontId="0" fillId="0" borderId="43" xfId="0" applyNumberFormat="1" applyFont="1" applyBorder="1" applyAlignment="1"/>
    <xf numFmtId="41" fontId="0" fillId="0" borderId="81" xfId="0" applyNumberFormat="1" applyFont="1" applyBorder="1" applyAlignment="1"/>
    <xf numFmtId="41" fontId="0" fillId="0" borderId="80" xfId="0" applyNumberFormat="1" applyFont="1" applyBorder="1" applyAlignment="1"/>
    <xf numFmtId="0" fontId="3" fillId="0" borderId="0" xfId="0" applyFont="1"/>
    <xf numFmtId="41" fontId="16" fillId="0" borderId="0" xfId="0" applyNumberFormat="1" applyFont="1" applyAlignment="1"/>
    <xf numFmtId="41" fontId="5" fillId="0" borderId="0" xfId="0" applyNumberFormat="1" applyFont="1" applyFill="1"/>
    <xf numFmtId="15" fontId="5" fillId="0" borderId="0" xfId="0" applyNumberFormat="1" applyFont="1"/>
    <xf numFmtId="15" fontId="5" fillId="0" borderId="63" xfId="0" applyNumberFormat="1" applyFont="1" applyFill="1" applyBorder="1"/>
    <xf numFmtId="15" fontId="5" fillId="0" borderId="68" xfId="0" applyNumberFormat="1" applyFont="1" applyBorder="1"/>
    <xf numFmtId="15" fontId="5" fillId="0" borderId="62" xfId="0" applyNumberFormat="1" applyFont="1" applyBorder="1"/>
    <xf numFmtId="15" fontId="5" fillId="0" borderId="66" xfId="0" applyNumberFormat="1" applyFont="1" applyBorder="1"/>
    <xf numFmtId="15" fontId="5" fillId="0" borderId="65" xfId="0" applyNumberFormat="1" applyFont="1" applyFill="1" applyBorder="1" applyAlignment="1" applyProtection="1"/>
    <xf numFmtId="16" fontId="5" fillId="0" borderId="62" xfId="0" applyNumberFormat="1" applyFont="1" applyFill="1" applyBorder="1" applyAlignment="1" applyProtection="1"/>
    <xf numFmtId="16" fontId="5" fillId="0" borderId="62" xfId="1" applyNumberFormat="1" applyFont="1" applyFill="1" applyBorder="1" applyAlignment="1" applyProtection="1"/>
    <xf numFmtId="16" fontId="5" fillId="0" borderId="62" xfId="1" applyNumberFormat="1" applyFont="1" applyFill="1" applyBorder="1"/>
    <xf numFmtId="16" fontId="5" fillId="0" borderId="66" xfId="1" applyNumberFormat="1" applyFont="1" applyFill="1" applyBorder="1"/>
    <xf numFmtId="16" fontId="5" fillId="0" borderId="68" xfId="1" applyNumberFormat="1" applyFont="1" applyFill="1" applyBorder="1"/>
    <xf numFmtId="16" fontId="5" fillId="0" borderId="66" xfId="0" applyNumberFormat="1" applyFont="1" applyFill="1" applyBorder="1" applyAlignment="1" applyProtection="1"/>
    <xf numFmtId="16" fontId="5" fillId="0" borderId="66" xfId="1" applyNumberFormat="1" applyFont="1" applyFill="1" applyBorder="1" applyAlignment="1" applyProtection="1"/>
    <xf numFmtId="164" fontId="0" fillId="2" borderId="11" xfId="0" applyNumberFormat="1" applyFill="1" applyBorder="1"/>
    <xf numFmtId="170" fontId="5" fillId="0" borderId="63" xfId="0" applyNumberFormat="1" applyFont="1" applyFill="1" applyBorder="1"/>
    <xf numFmtId="170" fontId="5" fillId="0" borderId="63" xfId="0" applyNumberFormat="1" applyFont="1" applyBorder="1"/>
    <xf numFmtId="41" fontId="5" fillId="0" borderId="97" xfId="1" applyFont="1" applyBorder="1"/>
    <xf numFmtId="41" fontId="0" fillId="0" borderId="54" xfId="0" applyNumberFormat="1" applyFont="1" applyBorder="1" applyAlignment="1"/>
    <xf numFmtId="41" fontId="0" fillId="0" borderId="55" xfId="0" applyNumberFormat="1" applyFont="1" applyBorder="1" applyAlignment="1"/>
    <xf numFmtId="41" fontId="0" fillId="0" borderId="98" xfId="0" applyNumberFormat="1" applyFont="1" applyBorder="1" applyAlignment="1"/>
    <xf numFmtId="41" fontId="2" fillId="0" borderId="14" xfId="0" applyNumberFormat="1" applyFont="1" applyBorder="1" applyAlignment="1"/>
    <xf numFmtId="41" fontId="2" fillId="0" borderId="16" xfId="0" applyNumberFormat="1" applyFont="1" applyBorder="1" applyAlignment="1"/>
    <xf numFmtId="41" fontId="0" fillId="0" borderId="83" xfId="0" applyNumberFormat="1" applyFont="1" applyBorder="1" applyAlignment="1"/>
    <xf numFmtId="41" fontId="0" fillId="0" borderId="82" xfId="0" applyNumberFormat="1" applyFont="1" applyBorder="1" applyAlignment="1"/>
    <xf numFmtId="43" fontId="3" fillId="0" borderId="0" xfId="2" applyFont="1"/>
    <xf numFmtId="0" fontId="6" fillId="0" borderId="0" xfId="0" applyFont="1" applyFill="1" applyBorder="1"/>
    <xf numFmtId="164" fontId="8" fillId="0" borderId="0" xfId="0" applyNumberFormat="1" applyFont="1" applyFill="1" applyBorder="1"/>
    <xf numFmtId="0" fontId="5" fillId="2" borderId="0" xfId="0" applyFont="1" applyFill="1" applyBorder="1"/>
    <xf numFmtId="3" fontId="7" fillId="0" borderId="79" xfId="0" applyNumberFormat="1" applyFont="1" applyFill="1" applyBorder="1" applyAlignment="1" applyProtection="1"/>
    <xf numFmtId="3" fontId="8" fillId="0" borderId="79" xfId="0" applyNumberFormat="1" applyFont="1" applyFill="1" applyBorder="1" applyAlignment="1" applyProtection="1"/>
    <xf numFmtId="164" fontId="9" fillId="0" borderId="0" xfId="0" applyNumberFormat="1" applyFont="1" applyFill="1" applyBorder="1"/>
    <xf numFmtId="0" fontId="8" fillId="0" borderId="0" xfId="0" applyFont="1" applyFill="1" applyBorder="1"/>
    <xf numFmtId="164" fontId="5" fillId="0" borderId="42" xfId="0" applyNumberFormat="1" applyFont="1" applyFill="1" applyBorder="1"/>
    <xf numFmtId="164" fontId="5" fillId="0" borderId="43" xfId="0" applyNumberFormat="1" applyFont="1" applyFill="1" applyBorder="1"/>
    <xf numFmtId="164" fontId="5" fillId="0" borderId="74" xfId="0" applyNumberFormat="1" applyFont="1" applyFill="1" applyBorder="1"/>
    <xf numFmtId="164" fontId="7" fillId="0" borderId="42" xfId="0" applyNumberFormat="1" applyFont="1" applyFill="1" applyBorder="1"/>
    <xf numFmtId="164" fontId="7" fillId="0" borderId="43" xfId="0" applyNumberFormat="1" applyFont="1" applyFill="1" applyBorder="1"/>
    <xf numFmtId="41" fontId="17" fillId="0" borderId="62" xfId="0" applyNumberFormat="1" applyFont="1" applyFill="1" applyBorder="1" applyAlignment="1" applyProtection="1"/>
    <xf numFmtId="15" fontId="5" fillId="0" borderId="94" xfId="0" applyNumberFormat="1" applyFont="1" applyBorder="1"/>
    <xf numFmtId="0" fontId="5" fillId="0" borderId="95" xfId="0" applyFont="1" applyBorder="1"/>
    <xf numFmtId="41" fontId="5" fillId="0" borderId="95" xfId="1" applyFont="1" applyBorder="1"/>
    <xf numFmtId="41" fontId="13" fillId="0" borderId="95" xfId="0" applyNumberFormat="1" applyFont="1" applyFill="1" applyBorder="1" applyAlignment="1" applyProtection="1"/>
    <xf numFmtId="15" fontId="5" fillId="0" borderId="63" xfId="0" applyNumberFormat="1" applyFont="1" applyBorder="1"/>
    <xf numFmtId="15" fontId="5" fillId="0" borderId="65" xfId="0" applyNumberFormat="1" applyFont="1" applyBorder="1"/>
    <xf numFmtId="41" fontId="5" fillId="0" borderId="0" xfId="1" applyFont="1" applyFill="1" applyBorder="1" applyAlignment="1" applyProtection="1"/>
    <xf numFmtId="41" fontId="0" fillId="0" borderId="0" xfId="1" applyFont="1"/>
    <xf numFmtId="0" fontId="0" fillId="0" borderId="99" xfId="0" applyFill="1" applyBorder="1"/>
    <xf numFmtId="0" fontId="0" fillId="0" borderId="100" xfId="0" applyFill="1" applyBorder="1"/>
    <xf numFmtId="164" fontId="0" fillId="0" borderId="8" xfId="0" applyNumberFormat="1" applyFont="1" applyFill="1" applyBorder="1"/>
    <xf numFmtId="164" fontId="0" fillId="0" borderId="54" xfId="0" applyNumberFormat="1" applyFill="1" applyBorder="1"/>
    <xf numFmtId="168" fontId="5" fillId="0" borderId="62" xfId="1" applyNumberFormat="1" applyFont="1" applyFill="1" applyBorder="1"/>
    <xf numFmtId="168" fontId="0" fillId="0" borderId="62" xfId="1" applyNumberFormat="1" applyFont="1" applyFill="1" applyBorder="1"/>
    <xf numFmtId="165" fontId="5" fillId="0" borderId="95" xfId="0" applyNumberFormat="1" applyFont="1" applyFill="1" applyBorder="1" applyAlignment="1" applyProtection="1"/>
    <xf numFmtId="41" fontId="5" fillId="0" borderId="95" xfId="1" applyFont="1" applyFill="1" applyBorder="1" applyAlignment="1" applyProtection="1"/>
    <xf numFmtId="165" fontId="5" fillId="0" borderId="96" xfId="0" applyNumberFormat="1" applyFont="1" applyFill="1" applyBorder="1" applyAlignment="1" applyProtection="1"/>
    <xf numFmtId="167" fontId="5" fillId="0" borderId="95" xfId="1" applyNumberFormat="1" applyFont="1" applyFill="1" applyBorder="1" applyAlignment="1" applyProtection="1"/>
    <xf numFmtId="166" fontId="5" fillId="0" borderId="95" xfId="1" applyNumberFormat="1" applyFont="1" applyFill="1" applyBorder="1" applyAlignment="1" applyProtection="1"/>
    <xf numFmtId="16" fontId="5" fillId="0" borderId="95" xfId="1" applyNumberFormat="1" applyFont="1" applyFill="1" applyBorder="1" applyAlignment="1" applyProtection="1"/>
    <xf numFmtId="164" fontId="5" fillId="0" borderId="95" xfId="0" applyNumberFormat="1" applyFont="1" applyFill="1" applyBorder="1" applyAlignment="1" applyProtection="1"/>
    <xf numFmtId="167" fontId="5" fillId="0" borderId="68" xfId="1" applyNumberFormat="1" applyFont="1" applyFill="1" applyBorder="1" applyAlignment="1" applyProtection="1"/>
    <xf numFmtId="41" fontId="5" fillId="0" borderId="68" xfId="1" applyFont="1" applyFill="1" applyBorder="1" applyAlignment="1" applyProtection="1"/>
    <xf numFmtId="166" fontId="5" fillId="0" borderId="68" xfId="1" applyNumberFormat="1" applyFont="1" applyFill="1" applyBorder="1" applyAlignment="1" applyProtection="1"/>
    <xf numFmtId="16" fontId="5" fillId="0" borderId="68" xfId="1" applyNumberFormat="1" applyFont="1" applyFill="1" applyBorder="1" applyAlignment="1" applyProtection="1"/>
    <xf numFmtId="164" fontId="5" fillId="0" borderId="68" xfId="0" applyNumberFormat="1" applyFont="1" applyFill="1" applyBorder="1" applyAlignment="1" applyProtection="1"/>
    <xf numFmtId="165" fontId="5" fillId="0" borderId="68" xfId="0" applyNumberFormat="1" applyFont="1" applyFill="1" applyBorder="1" applyAlignment="1" applyProtection="1"/>
    <xf numFmtId="165" fontId="5" fillId="0" borderId="69" xfId="0" applyNumberFormat="1" applyFont="1" applyFill="1" applyBorder="1" applyAlignment="1" applyProtection="1"/>
    <xf numFmtId="15" fontId="5" fillId="0" borderId="105" xfId="0" applyNumberFormat="1" applyFont="1" applyBorder="1"/>
    <xf numFmtId="0" fontId="5" fillId="0" borderId="105" xfId="0" applyFont="1" applyBorder="1"/>
    <xf numFmtId="41" fontId="5" fillId="0" borderId="105" xfId="1" applyFont="1" applyBorder="1"/>
    <xf numFmtId="167" fontId="5" fillId="0" borderId="105" xfId="1" applyNumberFormat="1" applyFont="1" applyFill="1" applyBorder="1" applyAlignment="1" applyProtection="1"/>
    <xf numFmtId="41" fontId="5" fillId="0" borderId="105" xfId="1" applyFont="1" applyFill="1" applyBorder="1" applyAlignment="1" applyProtection="1"/>
    <xf numFmtId="166" fontId="5" fillId="0" borderId="105" xfId="1" applyNumberFormat="1" applyFont="1" applyFill="1" applyBorder="1" applyAlignment="1" applyProtection="1"/>
    <xf numFmtId="16" fontId="5" fillId="0" borderId="105" xfId="1" applyNumberFormat="1" applyFont="1" applyFill="1" applyBorder="1" applyAlignment="1" applyProtection="1"/>
    <xf numFmtId="164" fontId="5" fillId="0" borderId="105" xfId="0" applyNumberFormat="1" applyFont="1" applyFill="1" applyBorder="1" applyAlignment="1" applyProtection="1"/>
    <xf numFmtId="165" fontId="5" fillId="0" borderId="105" xfId="0" applyNumberFormat="1" applyFont="1" applyFill="1" applyBorder="1" applyAlignment="1" applyProtection="1"/>
    <xf numFmtId="41" fontId="13" fillId="0" borderId="105" xfId="0" applyNumberFormat="1" applyFont="1" applyFill="1" applyBorder="1" applyAlignment="1" applyProtection="1"/>
    <xf numFmtId="165" fontId="5" fillId="0" borderId="104" xfId="0" applyNumberFormat="1" applyFont="1" applyFill="1" applyBorder="1" applyAlignment="1" applyProtection="1"/>
    <xf numFmtId="0" fontId="2" fillId="0" borderId="5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1" fillId="0" borderId="51" xfId="0" applyNumberFormat="1" applyFont="1" applyFill="1" applyBorder="1" applyAlignment="1" applyProtection="1">
      <alignment horizontal="center" vertical="center"/>
    </xf>
    <xf numFmtId="165" fontId="1" fillId="0" borderId="3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 applyProtection="1">
      <alignment horizontal="center"/>
    </xf>
    <xf numFmtId="165" fontId="12" fillId="0" borderId="22" xfId="0" applyNumberFormat="1" applyFont="1" applyFill="1" applyBorder="1" applyAlignment="1" applyProtection="1">
      <alignment horizontal="center"/>
    </xf>
    <xf numFmtId="165" fontId="12" fillId="0" borderId="24" xfId="0" applyNumberFormat="1" applyFont="1" applyFill="1" applyBorder="1" applyAlignment="1" applyProtection="1">
      <alignment horizontal="center"/>
    </xf>
    <xf numFmtId="165" fontId="12" fillId="0" borderId="77" xfId="0" applyNumberFormat="1" applyFont="1" applyFill="1" applyBorder="1" applyAlignment="1" applyProtection="1">
      <alignment horizontal="center"/>
    </xf>
    <xf numFmtId="165" fontId="12" fillId="0" borderId="23" xfId="0" applyNumberFormat="1" applyFont="1" applyFill="1" applyBorder="1" applyAlignment="1" applyProtection="1">
      <alignment horizontal="center"/>
    </xf>
    <xf numFmtId="3" fontId="12" fillId="0" borderId="25" xfId="0" applyNumberFormat="1" applyFont="1" applyFill="1" applyBorder="1" applyAlignment="1" applyProtection="1">
      <alignment horizontal="center"/>
    </xf>
    <xf numFmtId="165" fontId="12" fillId="0" borderId="26" xfId="0" applyNumberFormat="1" applyFont="1" applyFill="1" applyBorder="1" applyAlignment="1" applyProtection="1">
      <alignment horizontal="center"/>
    </xf>
    <xf numFmtId="165" fontId="12" fillId="0" borderId="27" xfId="0" applyNumberFormat="1" applyFont="1" applyFill="1" applyBorder="1" applyAlignment="1" applyProtection="1">
      <alignment horizontal="center"/>
    </xf>
    <xf numFmtId="3" fontId="12" fillId="0" borderId="1" xfId="0" applyNumberFormat="1" applyFont="1" applyFill="1" applyBorder="1" applyAlignment="1" applyProtection="1">
      <alignment horizontal="center"/>
    </xf>
    <xf numFmtId="165" fontId="12" fillId="0" borderId="60" xfId="0" applyNumberFormat="1" applyFont="1" applyFill="1" applyBorder="1" applyAlignment="1" applyProtection="1">
      <alignment horizontal="center" vertical="center"/>
    </xf>
    <xf numFmtId="165" fontId="12" fillId="0" borderId="61" xfId="0" applyNumberFormat="1" applyFont="1" applyFill="1" applyBorder="1" applyAlignment="1" applyProtection="1">
      <alignment horizontal="center" vertical="center"/>
    </xf>
    <xf numFmtId="165" fontId="5" fillId="0" borderId="19" xfId="0" applyNumberFormat="1" applyFont="1" applyFill="1" applyBorder="1" applyAlignment="1" applyProtection="1">
      <alignment horizontal="center" vertical="center"/>
    </xf>
    <xf numFmtId="165" fontId="5" fillId="0" borderId="101" xfId="0" applyNumberFormat="1" applyFont="1" applyFill="1" applyBorder="1" applyAlignment="1" applyProtection="1">
      <alignment horizontal="center" vertical="center"/>
    </xf>
    <xf numFmtId="165" fontId="5" fillId="0" borderId="27" xfId="0" applyNumberFormat="1" applyFont="1" applyFill="1" applyBorder="1" applyAlignment="1" applyProtection="1">
      <alignment horizontal="center" vertical="center"/>
    </xf>
    <xf numFmtId="165" fontId="5" fillId="0" borderId="103" xfId="0" applyNumberFormat="1" applyFont="1" applyFill="1" applyBorder="1" applyAlignment="1" applyProtection="1">
      <alignment horizontal="center" vertical="center"/>
    </xf>
    <xf numFmtId="165" fontId="5" fillId="0" borderId="60" xfId="0" applyNumberFormat="1" applyFont="1" applyFill="1" applyBorder="1" applyAlignment="1" applyProtection="1">
      <alignment horizontal="center" vertical="center"/>
    </xf>
    <xf numFmtId="165" fontId="5" fillId="0" borderId="102" xfId="0" applyNumberFormat="1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01" xfId="0" applyFont="1" applyFill="1" applyBorder="1" applyAlignment="1" applyProtection="1">
      <alignment horizontal="center" vertical="center"/>
    </xf>
    <xf numFmtId="165" fontId="5" fillId="0" borderId="19" xfId="0" applyNumberFormat="1" applyFont="1" applyFill="1" applyBorder="1" applyAlignment="1" applyProtection="1">
      <alignment horizontal="center"/>
    </xf>
    <xf numFmtId="0" fontId="0" fillId="0" borderId="72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83" xfId="0" applyBorder="1" applyAlignment="1">
      <alignment horizontal="center"/>
    </xf>
    <xf numFmtId="166" fontId="5" fillId="0" borderId="68" xfId="0" applyNumberFormat="1" applyFont="1" applyFill="1" applyBorder="1" applyAlignment="1" applyProtection="1"/>
    <xf numFmtId="16" fontId="5" fillId="0" borderId="68" xfId="0" applyNumberFormat="1" applyFont="1" applyFill="1" applyBorder="1" applyAlignment="1" applyProtection="1"/>
    <xf numFmtId="41" fontId="5" fillId="0" borderId="68" xfId="0" applyNumberFormat="1" applyFont="1" applyFill="1" applyBorder="1" applyAlignment="1" applyProtection="1"/>
    <xf numFmtId="41" fontId="5" fillId="0" borderId="68" xfId="1" applyNumberFormat="1" applyFont="1" applyFill="1" applyBorder="1"/>
    <xf numFmtId="41" fontId="5" fillId="0" borderId="68" xfId="1" applyNumberFormat="1" applyFont="1" applyFill="1" applyBorder="1" applyAlignment="1" applyProtection="1"/>
    <xf numFmtId="41" fontId="5" fillId="0" borderId="66" xfId="1" applyNumberFormat="1" applyFont="1" applyFill="1" applyBorder="1" applyAlignment="1" applyProtection="1"/>
    <xf numFmtId="41" fontId="5" fillId="0" borderId="66" xfId="1" applyNumberFormat="1" applyFont="1" applyFill="1" applyBorder="1"/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lashdisk\2014\6.%20Juni%20-%20Conte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Jual"/>
      <sheetName val="Nota Masuk"/>
      <sheetName val="Stok"/>
      <sheetName val="Rekap"/>
      <sheetName val="Jurnal"/>
      <sheetName val="Piutang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58">
          <cell r="AJ58">
            <v>0</v>
          </cell>
          <cell r="AN58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30"/>
  <sheetViews>
    <sheetView zoomScalePageLayoutView="60" workbookViewId="0">
      <pane xSplit="2" ySplit="2" topLeftCell="F949" activePane="bottomRight" state="frozen"/>
      <selection pane="topRight" activeCell="C1" sqref="C1"/>
      <selection pane="bottomLeft" activeCell="A3" sqref="A3"/>
      <selection pane="bottomRight" activeCell="P940" sqref="P940:P950"/>
    </sheetView>
  </sheetViews>
  <sheetFormatPr defaultRowHeight="15"/>
  <cols>
    <col min="1" max="1" width="8.140625" style="3" customWidth="1"/>
    <col min="2" max="2" width="6.7109375" style="3" customWidth="1"/>
    <col min="3" max="3" width="7.28515625" style="3"/>
    <col min="4" max="4" width="7" style="3"/>
    <col min="5" max="5" width="6.85546875" style="3" customWidth="1"/>
    <col min="6" max="6" width="7.28515625" style="3"/>
    <col min="7" max="7" width="15.5703125" style="3"/>
    <col min="8" max="8" width="7" style="3"/>
    <col min="9" max="9" width="12.28515625" style="40"/>
    <col min="10" max="10" width="12.85546875" style="3"/>
    <col min="11" max="11" width="13.85546875" style="3" customWidth="1"/>
    <col min="12" max="12" width="16.5703125" style="3"/>
    <col min="13" max="13" width="19.7109375" style="3" customWidth="1"/>
    <col min="14" max="14" width="11.7109375" style="3" customWidth="1"/>
    <col min="15" max="18" width="8.5703125"/>
    <col min="19" max="19" width="12.7109375" customWidth="1"/>
    <col min="20" max="24" width="8.5703125"/>
    <col min="25" max="1000" width="8.5703125" style="3"/>
    <col min="1001" max="16384" width="9.140625" style="3"/>
  </cols>
  <sheetData>
    <row r="1" spans="1:13" ht="14.1" customHeight="1" thickBot="1">
      <c r="A1" s="339" t="s">
        <v>0</v>
      </c>
      <c r="B1" s="339"/>
      <c r="C1" s="29" t="s">
        <v>1</v>
      </c>
      <c r="D1" s="341" t="s">
        <v>2</v>
      </c>
      <c r="E1" s="341"/>
      <c r="F1" s="29" t="s">
        <v>3</v>
      </c>
      <c r="G1" s="342" t="s">
        <v>4</v>
      </c>
      <c r="H1" s="341" t="s">
        <v>5</v>
      </c>
      <c r="I1" s="341"/>
      <c r="J1" s="344" t="s">
        <v>6</v>
      </c>
      <c r="K1" s="26" t="s">
        <v>7</v>
      </c>
      <c r="L1" s="30" t="s">
        <v>8</v>
      </c>
      <c r="M1" s="337" t="s">
        <v>9</v>
      </c>
    </row>
    <row r="2" spans="1:13" ht="15.75" thickBot="1">
      <c r="A2" s="340"/>
      <c r="B2" s="340"/>
      <c r="C2" s="31" t="s">
        <v>10</v>
      </c>
      <c r="D2" s="32" t="s">
        <v>11</v>
      </c>
      <c r="E2" s="32" t="s">
        <v>12</v>
      </c>
      <c r="F2" s="31" t="s">
        <v>13</v>
      </c>
      <c r="G2" s="343"/>
      <c r="H2" s="32" t="s">
        <v>14</v>
      </c>
      <c r="I2" s="32" t="s">
        <v>15</v>
      </c>
      <c r="J2" s="345"/>
      <c r="K2" s="28" t="s">
        <v>16</v>
      </c>
      <c r="L2" s="33" t="s">
        <v>17</v>
      </c>
      <c r="M2" s="338"/>
    </row>
    <row r="3" spans="1:13">
      <c r="A3" s="20" t="s">
        <v>134</v>
      </c>
      <c r="B3" s="13">
        <v>15</v>
      </c>
      <c r="C3" s="5">
        <v>858</v>
      </c>
      <c r="D3" s="2"/>
      <c r="E3" s="2">
        <v>4</v>
      </c>
      <c r="F3" s="2">
        <v>65</v>
      </c>
      <c r="G3" s="2">
        <f>+((D3*12)+E3)*F3*1000</f>
        <v>260000</v>
      </c>
      <c r="H3" s="2"/>
      <c r="I3" s="2">
        <f>+H3*F3*1000</f>
        <v>0</v>
      </c>
      <c r="J3" s="2"/>
      <c r="K3" s="2"/>
      <c r="L3" s="2">
        <f>+G3-I3-J3-K1009</f>
        <v>260000</v>
      </c>
      <c r="M3" s="5"/>
    </row>
    <row r="4" spans="1:13">
      <c r="A4" s="20"/>
      <c r="B4" s="13"/>
      <c r="C4" s="5">
        <v>859</v>
      </c>
      <c r="D4" s="2"/>
      <c r="E4" s="2">
        <v>4</v>
      </c>
      <c r="F4" s="2">
        <v>65</v>
      </c>
      <c r="G4" s="2">
        <f>+((D4*12)+E4)*F4*1000</f>
        <v>260000</v>
      </c>
      <c r="H4" s="2"/>
      <c r="I4" s="2">
        <f>+H4*F4*1000</f>
        <v>0</v>
      </c>
      <c r="J4" s="2"/>
      <c r="K4" s="2"/>
      <c r="L4" s="2" t="s">
        <v>82</v>
      </c>
      <c r="M4" s="5"/>
    </row>
    <row r="5" spans="1:13">
      <c r="A5" s="20"/>
      <c r="B5" s="13"/>
      <c r="C5" s="5"/>
      <c r="D5" s="2"/>
      <c r="E5" s="2">
        <v>1</v>
      </c>
      <c r="F5" s="2">
        <v>45</v>
      </c>
      <c r="G5" s="2">
        <f t="shared" ref="G5:G116" si="0">+((D5*12)+E5)*F5*1000</f>
        <v>45000</v>
      </c>
      <c r="H5" s="2"/>
      <c r="I5" s="2">
        <f t="shared" ref="I5:I8" si="1">+H5*F5*1000</f>
        <v>0</v>
      </c>
      <c r="J5" s="2"/>
      <c r="K5" s="2"/>
      <c r="L5" s="2">
        <f>+SUM(G4:G5)-SUM(I4:K5)</f>
        <v>305000</v>
      </c>
      <c r="M5" s="5"/>
    </row>
    <row r="6" spans="1:13">
      <c r="A6" s="20"/>
      <c r="B6" s="13"/>
      <c r="C6" s="5">
        <v>860</v>
      </c>
      <c r="D6" s="2"/>
      <c r="E6" s="2">
        <v>6</v>
      </c>
      <c r="F6" s="2">
        <v>90</v>
      </c>
      <c r="G6" s="2">
        <f t="shared" si="0"/>
        <v>540000</v>
      </c>
      <c r="H6" s="2"/>
      <c r="I6" s="2">
        <f t="shared" si="1"/>
        <v>0</v>
      </c>
      <c r="J6" s="2"/>
      <c r="K6" s="2"/>
      <c r="L6" s="2" t="s">
        <v>82</v>
      </c>
      <c r="M6" s="5"/>
    </row>
    <row r="7" spans="1:13">
      <c r="A7" s="20"/>
      <c r="B7" s="13"/>
      <c r="C7" s="5"/>
      <c r="D7" s="2"/>
      <c r="E7" s="2">
        <v>8</v>
      </c>
      <c r="F7" s="2">
        <v>75</v>
      </c>
      <c r="G7" s="2">
        <f t="shared" si="0"/>
        <v>600000</v>
      </c>
      <c r="H7" s="2"/>
      <c r="I7" s="2">
        <f t="shared" si="1"/>
        <v>0</v>
      </c>
      <c r="J7" s="2"/>
      <c r="K7" s="2"/>
      <c r="L7" s="2">
        <f>+SUM(G6:G7)-SUM(I6:K7)</f>
        <v>1140000</v>
      </c>
      <c r="M7" s="5"/>
    </row>
    <row r="8" spans="1:13">
      <c r="A8" s="20"/>
      <c r="B8" s="13"/>
      <c r="C8" s="5">
        <v>861</v>
      </c>
      <c r="D8" s="2"/>
      <c r="E8" s="2">
        <v>8</v>
      </c>
      <c r="F8" s="2">
        <v>55</v>
      </c>
      <c r="G8" s="2">
        <f t="shared" si="0"/>
        <v>440000</v>
      </c>
      <c r="H8" s="2"/>
      <c r="I8" s="2">
        <f t="shared" si="1"/>
        <v>0</v>
      </c>
      <c r="J8" s="2"/>
      <c r="K8" s="2"/>
      <c r="L8" s="2">
        <f>+G8-I8-J8-K1014</f>
        <v>440000</v>
      </c>
      <c r="M8" s="5"/>
    </row>
    <row r="9" spans="1:13">
      <c r="A9" s="20"/>
      <c r="B9" s="13"/>
      <c r="C9" s="5">
        <v>862</v>
      </c>
      <c r="D9" s="2"/>
      <c r="E9" s="2">
        <v>6</v>
      </c>
      <c r="F9" s="2">
        <v>90</v>
      </c>
      <c r="G9" s="2">
        <f t="shared" si="0"/>
        <v>540000</v>
      </c>
      <c r="H9" s="2"/>
      <c r="I9" s="2">
        <f>+H9*F9*1000</f>
        <v>0</v>
      </c>
      <c r="J9" s="2"/>
      <c r="K9" s="2"/>
      <c r="L9" s="2">
        <f>+G9-I9-J9-K1015</f>
        <v>540000</v>
      </c>
      <c r="M9" s="5"/>
    </row>
    <row r="10" spans="1:13">
      <c r="A10" s="20"/>
      <c r="B10" s="13"/>
      <c r="C10" s="5">
        <v>863</v>
      </c>
      <c r="D10" s="2">
        <v>1</v>
      </c>
      <c r="E10" s="2">
        <v>4</v>
      </c>
      <c r="F10" s="2">
        <v>65</v>
      </c>
      <c r="G10" s="2">
        <f t="shared" si="0"/>
        <v>1040000</v>
      </c>
      <c r="H10" s="2"/>
      <c r="I10" s="2">
        <f t="shared" ref="I10:I73" si="2">+H10*F10*1000</f>
        <v>0</v>
      </c>
      <c r="J10" s="2"/>
      <c r="K10" s="2"/>
      <c r="L10" s="2">
        <f>+G10-I10-J10-K1016</f>
        <v>1040000</v>
      </c>
      <c r="M10" s="5"/>
    </row>
    <row r="11" spans="1:13">
      <c r="A11" s="20"/>
      <c r="B11" s="13"/>
      <c r="C11" s="5">
        <v>864</v>
      </c>
      <c r="D11" s="2"/>
      <c r="E11" s="2">
        <v>6</v>
      </c>
      <c r="F11" s="2">
        <v>120</v>
      </c>
      <c r="G11" s="2">
        <f t="shared" si="0"/>
        <v>720000</v>
      </c>
      <c r="H11" s="2"/>
      <c r="I11" s="2">
        <f t="shared" si="2"/>
        <v>0</v>
      </c>
      <c r="J11" s="2"/>
      <c r="K11" s="2"/>
      <c r="L11" s="2" t="s">
        <v>82</v>
      </c>
      <c r="M11" s="5"/>
    </row>
    <row r="12" spans="1:13">
      <c r="A12" s="20"/>
      <c r="B12" s="13"/>
      <c r="C12" s="5"/>
      <c r="D12" s="2"/>
      <c r="E12" s="2">
        <v>8</v>
      </c>
      <c r="F12" s="2">
        <v>85</v>
      </c>
      <c r="G12" s="2">
        <f t="shared" si="0"/>
        <v>680000</v>
      </c>
      <c r="H12" s="2"/>
      <c r="I12" s="2">
        <f t="shared" si="2"/>
        <v>0</v>
      </c>
      <c r="J12" s="2"/>
      <c r="K12" s="2"/>
      <c r="L12" s="2">
        <f>+SUM(G11:G12)-SUM(I11:K12)</f>
        <v>1400000</v>
      </c>
      <c r="M12" s="5" t="s">
        <v>112</v>
      </c>
    </row>
    <row r="13" spans="1:13">
      <c r="A13" s="20"/>
      <c r="B13" s="13"/>
      <c r="C13" s="5">
        <v>865</v>
      </c>
      <c r="D13" s="2">
        <v>10</v>
      </c>
      <c r="E13" s="2"/>
      <c r="F13" s="2">
        <v>75</v>
      </c>
      <c r="G13" s="2">
        <f t="shared" si="0"/>
        <v>9000000</v>
      </c>
      <c r="H13" s="2"/>
      <c r="I13" s="2">
        <f t="shared" si="2"/>
        <v>0</v>
      </c>
      <c r="J13" s="2"/>
      <c r="K13" s="2"/>
      <c r="L13" s="2" t="s">
        <v>82</v>
      </c>
      <c r="M13" s="5"/>
    </row>
    <row r="14" spans="1:13">
      <c r="A14" s="20"/>
      <c r="B14" s="13"/>
      <c r="C14" s="5"/>
      <c r="D14" s="2">
        <v>4</v>
      </c>
      <c r="E14" s="2"/>
      <c r="F14" s="2">
        <v>75</v>
      </c>
      <c r="G14" s="2">
        <f t="shared" si="0"/>
        <v>3600000</v>
      </c>
      <c r="H14" s="2"/>
      <c r="I14" s="2">
        <f t="shared" si="2"/>
        <v>0</v>
      </c>
      <c r="J14" s="2"/>
      <c r="K14" s="2"/>
      <c r="L14" s="2">
        <f>+SUM(G13:G14)-SUM(I13:K14)</f>
        <v>12600000</v>
      </c>
      <c r="M14" s="5" t="s">
        <v>100</v>
      </c>
    </row>
    <row r="15" spans="1:13">
      <c r="A15" s="20"/>
      <c r="B15" s="13"/>
      <c r="C15" s="5">
        <v>866</v>
      </c>
      <c r="D15" s="2"/>
      <c r="E15" s="2">
        <v>8</v>
      </c>
      <c r="F15" s="2">
        <v>85</v>
      </c>
      <c r="G15" s="2">
        <f t="shared" si="0"/>
        <v>680000</v>
      </c>
      <c r="H15" s="2"/>
      <c r="I15" s="2">
        <f t="shared" si="2"/>
        <v>0</v>
      </c>
      <c r="J15" s="2"/>
      <c r="K15" s="2"/>
      <c r="L15" s="2" t="s">
        <v>82</v>
      </c>
      <c r="M15" s="5"/>
    </row>
    <row r="16" spans="1:13">
      <c r="A16" s="20"/>
      <c r="B16" s="13"/>
      <c r="C16" s="5"/>
      <c r="D16" s="2"/>
      <c r="E16" s="2">
        <v>3</v>
      </c>
      <c r="F16" s="2">
        <v>120</v>
      </c>
      <c r="G16" s="2">
        <f t="shared" si="0"/>
        <v>360000</v>
      </c>
      <c r="H16" s="2"/>
      <c r="I16" s="2">
        <f t="shared" si="2"/>
        <v>0</v>
      </c>
      <c r="J16" s="2"/>
      <c r="K16" s="2"/>
      <c r="L16" s="2">
        <f>+SUM(G15:G16)-SUM(I15:K16)</f>
        <v>1040000</v>
      </c>
      <c r="M16" s="5"/>
    </row>
    <row r="17" spans="1:13">
      <c r="A17" s="20"/>
      <c r="B17" s="13"/>
      <c r="C17" s="5">
        <v>867</v>
      </c>
      <c r="D17" s="2"/>
      <c r="E17" s="2">
        <v>8</v>
      </c>
      <c r="F17" s="2">
        <v>85</v>
      </c>
      <c r="G17" s="2">
        <f t="shared" si="0"/>
        <v>680000</v>
      </c>
      <c r="H17" s="2"/>
      <c r="I17" s="2">
        <f t="shared" si="2"/>
        <v>0</v>
      </c>
      <c r="J17" s="2"/>
      <c r="K17" s="2"/>
      <c r="L17" s="2" t="s">
        <v>82</v>
      </c>
      <c r="M17" s="5"/>
    </row>
    <row r="18" spans="1:13">
      <c r="A18" s="20"/>
      <c r="B18" s="13"/>
      <c r="C18" s="5"/>
      <c r="D18" s="2"/>
      <c r="E18" s="2">
        <v>4</v>
      </c>
      <c r="F18" s="2">
        <v>65</v>
      </c>
      <c r="G18" s="2">
        <f t="shared" si="0"/>
        <v>260000</v>
      </c>
      <c r="H18" s="2"/>
      <c r="I18" s="2">
        <f t="shared" si="2"/>
        <v>0</v>
      </c>
      <c r="J18" s="2"/>
      <c r="K18" s="2"/>
      <c r="L18" s="2">
        <f>+SUM(G17:G18)-SUM(I17:K18)</f>
        <v>940000</v>
      </c>
      <c r="M18" s="5"/>
    </row>
    <row r="19" spans="1:13">
      <c r="A19" s="20"/>
      <c r="B19" s="13"/>
      <c r="C19" s="5">
        <v>868</v>
      </c>
      <c r="D19" s="2"/>
      <c r="E19" s="2">
        <v>8</v>
      </c>
      <c r="F19" s="2">
        <v>85</v>
      </c>
      <c r="G19" s="2">
        <f t="shared" si="0"/>
        <v>680000</v>
      </c>
      <c r="H19" s="2"/>
      <c r="I19" s="2">
        <f t="shared" si="2"/>
        <v>0</v>
      </c>
      <c r="J19" s="2"/>
      <c r="K19" s="2"/>
      <c r="L19" s="2">
        <f>+G19-I19-J19-K1025</f>
        <v>680000</v>
      </c>
      <c r="M19" s="5"/>
    </row>
    <row r="20" spans="1:13">
      <c r="A20" s="20"/>
      <c r="B20" s="13"/>
      <c r="C20" s="5">
        <v>869</v>
      </c>
      <c r="D20" s="2">
        <v>2</v>
      </c>
      <c r="E20" s="2"/>
      <c r="F20" s="2">
        <v>55</v>
      </c>
      <c r="G20" s="2">
        <f t="shared" si="0"/>
        <v>1320000</v>
      </c>
      <c r="H20" s="2"/>
      <c r="I20" s="2">
        <f t="shared" si="2"/>
        <v>0</v>
      </c>
      <c r="J20" s="2"/>
      <c r="K20" s="2"/>
      <c r="L20" s="2">
        <f>+G20-I20-J20-K1026</f>
        <v>1320000</v>
      </c>
      <c r="M20" s="5"/>
    </row>
    <row r="21" spans="1:13">
      <c r="A21" s="20"/>
      <c r="B21" s="13"/>
      <c r="C21" s="5">
        <v>870</v>
      </c>
      <c r="D21" s="2"/>
      <c r="E21" s="2">
        <v>6</v>
      </c>
      <c r="F21" s="2">
        <v>105</v>
      </c>
      <c r="G21" s="2">
        <f t="shared" si="0"/>
        <v>630000</v>
      </c>
      <c r="H21" s="2"/>
      <c r="I21" s="2">
        <f t="shared" si="2"/>
        <v>0</v>
      </c>
      <c r="J21" s="2"/>
      <c r="K21" s="2"/>
      <c r="L21" s="2" t="s">
        <v>82</v>
      </c>
      <c r="M21" s="5"/>
    </row>
    <row r="22" spans="1:13">
      <c r="A22" s="20"/>
      <c r="B22" s="13"/>
      <c r="C22" s="5"/>
      <c r="D22" s="2"/>
      <c r="E22" s="2">
        <v>4</v>
      </c>
      <c r="F22" s="2">
        <v>85</v>
      </c>
      <c r="G22" s="2">
        <f t="shared" si="0"/>
        <v>340000</v>
      </c>
      <c r="H22" s="2"/>
      <c r="I22" s="2">
        <f t="shared" si="2"/>
        <v>0</v>
      </c>
      <c r="J22" s="2"/>
      <c r="K22" s="2"/>
      <c r="L22" s="2">
        <f>+SUM(G21:G22)-SUM(I21:K22)</f>
        <v>970000</v>
      </c>
      <c r="M22" s="5"/>
    </row>
    <row r="23" spans="1:13">
      <c r="A23" s="20"/>
      <c r="B23" s="13"/>
      <c r="C23" s="5">
        <v>871</v>
      </c>
      <c r="D23" s="2"/>
      <c r="E23" s="2">
        <v>8</v>
      </c>
      <c r="F23" s="2">
        <v>55</v>
      </c>
      <c r="G23" s="2">
        <f t="shared" si="0"/>
        <v>440000</v>
      </c>
      <c r="H23" s="2"/>
      <c r="I23" s="2">
        <f t="shared" si="2"/>
        <v>0</v>
      </c>
      <c r="J23" s="2"/>
      <c r="K23" s="2"/>
      <c r="L23" s="2">
        <f>+G23-I23-J23-K1029</f>
        <v>440000</v>
      </c>
      <c r="M23" s="5"/>
    </row>
    <row r="24" spans="1:13">
      <c r="A24" s="20"/>
      <c r="B24" s="13"/>
      <c r="C24" s="5">
        <v>872</v>
      </c>
      <c r="D24" s="2">
        <v>5</v>
      </c>
      <c r="E24" s="2"/>
      <c r="F24" s="2">
        <v>55</v>
      </c>
      <c r="G24" s="2">
        <f t="shared" si="0"/>
        <v>3300000</v>
      </c>
      <c r="H24" s="2"/>
      <c r="I24" s="2">
        <f t="shared" si="2"/>
        <v>0</v>
      </c>
      <c r="J24" s="2"/>
      <c r="K24" s="2"/>
      <c r="L24" s="2" t="s">
        <v>82</v>
      </c>
      <c r="M24" s="5"/>
    </row>
    <row r="25" spans="1:13">
      <c r="A25" s="20"/>
      <c r="B25" s="13"/>
      <c r="C25" s="5"/>
      <c r="D25" s="2"/>
      <c r="E25" s="2">
        <v>6</v>
      </c>
      <c r="F25" s="2">
        <v>75</v>
      </c>
      <c r="G25" s="2">
        <f t="shared" si="0"/>
        <v>450000</v>
      </c>
      <c r="H25" s="2"/>
      <c r="I25" s="2">
        <f t="shared" si="2"/>
        <v>0</v>
      </c>
      <c r="J25" s="2"/>
      <c r="K25" s="2"/>
      <c r="L25" s="2" t="s">
        <v>82</v>
      </c>
      <c r="M25" s="5"/>
    </row>
    <row r="26" spans="1:13">
      <c r="A26" s="20"/>
      <c r="B26" s="13"/>
      <c r="C26" s="5"/>
      <c r="D26" s="2"/>
      <c r="E26" s="2">
        <v>6</v>
      </c>
      <c r="F26" s="2">
        <v>85</v>
      </c>
      <c r="G26" s="2">
        <f t="shared" si="0"/>
        <v>510000</v>
      </c>
      <c r="H26" s="2"/>
      <c r="I26" s="2">
        <f t="shared" si="2"/>
        <v>0</v>
      </c>
      <c r="J26" s="2"/>
      <c r="K26" s="2"/>
      <c r="L26" s="2" t="s">
        <v>97</v>
      </c>
      <c r="M26" s="5"/>
    </row>
    <row r="27" spans="1:13">
      <c r="A27" s="20"/>
      <c r="B27" s="13"/>
      <c r="C27" s="5"/>
      <c r="D27" s="2"/>
      <c r="E27" s="2">
        <v>6</v>
      </c>
      <c r="F27" s="2">
        <v>105</v>
      </c>
      <c r="G27" s="2">
        <f t="shared" si="0"/>
        <v>630000</v>
      </c>
      <c r="H27" s="2"/>
      <c r="I27" s="2">
        <f t="shared" si="2"/>
        <v>0</v>
      </c>
      <c r="J27" s="2"/>
      <c r="K27" s="2"/>
      <c r="L27" s="2" t="s">
        <v>82</v>
      </c>
      <c r="M27" s="5"/>
    </row>
    <row r="28" spans="1:13">
      <c r="A28" s="20"/>
      <c r="B28" s="13"/>
      <c r="C28" s="5"/>
      <c r="D28" s="2"/>
      <c r="E28" s="2">
        <v>6</v>
      </c>
      <c r="F28" s="2">
        <v>90</v>
      </c>
      <c r="G28" s="2">
        <f t="shared" si="0"/>
        <v>540000</v>
      </c>
      <c r="H28" s="2"/>
      <c r="I28" s="2">
        <f t="shared" si="2"/>
        <v>0</v>
      </c>
      <c r="J28" s="2"/>
      <c r="K28" s="2"/>
      <c r="L28" s="2" t="s">
        <v>82</v>
      </c>
      <c r="M28" s="5"/>
    </row>
    <row r="29" spans="1:13">
      <c r="A29" s="20"/>
      <c r="B29" s="13"/>
      <c r="C29" s="5"/>
      <c r="D29" s="2">
        <v>5</v>
      </c>
      <c r="E29" s="2"/>
      <c r="F29" s="2">
        <v>42</v>
      </c>
      <c r="G29" s="2">
        <f t="shared" si="0"/>
        <v>2520000</v>
      </c>
      <c r="H29" s="2"/>
      <c r="I29" s="2">
        <f t="shared" si="2"/>
        <v>0</v>
      </c>
      <c r="J29" s="2"/>
      <c r="K29" s="2"/>
      <c r="L29" s="2" t="s">
        <v>82</v>
      </c>
      <c r="M29" s="5"/>
    </row>
    <row r="30" spans="1:13">
      <c r="A30" s="20"/>
      <c r="B30" s="13"/>
      <c r="C30" s="5"/>
      <c r="D30" s="2">
        <v>1</v>
      </c>
      <c r="E30" s="2">
        <v>6</v>
      </c>
      <c r="F30" s="2">
        <v>85</v>
      </c>
      <c r="G30" s="2">
        <f t="shared" si="0"/>
        <v>1530000</v>
      </c>
      <c r="H30" s="2"/>
      <c r="I30" s="2">
        <f t="shared" si="2"/>
        <v>0</v>
      </c>
      <c r="J30" s="2"/>
      <c r="K30" s="2"/>
      <c r="L30" s="2">
        <f>+SUM(G24:G30)-SUM(I24:K30)</f>
        <v>9480000</v>
      </c>
      <c r="M30" s="5"/>
    </row>
    <row r="31" spans="1:13">
      <c r="A31" s="20"/>
      <c r="B31" s="13"/>
      <c r="C31" s="5">
        <v>873</v>
      </c>
      <c r="D31" s="2"/>
      <c r="E31" s="2">
        <v>4</v>
      </c>
      <c r="F31" s="2">
        <v>45</v>
      </c>
      <c r="G31" s="2">
        <f t="shared" si="0"/>
        <v>180000</v>
      </c>
      <c r="H31" s="2"/>
      <c r="I31" s="2">
        <f t="shared" si="2"/>
        <v>0</v>
      </c>
      <c r="J31" s="2"/>
      <c r="K31" s="2"/>
      <c r="L31" s="2">
        <f>+G31-I31-J31-K1037</f>
        <v>180000</v>
      </c>
      <c r="M31" s="5"/>
    </row>
    <row r="32" spans="1:13">
      <c r="A32" s="20"/>
      <c r="B32" s="13"/>
      <c r="C32" s="5">
        <v>874</v>
      </c>
      <c r="D32" s="2">
        <v>1</v>
      </c>
      <c r="E32" s="2"/>
      <c r="F32" s="2">
        <v>90</v>
      </c>
      <c r="G32" s="2">
        <f t="shared" si="0"/>
        <v>1080000</v>
      </c>
      <c r="H32" s="2"/>
      <c r="I32" s="2">
        <f t="shared" si="2"/>
        <v>0</v>
      </c>
      <c r="J32" s="2"/>
      <c r="K32" s="2"/>
      <c r="L32" s="2" t="s">
        <v>82</v>
      </c>
      <c r="M32" s="5"/>
    </row>
    <row r="33" spans="1:13">
      <c r="A33" s="20"/>
      <c r="B33" s="13"/>
      <c r="C33" s="5"/>
      <c r="D33" s="2">
        <v>1</v>
      </c>
      <c r="E33" s="2"/>
      <c r="F33" s="2">
        <v>105</v>
      </c>
      <c r="G33" s="2">
        <f t="shared" si="0"/>
        <v>1260000</v>
      </c>
      <c r="H33" s="2"/>
      <c r="I33" s="2">
        <f t="shared" si="2"/>
        <v>0</v>
      </c>
      <c r="J33" s="2"/>
      <c r="K33" s="2"/>
      <c r="L33" s="2">
        <f>+SUM(G32:G33)-SUM(I32:K33)</f>
        <v>2340000</v>
      </c>
      <c r="M33" s="5"/>
    </row>
    <row r="34" spans="1:13">
      <c r="A34" s="20"/>
      <c r="B34" s="13"/>
      <c r="C34" s="5">
        <v>875</v>
      </c>
      <c r="D34" s="2">
        <v>1</v>
      </c>
      <c r="E34" s="2"/>
      <c r="F34" s="2">
        <v>42</v>
      </c>
      <c r="G34" s="2">
        <f t="shared" si="0"/>
        <v>504000</v>
      </c>
      <c r="H34" s="2"/>
      <c r="I34" s="2">
        <f t="shared" si="2"/>
        <v>0</v>
      </c>
      <c r="J34" s="2"/>
      <c r="K34" s="2"/>
      <c r="L34" s="2" t="s">
        <v>82</v>
      </c>
      <c r="M34" s="5"/>
    </row>
    <row r="35" spans="1:13">
      <c r="A35" s="20"/>
      <c r="B35" s="13"/>
      <c r="C35" s="5"/>
      <c r="D35" s="2">
        <v>1</v>
      </c>
      <c r="E35" s="2"/>
      <c r="F35" s="2">
        <v>55</v>
      </c>
      <c r="G35" s="2">
        <f t="shared" si="0"/>
        <v>660000</v>
      </c>
      <c r="H35" s="2"/>
      <c r="I35" s="2">
        <f t="shared" si="2"/>
        <v>0</v>
      </c>
      <c r="J35" s="2"/>
      <c r="K35" s="2"/>
      <c r="L35" s="2" t="s">
        <v>82</v>
      </c>
      <c r="M35" s="5"/>
    </row>
    <row r="36" spans="1:13">
      <c r="A36" s="20"/>
      <c r="B36" s="13"/>
      <c r="C36" s="5"/>
      <c r="D36" s="2"/>
      <c r="E36" s="2">
        <v>6</v>
      </c>
      <c r="F36" s="2">
        <v>65</v>
      </c>
      <c r="G36" s="2">
        <f t="shared" si="0"/>
        <v>390000</v>
      </c>
      <c r="H36" s="2"/>
      <c r="I36" s="2">
        <f t="shared" si="2"/>
        <v>0</v>
      </c>
      <c r="J36" s="2"/>
      <c r="K36" s="2"/>
      <c r="L36" s="2" t="s">
        <v>82</v>
      </c>
      <c r="M36" s="5"/>
    </row>
    <row r="37" spans="1:13">
      <c r="A37" s="20"/>
      <c r="B37" s="13"/>
      <c r="C37" s="5"/>
      <c r="D37" s="2"/>
      <c r="E37" s="2">
        <v>4</v>
      </c>
      <c r="F37" s="2">
        <v>65</v>
      </c>
      <c r="G37" s="2">
        <f t="shared" si="0"/>
        <v>260000</v>
      </c>
      <c r="H37" s="2"/>
      <c r="I37" s="2">
        <f t="shared" si="2"/>
        <v>0</v>
      </c>
      <c r="J37" s="2"/>
      <c r="K37" s="2"/>
      <c r="L37" s="2">
        <f>+SUM(G34:G37)-SUM(I34:K37)</f>
        <v>1814000</v>
      </c>
      <c r="M37" s="5"/>
    </row>
    <row r="38" spans="1:13">
      <c r="A38" s="20"/>
      <c r="B38" s="13"/>
      <c r="C38" s="5">
        <v>876</v>
      </c>
      <c r="D38" s="2">
        <v>1</v>
      </c>
      <c r="E38" s="2">
        <v>2</v>
      </c>
      <c r="F38" s="2">
        <v>85</v>
      </c>
      <c r="G38" s="2">
        <f t="shared" si="0"/>
        <v>1190000</v>
      </c>
      <c r="H38" s="2"/>
      <c r="I38" s="2">
        <f t="shared" si="2"/>
        <v>0</v>
      </c>
      <c r="J38" s="2"/>
      <c r="K38" s="2"/>
      <c r="L38" s="2" t="s">
        <v>82</v>
      </c>
      <c r="M38" s="5"/>
    </row>
    <row r="39" spans="1:13">
      <c r="A39" s="20"/>
      <c r="B39" s="13"/>
      <c r="C39" s="5"/>
      <c r="D39" s="2"/>
      <c r="E39" s="2">
        <v>6</v>
      </c>
      <c r="F39" s="2">
        <v>105</v>
      </c>
      <c r="G39" s="2">
        <f t="shared" si="0"/>
        <v>630000</v>
      </c>
      <c r="H39" s="2"/>
      <c r="I39" s="2">
        <f t="shared" si="2"/>
        <v>0</v>
      </c>
      <c r="J39" s="2"/>
      <c r="K39" s="2"/>
      <c r="L39" s="2">
        <f>+SUM(G38:G39)-SUM(I38:K39)</f>
        <v>1820000</v>
      </c>
      <c r="M39" s="5"/>
    </row>
    <row r="40" spans="1:13">
      <c r="A40" s="20"/>
      <c r="B40" s="13"/>
      <c r="C40" s="5">
        <v>877</v>
      </c>
      <c r="D40" s="2"/>
      <c r="E40" s="2">
        <v>4</v>
      </c>
      <c r="F40" s="2">
        <v>85</v>
      </c>
      <c r="G40" s="2">
        <f t="shared" si="0"/>
        <v>340000</v>
      </c>
      <c r="H40" s="2"/>
      <c r="I40" s="2">
        <f t="shared" si="2"/>
        <v>0</v>
      </c>
      <c r="J40" s="2"/>
      <c r="K40" s="2"/>
      <c r="L40" s="2">
        <f>+G40-I40-J40-K1046</f>
        <v>340000</v>
      </c>
      <c r="M40" s="5"/>
    </row>
    <row r="41" spans="1:13">
      <c r="A41" s="20"/>
      <c r="B41" s="13"/>
      <c r="C41" s="5">
        <v>878</v>
      </c>
      <c r="D41" s="2"/>
      <c r="E41" s="2">
        <v>4</v>
      </c>
      <c r="F41" s="2">
        <v>85</v>
      </c>
      <c r="G41" s="2">
        <f t="shared" si="0"/>
        <v>340000</v>
      </c>
      <c r="H41" s="2"/>
      <c r="I41" s="2">
        <f t="shared" si="2"/>
        <v>0</v>
      </c>
      <c r="J41" s="2"/>
      <c r="K41" s="2"/>
      <c r="L41" s="2">
        <f>+G41-I41-J41-K1047</f>
        <v>340000</v>
      </c>
      <c r="M41" s="5"/>
    </row>
    <row r="42" spans="1:13">
      <c r="A42" s="20"/>
      <c r="B42" s="13"/>
      <c r="C42" s="5">
        <v>879</v>
      </c>
      <c r="D42" s="2"/>
      <c r="E42" s="2">
        <v>6</v>
      </c>
      <c r="F42" s="2">
        <v>85</v>
      </c>
      <c r="G42" s="2">
        <f t="shared" si="0"/>
        <v>510000</v>
      </c>
      <c r="H42" s="2"/>
      <c r="I42" s="2">
        <f t="shared" si="2"/>
        <v>0</v>
      </c>
      <c r="J42" s="2"/>
      <c r="K42" s="2"/>
      <c r="L42" s="2" t="s">
        <v>82</v>
      </c>
      <c r="M42" s="5"/>
    </row>
    <row r="43" spans="1:13">
      <c r="A43" s="20"/>
      <c r="B43" s="13"/>
      <c r="C43" s="5"/>
      <c r="D43" s="2"/>
      <c r="E43" s="2">
        <v>6</v>
      </c>
      <c r="F43" s="2">
        <v>85</v>
      </c>
      <c r="G43" s="2">
        <f t="shared" si="0"/>
        <v>510000</v>
      </c>
      <c r="H43" s="2"/>
      <c r="I43" s="2">
        <f t="shared" si="2"/>
        <v>0</v>
      </c>
      <c r="J43" s="2"/>
      <c r="K43" s="2"/>
      <c r="L43" s="2" t="s">
        <v>82</v>
      </c>
      <c r="M43" s="5"/>
    </row>
    <row r="44" spans="1:13">
      <c r="A44" s="20"/>
      <c r="B44" s="13"/>
      <c r="C44" s="5"/>
      <c r="D44" s="2"/>
      <c r="E44" s="2">
        <v>4</v>
      </c>
      <c r="F44" s="2">
        <v>85</v>
      </c>
      <c r="G44" s="2">
        <f t="shared" si="0"/>
        <v>340000</v>
      </c>
      <c r="H44" s="2"/>
      <c r="I44" s="2">
        <f t="shared" si="2"/>
        <v>0</v>
      </c>
      <c r="J44" s="2"/>
      <c r="K44" s="2"/>
      <c r="L44" s="2">
        <f>+SUM(G42:G44)-SUM(I42:K44)</f>
        <v>1360000</v>
      </c>
      <c r="M44" s="5"/>
    </row>
    <row r="45" spans="1:13">
      <c r="A45" s="20"/>
      <c r="B45" s="13"/>
      <c r="C45" s="5">
        <v>880</v>
      </c>
      <c r="D45" s="2"/>
      <c r="E45" s="2">
        <v>4</v>
      </c>
      <c r="F45" s="2">
        <v>85</v>
      </c>
      <c r="G45" s="2">
        <f t="shared" si="0"/>
        <v>340000</v>
      </c>
      <c r="H45" s="2"/>
      <c r="I45" s="2">
        <f t="shared" si="2"/>
        <v>0</v>
      </c>
      <c r="J45" s="2"/>
      <c r="K45" s="2"/>
      <c r="L45" s="2">
        <f>+G45-I45-J45-K1051</f>
        <v>340000</v>
      </c>
      <c r="M45" s="5"/>
    </row>
    <row r="46" spans="1:13">
      <c r="A46" s="20"/>
      <c r="B46" s="13"/>
      <c r="C46" s="5">
        <v>881</v>
      </c>
      <c r="D46" s="2"/>
      <c r="E46" s="2">
        <v>2</v>
      </c>
      <c r="F46" s="2">
        <v>85</v>
      </c>
      <c r="G46" s="2">
        <f t="shared" si="0"/>
        <v>170000</v>
      </c>
      <c r="H46" s="2"/>
      <c r="I46" s="2">
        <f t="shared" si="2"/>
        <v>0</v>
      </c>
      <c r="J46" s="2"/>
      <c r="K46" s="2"/>
      <c r="L46" s="2">
        <f>+G46-I46-J46-K1052</f>
        <v>170000</v>
      </c>
      <c r="M46" s="5"/>
    </row>
    <row r="47" spans="1:13">
      <c r="A47" s="20"/>
      <c r="B47" s="13"/>
      <c r="C47" s="5">
        <v>882</v>
      </c>
      <c r="D47" s="2"/>
      <c r="E47" s="2">
        <v>4</v>
      </c>
      <c r="F47" s="2">
        <v>65</v>
      </c>
      <c r="G47" s="2">
        <f t="shared" si="0"/>
        <v>260000</v>
      </c>
      <c r="H47" s="2"/>
      <c r="I47" s="2">
        <f t="shared" si="2"/>
        <v>0</v>
      </c>
      <c r="J47" s="2"/>
      <c r="K47" s="2"/>
      <c r="L47" s="2" t="s">
        <v>82</v>
      </c>
      <c r="M47" s="5"/>
    </row>
    <row r="48" spans="1:13">
      <c r="A48" s="20"/>
      <c r="B48" s="13"/>
      <c r="C48" s="5"/>
      <c r="D48" s="2"/>
      <c r="E48" s="2">
        <v>4</v>
      </c>
      <c r="F48" s="2">
        <v>55</v>
      </c>
      <c r="G48" s="2">
        <f t="shared" si="0"/>
        <v>220000</v>
      </c>
      <c r="H48" s="2"/>
      <c r="I48" s="2">
        <f t="shared" si="2"/>
        <v>0</v>
      </c>
      <c r="J48" s="2"/>
      <c r="K48" s="2"/>
      <c r="L48" s="2" t="s">
        <v>82</v>
      </c>
      <c r="M48" s="5"/>
    </row>
    <row r="49" spans="1:13">
      <c r="A49" s="20"/>
      <c r="B49" s="13"/>
      <c r="C49" s="5"/>
      <c r="D49" s="2"/>
      <c r="E49" s="2">
        <v>4</v>
      </c>
      <c r="F49" s="2">
        <v>105</v>
      </c>
      <c r="G49" s="2">
        <f t="shared" si="0"/>
        <v>420000</v>
      </c>
      <c r="H49" s="2"/>
      <c r="I49" s="2">
        <f t="shared" si="2"/>
        <v>0</v>
      </c>
      <c r="J49" s="2"/>
      <c r="K49" s="2"/>
      <c r="L49" s="2">
        <f>+SUM(G47:G49)-SUM(I47:K49)</f>
        <v>900000</v>
      </c>
      <c r="M49" s="5"/>
    </row>
    <row r="50" spans="1:13">
      <c r="A50" s="20"/>
      <c r="B50" s="13"/>
      <c r="C50" s="5">
        <v>883</v>
      </c>
      <c r="D50" s="2"/>
      <c r="E50" s="2">
        <v>3</v>
      </c>
      <c r="F50" s="2">
        <v>105</v>
      </c>
      <c r="G50" s="2">
        <f t="shared" si="0"/>
        <v>315000</v>
      </c>
      <c r="H50" s="2"/>
      <c r="I50" s="2">
        <f t="shared" si="2"/>
        <v>0</v>
      </c>
      <c r="J50" s="2"/>
      <c r="K50" s="2"/>
      <c r="L50" s="2">
        <f>+G50-I50-J50-K1056</f>
        <v>315000</v>
      </c>
      <c r="M50" s="5"/>
    </row>
    <row r="51" spans="1:13">
      <c r="A51" s="20"/>
      <c r="B51" s="13"/>
      <c r="C51" s="5">
        <v>884</v>
      </c>
      <c r="D51" s="2"/>
      <c r="E51" s="2">
        <v>8</v>
      </c>
      <c r="F51" s="2">
        <v>55</v>
      </c>
      <c r="G51" s="2">
        <f t="shared" si="0"/>
        <v>440000</v>
      </c>
      <c r="H51" s="2"/>
      <c r="I51" s="2">
        <f t="shared" si="2"/>
        <v>0</v>
      </c>
      <c r="J51" s="2"/>
      <c r="K51" s="2"/>
      <c r="L51" s="2" t="s">
        <v>82</v>
      </c>
      <c r="M51" s="5"/>
    </row>
    <row r="52" spans="1:13">
      <c r="A52" s="20"/>
      <c r="B52" s="13"/>
      <c r="C52" s="5"/>
      <c r="D52" s="2"/>
      <c r="E52" s="2">
        <v>3</v>
      </c>
      <c r="F52" s="2">
        <v>105</v>
      </c>
      <c r="G52" s="2">
        <f t="shared" si="0"/>
        <v>315000</v>
      </c>
      <c r="H52" s="2"/>
      <c r="I52" s="2">
        <f t="shared" si="2"/>
        <v>0</v>
      </c>
      <c r="J52" s="2"/>
      <c r="K52" s="2"/>
      <c r="L52" s="2" t="s">
        <v>82</v>
      </c>
      <c r="M52" s="5"/>
    </row>
    <row r="53" spans="1:13">
      <c r="A53" s="20"/>
      <c r="B53" s="13"/>
      <c r="C53" s="5"/>
      <c r="D53" s="2"/>
      <c r="E53" s="2">
        <v>4</v>
      </c>
      <c r="F53" s="2">
        <v>65</v>
      </c>
      <c r="G53" s="2">
        <f t="shared" si="0"/>
        <v>260000</v>
      </c>
      <c r="H53" s="2"/>
      <c r="I53" s="2">
        <f t="shared" si="2"/>
        <v>0</v>
      </c>
      <c r="J53" s="2"/>
      <c r="K53" s="2"/>
      <c r="L53" s="2">
        <f>+SUM(G51:G53)-SUM(I51:K53)</f>
        <v>1015000</v>
      </c>
      <c r="M53" s="5"/>
    </row>
    <row r="54" spans="1:13">
      <c r="A54" s="20"/>
      <c r="B54" s="13"/>
      <c r="C54" s="5">
        <v>885</v>
      </c>
      <c r="D54" s="2">
        <v>1</v>
      </c>
      <c r="E54" s="2">
        <v>4</v>
      </c>
      <c r="F54" s="2">
        <v>65</v>
      </c>
      <c r="G54" s="2">
        <f t="shared" si="0"/>
        <v>1040000</v>
      </c>
      <c r="H54" s="2"/>
      <c r="I54" s="2">
        <f t="shared" si="2"/>
        <v>0</v>
      </c>
      <c r="J54" s="2"/>
      <c r="K54" s="2"/>
      <c r="L54" s="2">
        <f>+G54-I54-J54-K1060</f>
        <v>1040000</v>
      </c>
      <c r="M54" s="5"/>
    </row>
    <row r="55" spans="1:13">
      <c r="A55" s="20"/>
      <c r="B55" s="13"/>
      <c r="C55" s="5">
        <v>886</v>
      </c>
      <c r="D55" s="2"/>
      <c r="E55" s="2">
        <v>6</v>
      </c>
      <c r="F55" s="2">
        <v>85</v>
      </c>
      <c r="G55" s="2">
        <f t="shared" si="0"/>
        <v>510000</v>
      </c>
      <c r="H55" s="2"/>
      <c r="I55" s="2">
        <f t="shared" si="2"/>
        <v>0</v>
      </c>
      <c r="J55" s="2"/>
      <c r="K55" s="2"/>
      <c r="L55" s="2">
        <f>+G55-I55-J55-K1061</f>
        <v>510000</v>
      </c>
      <c r="M55" s="5"/>
    </row>
    <row r="56" spans="1:13">
      <c r="A56" s="20"/>
      <c r="B56" s="13"/>
      <c r="C56" s="5">
        <v>888</v>
      </c>
      <c r="D56" s="2"/>
      <c r="E56" s="2">
        <v>4</v>
      </c>
      <c r="F56" s="2">
        <v>85</v>
      </c>
      <c r="G56" s="2">
        <f t="shared" si="0"/>
        <v>340000</v>
      </c>
      <c r="H56" s="2"/>
      <c r="I56" s="2">
        <f t="shared" si="2"/>
        <v>0</v>
      </c>
      <c r="J56" s="2"/>
      <c r="K56" s="2"/>
      <c r="L56" s="2" t="s">
        <v>82</v>
      </c>
      <c r="M56" s="5"/>
    </row>
    <row r="57" spans="1:13">
      <c r="A57" s="20"/>
      <c r="B57" s="13"/>
      <c r="C57" s="5"/>
      <c r="D57" s="2"/>
      <c r="E57" s="2">
        <v>3</v>
      </c>
      <c r="F57" s="2">
        <v>105</v>
      </c>
      <c r="G57" s="2">
        <f t="shared" si="0"/>
        <v>315000</v>
      </c>
      <c r="H57" s="2"/>
      <c r="I57" s="2">
        <f t="shared" si="2"/>
        <v>0</v>
      </c>
      <c r="J57" s="2"/>
      <c r="K57" s="2"/>
      <c r="L57" s="2">
        <f>+SUM(G56:G57)-SUM(I56:K57)</f>
        <v>655000</v>
      </c>
      <c r="M57" s="5"/>
    </row>
    <row r="58" spans="1:13">
      <c r="A58" s="20"/>
      <c r="B58" s="13"/>
      <c r="C58" s="5">
        <v>889</v>
      </c>
      <c r="D58" s="2"/>
      <c r="E58" s="2">
        <v>3</v>
      </c>
      <c r="F58" s="2">
        <v>105</v>
      </c>
      <c r="G58" s="2">
        <f t="shared" si="0"/>
        <v>315000</v>
      </c>
      <c r="H58" s="2"/>
      <c r="I58" s="2">
        <f t="shared" si="2"/>
        <v>0</v>
      </c>
      <c r="J58" s="2">
        <f>3*15000</f>
        <v>45000</v>
      </c>
      <c r="K58" s="2"/>
      <c r="L58" s="2" t="s">
        <v>82</v>
      </c>
      <c r="M58" s="5"/>
    </row>
    <row r="59" spans="1:13">
      <c r="A59" s="20"/>
      <c r="B59" s="13"/>
      <c r="C59" s="5"/>
      <c r="D59" s="2"/>
      <c r="E59" s="2">
        <v>4</v>
      </c>
      <c r="F59" s="2">
        <v>65</v>
      </c>
      <c r="G59" s="2">
        <f t="shared" si="0"/>
        <v>260000</v>
      </c>
      <c r="H59" s="2"/>
      <c r="I59" s="2">
        <f t="shared" si="2"/>
        <v>0</v>
      </c>
      <c r="J59" s="2"/>
      <c r="K59" s="2"/>
      <c r="L59" s="2">
        <f>+SUM(G58:G59)-SUM(I58:K59)</f>
        <v>530000</v>
      </c>
      <c r="M59" s="5"/>
    </row>
    <row r="60" spans="1:13">
      <c r="A60" s="20"/>
      <c r="B60" s="13"/>
      <c r="C60" s="5">
        <v>890</v>
      </c>
      <c r="D60" s="2">
        <v>1</v>
      </c>
      <c r="E60" s="2"/>
      <c r="F60" s="2">
        <v>105</v>
      </c>
      <c r="G60" s="2">
        <f t="shared" si="0"/>
        <v>1260000</v>
      </c>
      <c r="H60" s="2"/>
      <c r="I60" s="2">
        <f t="shared" si="2"/>
        <v>0</v>
      </c>
      <c r="J60" s="2"/>
      <c r="K60" s="2"/>
      <c r="L60" s="2" t="s">
        <v>82</v>
      </c>
      <c r="M60" s="5"/>
    </row>
    <row r="61" spans="1:13">
      <c r="A61" s="20"/>
      <c r="B61" s="13"/>
      <c r="C61" s="5"/>
      <c r="D61" s="2">
        <v>1</v>
      </c>
      <c r="E61" s="2"/>
      <c r="F61" s="2">
        <v>90</v>
      </c>
      <c r="G61" s="2">
        <f t="shared" si="0"/>
        <v>1080000</v>
      </c>
      <c r="H61" s="2"/>
      <c r="I61" s="2">
        <f t="shared" si="2"/>
        <v>0</v>
      </c>
      <c r="J61" s="2"/>
      <c r="K61" s="2"/>
      <c r="L61" s="2" t="s">
        <v>82</v>
      </c>
      <c r="M61" s="5"/>
    </row>
    <row r="62" spans="1:13">
      <c r="A62" s="20"/>
      <c r="B62" s="13"/>
      <c r="C62" s="5"/>
      <c r="D62" s="2"/>
      <c r="E62" s="2">
        <v>4</v>
      </c>
      <c r="F62" s="2">
        <v>120</v>
      </c>
      <c r="G62" s="2">
        <f t="shared" si="0"/>
        <v>480000</v>
      </c>
      <c r="H62" s="2"/>
      <c r="I62" s="2">
        <f t="shared" si="2"/>
        <v>0</v>
      </c>
      <c r="J62" s="2"/>
      <c r="K62" s="2"/>
      <c r="L62" s="2" t="s">
        <v>82</v>
      </c>
      <c r="M62" s="5"/>
    </row>
    <row r="63" spans="1:13">
      <c r="A63" s="20"/>
      <c r="B63" s="13"/>
      <c r="C63" s="5"/>
      <c r="D63" s="2"/>
      <c r="E63" s="2">
        <v>6</v>
      </c>
      <c r="F63" s="2">
        <v>105</v>
      </c>
      <c r="G63" s="2">
        <f t="shared" si="0"/>
        <v>630000</v>
      </c>
      <c r="H63" s="2"/>
      <c r="I63" s="2">
        <f t="shared" si="2"/>
        <v>0</v>
      </c>
      <c r="J63" s="2"/>
      <c r="K63" s="2"/>
      <c r="L63" s="2" t="s">
        <v>97</v>
      </c>
      <c r="M63" s="5"/>
    </row>
    <row r="64" spans="1:13">
      <c r="A64" s="20"/>
      <c r="B64" s="13"/>
      <c r="C64" s="5"/>
      <c r="D64" s="2"/>
      <c r="E64" s="2">
        <v>4</v>
      </c>
      <c r="F64" s="2">
        <v>50</v>
      </c>
      <c r="G64" s="2">
        <f t="shared" si="0"/>
        <v>200000</v>
      </c>
      <c r="H64" s="2"/>
      <c r="I64" s="2">
        <f t="shared" si="2"/>
        <v>0</v>
      </c>
      <c r="J64" s="2"/>
      <c r="K64" s="2"/>
      <c r="L64" s="2" t="s">
        <v>82</v>
      </c>
      <c r="M64" s="5"/>
    </row>
    <row r="65" spans="1:13">
      <c r="A65" s="20"/>
      <c r="B65" s="13"/>
      <c r="C65" s="5"/>
      <c r="D65" s="2"/>
      <c r="E65" s="2">
        <v>4</v>
      </c>
      <c r="F65" s="2">
        <v>50</v>
      </c>
      <c r="G65" s="2">
        <f t="shared" si="0"/>
        <v>200000</v>
      </c>
      <c r="H65" s="2"/>
      <c r="I65" s="2">
        <f t="shared" si="2"/>
        <v>0</v>
      </c>
      <c r="J65" s="2"/>
      <c r="K65" s="2"/>
      <c r="L65" s="2" t="s">
        <v>82</v>
      </c>
      <c r="M65" s="5"/>
    </row>
    <row r="66" spans="1:13">
      <c r="A66" s="20"/>
      <c r="B66" s="13"/>
      <c r="C66" s="5"/>
      <c r="D66" s="2"/>
      <c r="E66" s="2">
        <v>6</v>
      </c>
      <c r="F66" s="2">
        <v>120</v>
      </c>
      <c r="G66" s="2">
        <f t="shared" si="0"/>
        <v>720000</v>
      </c>
      <c r="H66" s="2"/>
      <c r="I66" s="2">
        <f t="shared" si="2"/>
        <v>0</v>
      </c>
      <c r="J66" s="2"/>
      <c r="K66" s="2"/>
      <c r="L66" s="2">
        <f>+SUM(G60:G66)-SUM(I60:K66)</f>
        <v>4570000</v>
      </c>
      <c r="M66" s="5"/>
    </row>
    <row r="67" spans="1:13">
      <c r="A67" s="20"/>
      <c r="B67" s="13"/>
      <c r="C67" s="5">
        <v>891</v>
      </c>
      <c r="D67" s="2"/>
      <c r="E67" s="2">
        <v>6</v>
      </c>
      <c r="F67" s="2">
        <v>90</v>
      </c>
      <c r="G67" s="2">
        <f t="shared" si="0"/>
        <v>540000</v>
      </c>
      <c r="H67" s="2"/>
      <c r="I67" s="2">
        <f t="shared" si="2"/>
        <v>0</v>
      </c>
      <c r="J67" s="2"/>
      <c r="K67" s="2"/>
      <c r="L67" s="2" t="s">
        <v>82</v>
      </c>
      <c r="M67" s="5"/>
    </row>
    <row r="68" spans="1:13">
      <c r="A68" s="20"/>
      <c r="B68" s="13"/>
      <c r="C68" s="5"/>
      <c r="D68" s="2"/>
      <c r="E68" s="2">
        <v>6</v>
      </c>
      <c r="F68" s="2">
        <v>90</v>
      </c>
      <c r="G68" s="2">
        <f t="shared" si="0"/>
        <v>540000</v>
      </c>
      <c r="H68" s="2"/>
      <c r="I68" s="2">
        <f t="shared" si="2"/>
        <v>0</v>
      </c>
      <c r="J68" s="2"/>
      <c r="K68" s="2"/>
      <c r="L68" s="2" t="s">
        <v>82</v>
      </c>
      <c r="M68" s="5"/>
    </row>
    <row r="69" spans="1:13">
      <c r="A69" s="20"/>
      <c r="B69" s="13"/>
      <c r="C69" s="5"/>
      <c r="D69" s="2"/>
      <c r="E69" s="2">
        <v>4</v>
      </c>
      <c r="F69" s="2">
        <v>65</v>
      </c>
      <c r="G69" s="2">
        <f t="shared" si="0"/>
        <v>260000</v>
      </c>
      <c r="H69" s="2"/>
      <c r="I69" s="2">
        <f t="shared" si="2"/>
        <v>0</v>
      </c>
      <c r="J69" s="2"/>
      <c r="K69" s="2"/>
      <c r="L69" s="2">
        <f>+SUM(G67:G69)-SUM(I67:K69)</f>
        <v>1340000</v>
      </c>
      <c r="M69" s="5"/>
    </row>
    <row r="70" spans="1:13">
      <c r="A70" s="20"/>
      <c r="B70" s="13"/>
      <c r="C70" s="5">
        <v>892</v>
      </c>
      <c r="D70" s="2">
        <v>1</v>
      </c>
      <c r="E70" s="2"/>
      <c r="F70" s="2">
        <v>65</v>
      </c>
      <c r="G70" s="2">
        <f t="shared" si="0"/>
        <v>780000</v>
      </c>
      <c r="H70" s="2"/>
      <c r="I70" s="2">
        <f t="shared" si="2"/>
        <v>0</v>
      </c>
      <c r="J70" s="2"/>
      <c r="K70" s="2"/>
      <c r="L70" s="2">
        <f>+G70-I70-J70-K1076</f>
        <v>780000</v>
      </c>
      <c r="M70" s="5" t="s">
        <v>163</v>
      </c>
    </row>
    <row r="71" spans="1:13">
      <c r="A71" s="20"/>
      <c r="B71" s="13"/>
      <c r="C71" s="5">
        <v>893</v>
      </c>
      <c r="D71" s="2">
        <v>2</v>
      </c>
      <c r="E71" s="2">
        <v>4</v>
      </c>
      <c r="F71" s="2">
        <v>75</v>
      </c>
      <c r="G71" s="2">
        <f t="shared" si="0"/>
        <v>2100000</v>
      </c>
      <c r="H71" s="2"/>
      <c r="I71" s="2">
        <f t="shared" si="2"/>
        <v>0</v>
      </c>
      <c r="J71" s="2"/>
      <c r="K71" s="2"/>
      <c r="L71" s="2" t="s">
        <v>82</v>
      </c>
      <c r="M71" s="5"/>
    </row>
    <row r="72" spans="1:13">
      <c r="A72" s="20"/>
      <c r="B72" s="13"/>
      <c r="C72" s="5"/>
      <c r="D72" s="2">
        <v>2</v>
      </c>
      <c r="E72" s="2"/>
      <c r="F72" s="2">
        <v>65</v>
      </c>
      <c r="G72" s="2">
        <f t="shared" si="0"/>
        <v>1560000</v>
      </c>
      <c r="H72" s="2"/>
      <c r="I72" s="2">
        <f t="shared" si="2"/>
        <v>0</v>
      </c>
      <c r="J72" s="2">
        <v>24000</v>
      </c>
      <c r="K72" s="2"/>
      <c r="L72" s="2">
        <f>+SUM(G71:G72)-SUM(I71:K72)</f>
        <v>3636000</v>
      </c>
      <c r="M72" s="5" t="s">
        <v>101</v>
      </c>
    </row>
    <row r="73" spans="1:13">
      <c r="A73" s="20"/>
      <c r="B73" s="13"/>
      <c r="C73" s="5">
        <v>894</v>
      </c>
      <c r="D73" s="2">
        <v>1</v>
      </c>
      <c r="E73" s="2">
        <v>6</v>
      </c>
      <c r="F73" s="2">
        <v>65</v>
      </c>
      <c r="G73" s="2">
        <f t="shared" si="0"/>
        <v>1170000</v>
      </c>
      <c r="H73" s="2"/>
      <c r="I73" s="2">
        <f t="shared" si="2"/>
        <v>0</v>
      </c>
      <c r="J73" s="2"/>
      <c r="K73" s="2"/>
      <c r="L73" s="2">
        <f>+G73-I73-J73-K1037</f>
        <v>1170000</v>
      </c>
      <c r="M73" s="5"/>
    </row>
    <row r="74" spans="1:13">
      <c r="A74" s="20"/>
      <c r="B74" s="13"/>
      <c r="C74" s="5">
        <v>895</v>
      </c>
      <c r="D74" s="2">
        <v>2</v>
      </c>
      <c r="E74" s="2">
        <v>8</v>
      </c>
      <c r="F74" s="2">
        <v>65</v>
      </c>
      <c r="G74" s="2">
        <f t="shared" si="0"/>
        <v>2080000</v>
      </c>
      <c r="H74" s="2"/>
      <c r="I74" s="2">
        <f t="shared" ref="I74:I126" si="3">+H74*F74*1000</f>
        <v>0</v>
      </c>
      <c r="J74" s="2"/>
      <c r="K74" s="2"/>
      <c r="L74" s="2" t="s">
        <v>82</v>
      </c>
      <c r="M74" s="5"/>
    </row>
    <row r="75" spans="1:13">
      <c r="A75" s="20"/>
      <c r="B75" s="13"/>
      <c r="C75" s="5"/>
      <c r="D75" s="2">
        <v>3</v>
      </c>
      <c r="E75" s="2"/>
      <c r="F75" s="2">
        <v>42</v>
      </c>
      <c r="G75" s="2">
        <f t="shared" si="0"/>
        <v>1512000</v>
      </c>
      <c r="H75" s="2"/>
      <c r="I75" s="2">
        <f t="shared" si="3"/>
        <v>0</v>
      </c>
      <c r="J75" s="2"/>
      <c r="K75" s="2"/>
      <c r="L75" s="2">
        <f>+SUM(G74:G75)-SUM(I74:K75)</f>
        <v>3592000</v>
      </c>
      <c r="M75" s="5" t="s">
        <v>164</v>
      </c>
    </row>
    <row r="76" spans="1:13">
      <c r="A76" s="20"/>
      <c r="B76" s="13"/>
      <c r="C76" s="5">
        <v>896</v>
      </c>
      <c r="D76" s="2"/>
      <c r="E76" s="2">
        <v>8</v>
      </c>
      <c r="F76" s="2">
        <v>45</v>
      </c>
      <c r="G76" s="2">
        <f t="shared" si="0"/>
        <v>360000</v>
      </c>
      <c r="H76" s="2"/>
      <c r="I76" s="2">
        <f t="shared" si="3"/>
        <v>0</v>
      </c>
      <c r="J76" s="2"/>
      <c r="K76" s="2"/>
      <c r="L76" s="2">
        <f>+G76-I76-J76-K1040</f>
        <v>360000</v>
      </c>
      <c r="M76" s="5"/>
    </row>
    <row r="77" spans="1:13">
      <c r="A77" s="20"/>
      <c r="B77" s="13"/>
      <c r="C77" s="5">
        <v>897</v>
      </c>
      <c r="D77" s="2">
        <v>5</v>
      </c>
      <c r="E77" s="2"/>
      <c r="F77" s="2">
        <v>65</v>
      </c>
      <c r="G77" s="2">
        <f t="shared" si="0"/>
        <v>3900000</v>
      </c>
      <c r="H77" s="2"/>
      <c r="I77" s="2">
        <f t="shared" si="3"/>
        <v>0</v>
      </c>
      <c r="J77" s="2">
        <v>30000</v>
      </c>
      <c r="K77" s="2"/>
      <c r="L77" s="2">
        <f>+G77-I77-J77-K1041</f>
        <v>3870000</v>
      </c>
      <c r="M77" s="5" t="s">
        <v>100</v>
      </c>
    </row>
    <row r="78" spans="1:13">
      <c r="A78" s="20"/>
      <c r="B78" s="13"/>
      <c r="C78" s="5">
        <v>898</v>
      </c>
      <c r="D78" s="2"/>
      <c r="E78" s="2">
        <v>4</v>
      </c>
      <c r="F78" s="2">
        <v>65</v>
      </c>
      <c r="G78" s="2">
        <f t="shared" si="0"/>
        <v>260000</v>
      </c>
      <c r="H78" s="2"/>
      <c r="I78" s="2">
        <f t="shared" si="3"/>
        <v>0</v>
      </c>
      <c r="J78" s="2"/>
      <c r="K78" s="2"/>
      <c r="L78" s="2">
        <f>+G78-I78-J78-K1042</f>
        <v>260000</v>
      </c>
      <c r="M78" s="5"/>
    </row>
    <row r="79" spans="1:13">
      <c r="A79" s="20"/>
      <c r="B79" s="13"/>
      <c r="C79" s="5">
        <v>899</v>
      </c>
      <c r="D79" s="2">
        <v>4</v>
      </c>
      <c r="E79" s="2"/>
      <c r="F79" s="2">
        <v>85</v>
      </c>
      <c r="G79" s="2">
        <f t="shared" si="0"/>
        <v>4080000</v>
      </c>
      <c r="H79" s="2"/>
      <c r="I79" s="2">
        <f t="shared" si="3"/>
        <v>0</v>
      </c>
      <c r="J79" s="2"/>
      <c r="K79" s="2"/>
      <c r="L79" s="2">
        <f>+G79-I79-J79-K1043</f>
        <v>4080000</v>
      </c>
      <c r="M79" s="5" t="s">
        <v>100</v>
      </c>
    </row>
    <row r="80" spans="1:13">
      <c r="A80" s="20"/>
      <c r="B80" s="13"/>
      <c r="C80" s="5">
        <v>815</v>
      </c>
      <c r="D80" s="2"/>
      <c r="E80" s="2">
        <v>6</v>
      </c>
      <c r="F80" s="2">
        <v>90</v>
      </c>
      <c r="G80" s="2">
        <f t="shared" si="0"/>
        <v>540000</v>
      </c>
      <c r="H80" s="2"/>
      <c r="I80" s="2">
        <f t="shared" si="3"/>
        <v>0</v>
      </c>
      <c r="J80" s="2"/>
      <c r="K80" s="2"/>
      <c r="L80" s="2">
        <f>+G80-I80-J80-K1044</f>
        <v>540000</v>
      </c>
      <c r="M80" s="5"/>
    </row>
    <row r="81" spans="1:13">
      <c r="A81" s="20"/>
      <c r="B81" s="13"/>
      <c r="C81" s="5">
        <v>816</v>
      </c>
      <c r="D81" s="2">
        <v>1</v>
      </c>
      <c r="E81" s="2"/>
      <c r="F81" s="2">
        <v>55</v>
      </c>
      <c r="G81" s="2">
        <f t="shared" si="0"/>
        <v>660000</v>
      </c>
      <c r="H81" s="2"/>
      <c r="I81" s="2">
        <f t="shared" si="3"/>
        <v>0</v>
      </c>
      <c r="J81" s="2"/>
      <c r="K81" s="2"/>
      <c r="L81" s="2">
        <f>+G81-I81-J81-K1045</f>
        <v>660000</v>
      </c>
      <c r="M81" s="5"/>
    </row>
    <row r="82" spans="1:13">
      <c r="A82" s="20"/>
      <c r="B82" s="13"/>
      <c r="C82" s="5">
        <v>817</v>
      </c>
      <c r="D82" s="2">
        <v>1</v>
      </c>
      <c r="E82" s="2"/>
      <c r="F82" s="2">
        <v>105</v>
      </c>
      <c r="G82" s="2">
        <f t="shared" si="0"/>
        <v>1260000</v>
      </c>
      <c r="H82" s="2"/>
      <c r="I82" s="2">
        <f t="shared" si="3"/>
        <v>0</v>
      </c>
      <c r="J82" s="2"/>
      <c r="K82" s="2"/>
      <c r="L82" s="2" t="s">
        <v>82</v>
      </c>
      <c r="M82" s="5"/>
    </row>
    <row r="83" spans="1:13">
      <c r="A83" s="20"/>
      <c r="B83" s="13"/>
      <c r="C83" s="5"/>
      <c r="D83" s="2">
        <v>1</v>
      </c>
      <c r="E83" s="2"/>
      <c r="F83" s="2">
        <v>85</v>
      </c>
      <c r="G83" s="2">
        <f t="shared" si="0"/>
        <v>1020000</v>
      </c>
      <c r="H83" s="2"/>
      <c r="I83" s="2">
        <f t="shared" si="3"/>
        <v>0</v>
      </c>
      <c r="J83" s="2"/>
      <c r="K83" s="2"/>
      <c r="L83" s="2">
        <f>+SUM(G82:G83)-SUM(I82:K83)</f>
        <v>2280000</v>
      </c>
      <c r="M83" s="5"/>
    </row>
    <row r="84" spans="1:13">
      <c r="A84" s="20"/>
      <c r="B84" s="13"/>
      <c r="C84" s="5">
        <v>818</v>
      </c>
      <c r="D84" s="2"/>
      <c r="E84" s="2">
        <v>4</v>
      </c>
      <c r="F84" s="2">
        <v>85</v>
      </c>
      <c r="G84" s="2">
        <f t="shared" si="0"/>
        <v>340000</v>
      </c>
      <c r="H84" s="2"/>
      <c r="I84" s="2">
        <f t="shared" si="3"/>
        <v>0</v>
      </c>
      <c r="J84" s="2"/>
      <c r="K84" s="2"/>
      <c r="L84" s="2" t="s">
        <v>82</v>
      </c>
      <c r="M84" s="5"/>
    </row>
    <row r="85" spans="1:13">
      <c r="A85" s="20"/>
      <c r="B85" s="13"/>
      <c r="C85" s="5"/>
      <c r="D85" s="2"/>
      <c r="E85" s="2">
        <v>4</v>
      </c>
      <c r="F85" s="2">
        <v>75</v>
      </c>
      <c r="G85" s="2">
        <f t="shared" si="0"/>
        <v>300000</v>
      </c>
      <c r="H85" s="2"/>
      <c r="I85" s="2">
        <f t="shared" si="3"/>
        <v>0</v>
      </c>
      <c r="J85" s="2"/>
      <c r="K85" s="2"/>
      <c r="L85" s="2" t="s">
        <v>82</v>
      </c>
      <c r="M85" s="5"/>
    </row>
    <row r="86" spans="1:13">
      <c r="A86" s="20"/>
      <c r="B86" s="13"/>
      <c r="C86" s="5"/>
      <c r="D86" s="2"/>
      <c r="E86" s="2">
        <v>4</v>
      </c>
      <c r="F86" s="2">
        <v>75</v>
      </c>
      <c r="G86" s="2">
        <f t="shared" si="0"/>
        <v>300000</v>
      </c>
      <c r="H86" s="2"/>
      <c r="I86" s="2">
        <f t="shared" si="3"/>
        <v>0</v>
      </c>
      <c r="J86" s="2"/>
      <c r="K86" s="2"/>
      <c r="L86" s="2" t="s">
        <v>82</v>
      </c>
      <c r="M86" s="5"/>
    </row>
    <row r="87" spans="1:13">
      <c r="A87" s="20"/>
      <c r="B87" s="13"/>
      <c r="C87" s="5"/>
      <c r="D87" s="2"/>
      <c r="E87" s="2">
        <v>8</v>
      </c>
      <c r="F87" s="2">
        <v>42</v>
      </c>
      <c r="G87" s="2">
        <f t="shared" si="0"/>
        <v>336000</v>
      </c>
      <c r="H87" s="2"/>
      <c r="I87" s="2">
        <f t="shared" si="3"/>
        <v>0</v>
      </c>
      <c r="J87" s="2"/>
      <c r="K87" s="2"/>
      <c r="L87" s="2" t="s">
        <v>82</v>
      </c>
      <c r="M87" s="5"/>
    </row>
    <row r="88" spans="1:13">
      <c r="A88" s="20"/>
      <c r="B88" s="13"/>
      <c r="C88" s="5"/>
      <c r="D88" s="2"/>
      <c r="E88" s="2">
        <v>4</v>
      </c>
      <c r="F88" s="2">
        <v>75</v>
      </c>
      <c r="G88" s="2">
        <f t="shared" si="0"/>
        <v>300000</v>
      </c>
      <c r="H88" s="2"/>
      <c r="I88" s="2">
        <f t="shared" si="3"/>
        <v>0</v>
      </c>
      <c r="J88" s="2">
        <v>6000</v>
      </c>
      <c r="K88" s="2"/>
      <c r="L88" s="2">
        <f>+SUM(G84:G88)-SUM(I84:K88)</f>
        <v>1570000</v>
      </c>
      <c r="M88" s="5"/>
    </row>
    <row r="89" spans="1:13">
      <c r="A89" s="20"/>
      <c r="B89" s="13"/>
      <c r="C89" s="5">
        <v>819</v>
      </c>
      <c r="D89" s="2"/>
      <c r="E89" s="2">
        <v>4</v>
      </c>
      <c r="F89" s="2">
        <v>55</v>
      </c>
      <c r="G89" s="2">
        <f t="shared" si="0"/>
        <v>220000</v>
      </c>
      <c r="H89" s="2"/>
      <c r="I89" s="2">
        <f t="shared" si="3"/>
        <v>0</v>
      </c>
      <c r="J89" s="2"/>
      <c r="K89" s="2"/>
      <c r="L89" s="2">
        <f>+G89-I89-J89-K1053</f>
        <v>220000</v>
      </c>
      <c r="M89" s="5"/>
    </row>
    <row r="90" spans="1:13">
      <c r="A90" s="20"/>
      <c r="B90" s="13"/>
      <c r="C90" s="5">
        <v>820</v>
      </c>
      <c r="D90" s="2"/>
      <c r="E90" s="2">
        <v>4</v>
      </c>
      <c r="F90" s="2">
        <v>85</v>
      </c>
      <c r="G90" s="2">
        <f t="shared" si="0"/>
        <v>340000</v>
      </c>
      <c r="H90" s="2"/>
      <c r="I90" s="2">
        <f t="shared" si="3"/>
        <v>0</v>
      </c>
      <c r="J90" s="2"/>
      <c r="K90" s="2"/>
      <c r="L90" s="2">
        <f>+G90-I90-J90-K1054</f>
        <v>340000</v>
      </c>
      <c r="M90" s="5"/>
    </row>
    <row r="91" spans="1:13">
      <c r="A91" s="20"/>
      <c r="B91" s="13"/>
      <c r="C91" s="5">
        <v>821</v>
      </c>
      <c r="D91" s="2"/>
      <c r="E91" s="2">
        <v>3</v>
      </c>
      <c r="F91" s="2">
        <v>90</v>
      </c>
      <c r="G91" s="2">
        <f t="shared" si="0"/>
        <v>270000</v>
      </c>
      <c r="H91" s="2"/>
      <c r="I91" s="2">
        <f t="shared" si="3"/>
        <v>0</v>
      </c>
      <c r="J91" s="2"/>
      <c r="K91" s="2"/>
      <c r="L91" s="2">
        <f>+G91-I91-J91-K1055</f>
        <v>270000</v>
      </c>
      <c r="M91" s="5"/>
    </row>
    <row r="92" spans="1:13">
      <c r="A92" s="20"/>
      <c r="B92" s="13"/>
      <c r="C92" s="5">
        <v>822</v>
      </c>
      <c r="D92" s="2"/>
      <c r="E92" s="2">
        <v>8</v>
      </c>
      <c r="F92" s="2">
        <v>85</v>
      </c>
      <c r="G92" s="2">
        <f t="shared" si="0"/>
        <v>680000</v>
      </c>
      <c r="H92" s="2"/>
      <c r="I92" s="2">
        <f t="shared" si="3"/>
        <v>0</v>
      </c>
      <c r="J92" s="2"/>
      <c r="K92" s="2"/>
      <c r="L92" s="2">
        <f>+G92-I92-J92-K1056</f>
        <v>680000</v>
      </c>
      <c r="M92" s="5"/>
    </row>
    <row r="93" spans="1:13">
      <c r="A93" s="20"/>
      <c r="B93" s="13"/>
      <c r="C93" s="5">
        <v>823</v>
      </c>
      <c r="D93" s="2"/>
      <c r="E93" s="2">
        <v>6</v>
      </c>
      <c r="F93" s="2">
        <v>105</v>
      </c>
      <c r="G93" s="2">
        <f t="shared" si="0"/>
        <v>630000</v>
      </c>
      <c r="H93" s="2"/>
      <c r="I93" s="2">
        <f t="shared" si="3"/>
        <v>0</v>
      </c>
      <c r="J93" s="2"/>
      <c r="K93" s="2"/>
      <c r="L93" s="2">
        <f>+G93-I93-J93-K1057</f>
        <v>630000</v>
      </c>
      <c r="M93" s="5"/>
    </row>
    <row r="94" spans="1:13">
      <c r="A94" s="20"/>
      <c r="B94" s="13"/>
      <c r="C94" s="5">
        <v>824</v>
      </c>
      <c r="D94" s="2"/>
      <c r="E94" s="2">
        <v>4</v>
      </c>
      <c r="F94" s="2">
        <v>85</v>
      </c>
      <c r="G94" s="2">
        <f t="shared" si="0"/>
        <v>340000</v>
      </c>
      <c r="H94" s="2"/>
      <c r="I94" s="2">
        <f t="shared" si="3"/>
        <v>0</v>
      </c>
      <c r="J94" s="2"/>
      <c r="K94" s="2"/>
      <c r="L94" s="2">
        <f>+G94-I94-J94-K1058</f>
        <v>340000</v>
      </c>
      <c r="M94" s="5"/>
    </row>
    <row r="95" spans="1:13">
      <c r="A95" s="20"/>
      <c r="B95" s="13"/>
      <c r="C95" s="5">
        <v>826</v>
      </c>
      <c r="D95" s="2"/>
      <c r="E95" s="2">
        <v>8</v>
      </c>
      <c r="F95" s="2">
        <v>85</v>
      </c>
      <c r="G95" s="2">
        <f t="shared" si="0"/>
        <v>680000</v>
      </c>
      <c r="H95" s="2"/>
      <c r="I95" s="2">
        <f t="shared" si="3"/>
        <v>0</v>
      </c>
      <c r="J95" s="2"/>
      <c r="K95" s="2"/>
      <c r="L95" s="2">
        <f>+G95-I95-J95-K1059</f>
        <v>680000</v>
      </c>
      <c r="M95" s="5"/>
    </row>
    <row r="96" spans="1:13">
      <c r="A96" s="20"/>
      <c r="B96" s="13"/>
      <c r="C96" s="5">
        <v>827</v>
      </c>
      <c r="D96" s="2"/>
      <c r="E96" s="2">
        <v>4</v>
      </c>
      <c r="F96" s="2">
        <v>65</v>
      </c>
      <c r="G96" s="2">
        <f t="shared" si="0"/>
        <v>260000</v>
      </c>
      <c r="H96" s="2"/>
      <c r="I96" s="2">
        <f t="shared" si="3"/>
        <v>0</v>
      </c>
      <c r="J96" s="2"/>
      <c r="K96" s="2"/>
      <c r="L96" s="2">
        <f>+G96-I96-J96-K1060</f>
        <v>260000</v>
      </c>
      <c r="M96" s="5"/>
    </row>
    <row r="97" spans="1:13">
      <c r="A97" s="20"/>
      <c r="B97" s="13"/>
      <c r="C97" s="5">
        <v>828</v>
      </c>
      <c r="D97" s="2"/>
      <c r="E97" s="2">
        <v>4</v>
      </c>
      <c r="F97" s="2">
        <v>55</v>
      </c>
      <c r="G97" s="2">
        <f t="shared" si="0"/>
        <v>220000</v>
      </c>
      <c r="H97" s="2"/>
      <c r="I97" s="2">
        <f t="shared" si="3"/>
        <v>0</v>
      </c>
      <c r="J97" s="2"/>
      <c r="K97" s="2"/>
      <c r="L97" s="2">
        <f>+G97-I97-J97-K1061</f>
        <v>220000</v>
      </c>
      <c r="M97" s="5"/>
    </row>
    <row r="98" spans="1:13">
      <c r="A98" s="20"/>
      <c r="B98" s="13"/>
      <c r="C98" s="5">
        <v>829</v>
      </c>
      <c r="D98" s="2"/>
      <c r="E98" s="2">
        <v>4</v>
      </c>
      <c r="F98" s="2">
        <v>85</v>
      </c>
      <c r="G98" s="2">
        <f t="shared" si="0"/>
        <v>340000</v>
      </c>
      <c r="H98" s="2"/>
      <c r="I98" s="2">
        <f t="shared" si="3"/>
        <v>0</v>
      </c>
      <c r="J98" s="2"/>
      <c r="K98" s="2"/>
      <c r="L98" s="2">
        <f>+G98-I98-J98-K1062</f>
        <v>340000</v>
      </c>
      <c r="M98" s="5"/>
    </row>
    <row r="99" spans="1:13">
      <c r="A99" s="20"/>
      <c r="B99" s="13"/>
      <c r="C99" s="5">
        <v>830</v>
      </c>
      <c r="D99" s="2"/>
      <c r="E99" s="2">
        <v>8</v>
      </c>
      <c r="F99" s="2">
        <v>85</v>
      </c>
      <c r="G99" s="2">
        <f t="shared" si="0"/>
        <v>680000</v>
      </c>
      <c r="H99" s="2"/>
      <c r="I99" s="2">
        <f t="shared" si="3"/>
        <v>0</v>
      </c>
      <c r="J99" s="2"/>
      <c r="K99" s="2"/>
      <c r="L99" s="2">
        <f>+G99-I99-J99-K1063</f>
        <v>680000</v>
      </c>
      <c r="M99" s="5"/>
    </row>
    <row r="100" spans="1:13">
      <c r="A100" s="20"/>
      <c r="B100" s="13"/>
      <c r="C100" s="5">
        <v>831</v>
      </c>
      <c r="D100" s="2">
        <v>2</v>
      </c>
      <c r="E100" s="2"/>
      <c r="F100" s="2">
        <v>55</v>
      </c>
      <c r="G100" s="2">
        <f t="shared" si="0"/>
        <v>1320000</v>
      </c>
      <c r="H100" s="2"/>
      <c r="I100" s="2">
        <f t="shared" si="3"/>
        <v>0</v>
      </c>
      <c r="J100" s="2"/>
      <c r="K100" s="2"/>
      <c r="L100" s="2" t="s">
        <v>82</v>
      </c>
      <c r="M100" s="5"/>
    </row>
    <row r="101" spans="1:13">
      <c r="A101" s="20"/>
      <c r="B101" s="13"/>
      <c r="C101" s="5"/>
      <c r="D101" s="2"/>
      <c r="E101" s="2">
        <v>6</v>
      </c>
      <c r="F101" s="2">
        <v>105</v>
      </c>
      <c r="G101" s="2">
        <f t="shared" si="0"/>
        <v>630000</v>
      </c>
      <c r="H101" s="2"/>
      <c r="I101" s="2">
        <f t="shared" si="3"/>
        <v>0</v>
      </c>
      <c r="J101" s="2"/>
      <c r="K101" s="2"/>
      <c r="L101" s="2" t="s">
        <v>82</v>
      </c>
      <c r="M101" s="5"/>
    </row>
    <row r="102" spans="1:13">
      <c r="A102" s="20"/>
      <c r="B102" s="13"/>
      <c r="C102" s="5"/>
      <c r="D102" s="2">
        <v>1</v>
      </c>
      <c r="E102" s="2"/>
      <c r="F102" s="2">
        <v>85</v>
      </c>
      <c r="G102" s="2">
        <f t="shared" si="0"/>
        <v>1020000</v>
      </c>
      <c r="H102" s="2"/>
      <c r="I102" s="2">
        <f t="shared" si="3"/>
        <v>0</v>
      </c>
      <c r="J102" s="2"/>
      <c r="K102" s="2"/>
      <c r="L102" s="2" t="s">
        <v>82</v>
      </c>
      <c r="M102" s="5"/>
    </row>
    <row r="103" spans="1:13">
      <c r="A103" s="20"/>
      <c r="B103" s="13"/>
      <c r="C103" s="5"/>
      <c r="D103" s="2"/>
      <c r="E103" s="2">
        <v>6</v>
      </c>
      <c r="F103" s="2">
        <v>55</v>
      </c>
      <c r="G103" s="2">
        <f t="shared" si="0"/>
        <v>330000</v>
      </c>
      <c r="H103" s="2"/>
      <c r="I103" s="2">
        <f t="shared" si="3"/>
        <v>0</v>
      </c>
      <c r="J103" s="2"/>
      <c r="K103" s="2"/>
      <c r="L103" s="2" t="s">
        <v>82</v>
      </c>
      <c r="M103" s="5"/>
    </row>
    <row r="104" spans="1:13">
      <c r="A104" s="20"/>
      <c r="B104" s="13"/>
      <c r="C104" s="5"/>
      <c r="D104" s="2"/>
      <c r="E104" s="2">
        <v>6</v>
      </c>
      <c r="F104" s="2">
        <v>105</v>
      </c>
      <c r="G104" s="2">
        <f t="shared" si="0"/>
        <v>630000</v>
      </c>
      <c r="H104" s="2"/>
      <c r="I104" s="2">
        <f t="shared" si="3"/>
        <v>0</v>
      </c>
      <c r="J104" s="2"/>
      <c r="K104" s="2"/>
      <c r="L104" s="2" t="s">
        <v>82</v>
      </c>
      <c r="M104" s="5"/>
    </row>
    <row r="105" spans="1:13">
      <c r="A105" s="20"/>
      <c r="B105" s="13"/>
      <c r="C105" s="5"/>
      <c r="D105" s="2"/>
      <c r="E105" s="2">
        <v>8</v>
      </c>
      <c r="F105" s="2">
        <v>65</v>
      </c>
      <c r="G105" s="2">
        <f t="shared" si="0"/>
        <v>520000</v>
      </c>
      <c r="H105" s="2"/>
      <c r="I105" s="2">
        <f t="shared" si="3"/>
        <v>0</v>
      </c>
      <c r="J105" s="2"/>
      <c r="K105" s="2"/>
      <c r="L105" s="2" t="s">
        <v>82</v>
      </c>
      <c r="M105" s="5"/>
    </row>
    <row r="106" spans="1:13">
      <c r="A106" s="20"/>
      <c r="B106" s="13"/>
      <c r="C106" s="5"/>
      <c r="D106" s="2">
        <v>2</v>
      </c>
      <c r="E106" s="2"/>
      <c r="F106" s="2">
        <v>55</v>
      </c>
      <c r="G106" s="2">
        <f t="shared" si="0"/>
        <v>1320000</v>
      </c>
      <c r="H106" s="2"/>
      <c r="I106" s="2">
        <f t="shared" si="3"/>
        <v>0</v>
      </c>
      <c r="J106" s="2"/>
      <c r="K106" s="2"/>
      <c r="L106" s="2" t="s">
        <v>82</v>
      </c>
      <c r="M106" s="5"/>
    </row>
    <row r="107" spans="1:13">
      <c r="A107" s="20"/>
      <c r="B107" s="13"/>
      <c r="C107" s="5"/>
      <c r="D107" s="2"/>
      <c r="E107" s="2">
        <v>4</v>
      </c>
      <c r="F107" s="2">
        <v>85</v>
      </c>
      <c r="G107" s="2">
        <f t="shared" si="0"/>
        <v>340000</v>
      </c>
      <c r="H107" s="2"/>
      <c r="I107" s="2">
        <f t="shared" si="3"/>
        <v>0</v>
      </c>
      <c r="J107" s="2"/>
      <c r="K107" s="2"/>
      <c r="L107" s="2" t="s">
        <v>82</v>
      </c>
      <c r="M107" s="5"/>
    </row>
    <row r="108" spans="1:13">
      <c r="A108" s="20"/>
      <c r="B108" s="13"/>
      <c r="C108" s="5"/>
      <c r="D108" s="2"/>
      <c r="E108" s="2">
        <v>4</v>
      </c>
      <c r="F108" s="2">
        <v>65</v>
      </c>
      <c r="G108" s="2">
        <f t="shared" si="0"/>
        <v>260000</v>
      </c>
      <c r="H108" s="2"/>
      <c r="I108" s="2">
        <f t="shared" si="3"/>
        <v>0</v>
      </c>
      <c r="J108" s="2">
        <v>20000</v>
      </c>
      <c r="K108" s="2"/>
      <c r="L108" s="2">
        <f>+SUM(G100:G108)-SUM(I100:K108)</f>
        <v>6350000</v>
      </c>
      <c r="M108" s="5"/>
    </row>
    <row r="109" spans="1:13">
      <c r="A109" s="20"/>
      <c r="B109" s="13"/>
      <c r="C109" s="5">
        <v>832</v>
      </c>
      <c r="D109" s="2">
        <v>2</v>
      </c>
      <c r="E109" s="2"/>
      <c r="F109" s="2">
        <v>55</v>
      </c>
      <c r="G109" s="2">
        <f t="shared" si="0"/>
        <v>1320000</v>
      </c>
      <c r="H109" s="2"/>
      <c r="I109" s="2">
        <f t="shared" si="3"/>
        <v>0</v>
      </c>
      <c r="J109" s="2"/>
      <c r="K109" s="2"/>
      <c r="L109" s="2" t="s">
        <v>82</v>
      </c>
      <c r="M109" s="5"/>
    </row>
    <row r="110" spans="1:13">
      <c r="A110" s="20"/>
      <c r="B110" s="13"/>
      <c r="C110" s="5"/>
      <c r="D110" s="2">
        <v>1</v>
      </c>
      <c r="E110" s="2">
        <v>4</v>
      </c>
      <c r="F110" s="2">
        <v>65</v>
      </c>
      <c r="G110" s="2">
        <f t="shared" si="0"/>
        <v>1040000</v>
      </c>
      <c r="H110" s="2"/>
      <c r="I110" s="2">
        <f t="shared" si="3"/>
        <v>0</v>
      </c>
      <c r="J110" s="2"/>
      <c r="K110" s="2"/>
      <c r="L110" s="2">
        <f>+SUM(G109:G110)-SUM(I109:K110)</f>
        <v>2360000</v>
      </c>
      <c r="M110" s="5" t="s">
        <v>103</v>
      </c>
    </row>
    <row r="111" spans="1:13">
      <c r="A111" s="20"/>
      <c r="B111" s="13"/>
      <c r="C111" s="5">
        <v>833</v>
      </c>
      <c r="D111" s="2">
        <v>1</v>
      </c>
      <c r="E111" s="2"/>
      <c r="F111" s="2">
        <v>105</v>
      </c>
      <c r="G111" s="2">
        <f t="shared" si="0"/>
        <v>1260000</v>
      </c>
      <c r="H111" s="2"/>
      <c r="I111" s="2">
        <f t="shared" si="3"/>
        <v>0</v>
      </c>
      <c r="J111" s="2"/>
      <c r="K111" s="2"/>
      <c r="L111" s="2">
        <f>+G111-I111-J111-K1041</f>
        <v>1260000</v>
      </c>
      <c r="M111" s="5" t="s">
        <v>112</v>
      </c>
    </row>
    <row r="112" spans="1:13">
      <c r="A112" s="20"/>
      <c r="B112" s="13"/>
      <c r="C112" s="5">
        <v>834</v>
      </c>
      <c r="D112" s="2"/>
      <c r="E112" s="2">
        <v>3</v>
      </c>
      <c r="F112" s="2">
        <v>105</v>
      </c>
      <c r="G112" s="2">
        <f t="shared" si="0"/>
        <v>315000</v>
      </c>
      <c r="H112" s="2"/>
      <c r="I112" s="2">
        <f t="shared" si="3"/>
        <v>0</v>
      </c>
      <c r="J112" s="2"/>
      <c r="K112" s="2"/>
      <c r="L112" s="2">
        <f>+G112-I112-J112-K1042</f>
        <v>315000</v>
      </c>
      <c r="M112" s="5"/>
    </row>
    <row r="113" spans="1:13">
      <c r="A113" s="20"/>
      <c r="B113" s="13"/>
      <c r="C113" s="5">
        <v>835</v>
      </c>
      <c r="D113" s="2"/>
      <c r="E113" s="2">
        <v>6</v>
      </c>
      <c r="F113" s="2">
        <v>105</v>
      </c>
      <c r="G113" s="2">
        <f t="shared" si="0"/>
        <v>630000</v>
      </c>
      <c r="H113" s="2"/>
      <c r="I113" s="2">
        <f t="shared" si="3"/>
        <v>0</v>
      </c>
      <c r="J113" s="2"/>
      <c r="K113" s="2"/>
      <c r="L113" s="2" t="s">
        <v>82</v>
      </c>
      <c r="M113" s="5"/>
    </row>
    <row r="114" spans="1:13">
      <c r="A114" s="20"/>
      <c r="B114" s="13"/>
      <c r="C114" s="5"/>
      <c r="D114" s="2"/>
      <c r="E114" s="2"/>
      <c r="F114" s="2">
        <v>130</v>
      </c>
      <c r="G114" s="2">
        <f t="shared" si="0"/>
        <v>0</v>
      </c>
      <c r="H114" s="2">
        <v>1</v>
      </c>
      <c r="I114" s="2">
        <f t="shared" si="3"/>
        <v>130000</v>
      </c>
      <c r="J114" s="2"/>
      <c r="K114" s="2"/>
      <c r="L114" s="2">
        <f>+SUM(G113:G114)-SUM(I113:K114)</f>
        <v>500000</v>
      </c>
      <c r="M114" s="5"/>
    </row>
    <row r="115" spans="1:13">
      <c r="A115" s="20"/>
      <c r="B115" s="13"/>
      <c r="C115" s="5">
        <v>836</v>
      </c>
      <c r="D115" s="2"/>
      <c r="E115" s="2">
        <v>10</v>
      </c>
      <c r="F115" s="2">
        <v>65</v>
      </c>
      <c r="G115" s="2">
        <f t="shared" si="0"/>
        <v>650000</v>
      </c>
      <c r="H115" s="2"/>
      <c r="I115" s="2">
        <f t="shared" si="3"/>
        <v>0</v>
      </c>
      <c r="J115" s="2"/>
      <c r="K115" s="2"/>
      <c r="L115" s="2" t="s">
        <v>82</v>
      </c>
      <c r="M115" s="5"/>
    </row>
    <row r="116" spans="1:13">
      <c r="A116" s="20"/>
      <c r="B116" s="13"/>
      <c r="C116" s="5"/>
      <c r="D116" s="2"/>
      <c r="E116" s="2">
        <v>4</v>
      </c>
      <c r="F116" s="2">
        <v>45</v>
      </c>
      <c r="G116" s="2">
        <f t="shared" si="0"/>
        <v>180000</v>
      </c>
      <c r="H116" s="2"/>
      <c r="I116" s="2">
        <f t="shared" si="3"/>
        <v>0</v>
      </c>
      <c r="J116" s="2"/>
      <c r="K116" s="2"/>
      <c r="L116" s="2" t="s">
        <v>82</v>
      </c>
      <c r="M116" s="5"/>
    </row>
    <row r="117" spans="1:13">
      <c r="A117" s="20"/>
      <c r="B117" s="13"/>
      <c r="C117" s="5"/>
      <c r="D117" s="2"/>
      <c r="E117" s="2">
        <v>2</v>
      </c>
      <c r="F117" s="2">
        <v>42</v>
      </c>
      <c r="G117" s="2">
        <f t="shared" ref="G117:G126" si="4">+((D117*12)+E117)*F117*1000</f>
        <v>84000</v>
      </c>
      <c r="H117" s="2"/>
      <c r="I117" s="2">
        <f t="shared" si="3"/>
        <v>0</v>
      </c>
      <c r="J117" s="2">
        <f>2*5000</f>
        <v>10000</v>
      </c>
      <c r="K117" s="2"/>
      <c r="L117" s="2">
        <f>+SUM(G115:G117)-SUM(I115:K117)</f>
        <v>904000</v>
      </c>
      <c r="M117" s="5"/>
    </row>
    <row r="118" spans="1:13">
      <c r="A118" s="20"/>
      <c r="B118" s="13"/>
      <c r="C118" s="5">
        <v>837</v>
      </c>
      <c r="D118" s="2">
        <v>8</v>
      </c>
      <c r="E118" s="2"/>
      <c r="F118" s="2">
        <v>65</v>
      </c>
      <c r="G118" s="2">
        <f t="shared" si="4"/>
        <v>6240000</v>
      </c>
      <c r="H118" s="2"/>
      <c r="I118" s="2">
        <f t="shared" si="3"/>
        <v>0</v>
      </c>
      <c r="J118" s="2"/>
      <c r="K118" s="2"/>
      <c r="L118" s="2" t="s">
        <v>82</v>
      </c>
      <c r="M118" s="5"/>
    </row>
    <row r="119" spans="1:13">
      <c r="A119" s="20"/>
      <c r="B119" s="13"/>
      <c r="C119" s="5"/>
      <c r="D119" s="2">
        <v>8</v>
      </c>
      <c r="E119" s="2"/>
      <c r="F119" s="2">
        <v>42</v>
      </c>
      <c r="G119" s="2">
        <f t="shared" si="4"/>
        <v>4032000</v>
      </c>
      <c r="H119" s="2"/>
      <c r="I119" s="2">
        <f t="shared" si="3"/>
        <v>0</v>
      </c>
      <c r="J119" s="2"/>
      <c r="K119" s="2"/>
      <c r="L119" s="2" t="s">
        <v>82</v>
      </c>
      <c r="M119" s="5"/>
    </row>
    <row r="120" spans="1:13">
      <c r="A120" s="20"/>
      <c r="B120" s="13"/>
      <c r="C120" s="5"/>
      <c r="D120" s="2">
        <v>3</v>
      </c>
      <c r="E120" s="2"/>
      <c r="F120" s="2">
        <v>45</v>
      </c>
      <c r="G120" s="2">
        <f t="shared" si="4"/>
        <v>1620000</v>
      </c>
      <c r="H120" s="2"/>
      <c r="I120" s="2">
        <f t="shared" si="3"/>
        <v>0</v>
      </c>
      <c r="J120" s="2"/>
      <c r="K120" s="2"/>
      <c r="L120" s="2" t="s">
        <v>82</v>
      </c>
      <c r="M120" s="5"/>
    </row>
    <row r="121" spans="1:13">
      <c r="A121" s="20"/>
      <c r="B121" s="13"/>
      <c r="C121" s="5"/>
      <c r="D121" s="2">
        <v>7</v>
      </c>
      <c r="E121" s="2"/>
      <c r="F121" s="2">
        <v>75</v>
      </c>
      <c r="G121" s="2">
        <f t="shared" si="4"/>
        <v>6300000</v>
      </c>
      <c r="H121" s="2"/>
      <c r="I121" s="2">
        <f t="shared" si="3"/>
        <v>0</v>
      </c>
      <c r="J121" s="2"/>
      <c r="K121" s="2"/>
      <c r="L121" s="2" t="s">
        <v>82</v>
      </c>
      <c r="M121" s="5"/>
    </row>
    <row r="122" spans="1:13">
      <c r="A122" s="20"/>
      <c r="B122" s="13"/>
      <c r="C122" s="5"/>
      <c r="D122" s="2">
        <v>7</v>
      </c>
      <c r="E122" s="2"/>
      <c r="F122" s="2">
        <v>85</v>
      </c>
      <c r="G122" s="2">
        <f t="shared" si="4"/>
        <v>7140000</v>
      </c>
      <c r="H122" s="2"/>
      <c r="I122" s="2">
        <f t="shared" si="3"/>
        <v>0</v>
      </c>
      <c r="J122" s="2"/>
      <c r="K122" s="2"/>
      <c r="L122" s="2" t="s">
        <v>82</v>
      </c>
      <c r="M122" s="5"/>
    </row>
    <row r="123" spans="1:13">
      <c r="A123" s="20"/>
      <c r="B123" s="13"/>
      <c r="C123" s="5"/>
      <c r="D123" s="2">
        <v>3</v>
      </c>
      <c r="E123" s="2"/>
      <c r="F123" s="2">
        <v>90</v>
      </c>
      <c r="G123" s="2">
        <f t="shared" si="4"/>
        <v>3240000</v>
      </c>
      <c r="H123" s="2"/>
      <c r="I123" s="2">
        <f t="shared" si="3"/>
        <v>0</v>
      </c>
      <c r="J123" s="2"/>
      <c r="K123" s="2"/>
      <c r="L123" s="2" t="s">
        <v>82</v>
      </c>
      <c r="M123" s="5"/>
    </row>
    <row r="124" spans="1:13">
      <c r="A124" s="20"/>
      <c r="B124" s="13"/>
      <c r="C124" s="5"/>
      <c r="D124" s="2">
        <v>3</v>
      </c>
      <c r="E124" s="2"/>
      <c r="F124" s="2">
        <v>105</v>
      </c>
      <c r="G124" s="2">
        <f t="shared" si="4"/>
        <v>3780000</v>
      </c>
      <c r="H124" s="2"/>
      <c r="I124" s="2">
        <f t="shared" si="3"/>
        <v>0</v>
      </c>
      <c r="J124" s="2"/>
      <c r="K124" s="2"/>
      <c r="L124" s="2" t="s">
        <v>82</v>
      </c>
      <c r="M124" s="5"/>
    </row>
    <row r="125" spans="1:13">
      <c r="A125" s="20"/>
      <c r="B125" s="13"/>
      <c r="C125" s="5"/>
      <c r="D125" s="2">
        <v>12</v>
      </c>
      <c r="E125" s="2"/>
      <c r="F125" s="2">
        <v>50</v>
      </c>
      <c r="G125" s="2">
        <f t="shared" si="4"/>
        <v>7200000</v>
      </c>
      <c r="H125" s="2"/>
      <c r="I125" s="2">
        <f t="shared" si="3"/>
        <v>0</v>
      </c>
      <c r="J125" s="2">
        <v>306000</v>
      </c>
      <c r="K125" s="2"/>
      <c r="L125" s="2">
        <f>+SUM(G118:G125)-SUM(I118:K125)</f>
        <v>39246000</v>
      </c>
      <c r="M125" s="5" t="s">
        <v>165</v>
      </c>
    </row>
    <row r="126" spans="1:13">
      <c r="A126" s="20"/>
      <c r="B126" s="13"/>
      <c r="C126" s="5">
        <v>838</v>
      </c>
      <c r="D126" s="2"/>
      <c r="E126" s="2">
        <v>3</v>
      </c>
      <c r="F126" s="2">
        <v>55</v>
      </c>
      <c r="G126" s="2">
        <f t="shared" si="4"/>
        <v>165000</v>
      </c>
      <c r="H126" s="2"/>
      <c r="I126" s="2">
        <f t="shared" si="3"/>
        <v>0</v>
      </c>
      <c r="J126" s="2"/>
      <c r="K126" s="2"/>
      <c r="L126" s="2">
        <f>+G126-I126-J126-K1056</f>
        <v>165000</v>
      </c>
      <c r="M126" s="5"/>
    </row>
    <row r="127" spans="1:13">
      <c r="A127" s="20"/>
      <c r="B127" s="13"/>
      <c r="C127" s="5"/>
      <c r="D127" s="43"/>
      <c r="E127" s="2"/>
      <c r="F127" s="2"/>
      <c r="G127" s="2">
        <f t="shared" ref="G127:G135" si="5">+((D127*12)+E127)*F127*1000</f>
        <v>0</v>
      </c>
      <c r="H127" s="2"/>
      <c r="I127" s="2">
        <f t="shared" ref="I127:I138" si="6">+H127*F127*1000</f>
        <v>0</v>
      </c>
      <c r="J127" s="2"/>
      <c r="K127" s="2"/>
      <c r="L127" s="2">
        <f>+G127-I127-J127-K1057</f>
        <v>0</v>
      </c>
      <c r="M127" s="5"/>
    </row>
    <row r="128" spans="1:13">
      <c r="A128" s="20"/>
      <c r="B128" s="13"/>
      <c r="C128" s="5"/>
      <c r="D128" s="43"/>
      <c r="E128" s="2"/>
      <c r="F128" s="2"/>
      <c r="G128" s="2">
        <f t="shared" si="5"/>
        <v>0</v>
      </c>
      <c r="H128" s="2"/>
      <c r="I128" s="2">
        <f t="shared" si="6"/>
        <v>0</v>
      </c>
      <c r="J128" s="2"/>
      <c r="K128" s="2"/>
      <c r="L128" s="2">
        <f>+G128-I128-J128-K1058</f>
        <v>0</v>
      </c>
      <c r="M128" s="5"/>
    </row>
    <row r="129" spans="1:24">
      <c r="A129" s="20"/>
      <c r="B129" s="13"/>
      <c r="C129" s="5"/>
      <c r="D129" s="43"/>
      <c r="E129" s="2"/>
      <c r="F129" s="2"/>
      <c r="G129" s="2">
        <f t="shared" si="5"/>
        <v>0</v>
      </c>
      <c r="H129" s="2"/>
      <c r="I129" s="2">
        <f t="shared" si="6"/>
        <v>0</v>
      </c>
      <c r="J129" s="2"/>
      <c r="K129" s="2"/>
      <c r="L129" s="2">
        <f>+G129-I129-J129-K1059</f>
        <v>0</v>
      </c>
      <c r="M129" s="5"/>
    </row>
    <row r="130" spans="1:24">
      <c r="A130" s="20"/>
      <c r="B130" s="13"/>
      <c r="C130" s="5"/>
      <c r="D130" s="43"/>
      <c r="E130" s="2"/>
      <c r="F130" s="2"/>
      <c r="G130" s="2">
        <f t="shared" si="5"/>
        <v>0</v>
      </c>
      <c r="H130" s="2"/>
      <c r="I130" s="2">
        <f t="shared" si="6"/>
        <v>0</v>
      </c>
      <c r="J130" s="2"/>
      <c r="K130" s="2"/>
      <c r="L130" s="2">
        <f>+G130-I130-J130-K1060</f>
        <v>0</v>
      </c>
      <c r="M130" s="5"/>
    </row>
    <row r="131" spans="1:24">
      <c r="A131" s="20"/>
      <c r="B131" s="13"/>
      <c r="C131" s="5"/>
      <c r="D131" s="43"/>
      <c r="E131" s="2"/>
      <c r="F131" s="2"/>
      <c r="G131" s="2">
        <f t="shared" si="5"/>
        <v>0</v>
      </c>
      <c r="H131" s="2"/>
      <c r="I131" s="2">
        <f t="shared" si="6"/>
        <v>0</v>
      </c>
      <c r="J131" s="2"/>
      <c r="K131" s="2"/>
      <c r="L131" s="2">
        <f>+G131-I131-J131-K1061</f>
        <v>0</v>
      </c>
      <c r="M131" s="5"/>
    </row>
    <row r="132" spans="1:24">
      <c r="A132" s="20"/>
      <c r="B132" s="13"/>
      <c r="C132" s="5"/>
      <c r="D132" s="43"/>
      <c r="E132" s="2"/>
      <c r="F132" s="2"/>
      <c r="G132" s="2">
        <f t="shared" si="5"/>
        <v>0</v>
      </c>
      <c r="H132" s="2"/>
      <c r="I132" s="2">
        <f t="shared" si="6"/>
        <v>0</v>
      </c>
      <c r="J132" s="2"/>
      <c r="K132" s="2"/>
      <c r="L132" s="2">
        <f>+G132-I132-J132-K1062</f>
        <v>0</v>
      </c>
      <c r="M132" s="5"/>
    </row>
    <row r="133" spans="1:24">
      <c r="A133" s="20"/>
      <c r="B133" s="13"/>
      <c r="C133" s="5"/>
      <c r="D133" s="43"/>
      <c r="E133" s="2"/>
      <c r="F133" s="2"/>
      <c r="G133" s="2">
        <f t="shared" si="5"/>
        <v>0</v>
      </c>
      <c r="H133" s="2"/>
      <c r="I133" s="2">
        <f t="shared" si="6"/>
        <v>0</v>
      </c>
      <c r="J133" s="2"/>
      <c r="K133" s="2"/>
      <c r="L133" s="2">
        <f>+G133-I133-J133-K1063</f>
        <v>0</v>
      </c>
      <c r="M133" s="5"/>
    </row>
    <row r="134" spans="1:24">
      <c r="A134" s="20"/>
      <c r="B134" s="13"/>
      <c r="C134" s="5"/>
      <c r="D134" s="43"/>
      <c r="E134" s="2"/>
      <c r="F134" s="2"/>
      <c r="G134" s="2">
        <f t="shared" si="5"/>
        <v>0</v>
      </c>
      <c r="H134" s="2"/>
      <c r="I134" s="2">
        <f t="shared" si="6"/>
        <v>0</v>
      </c>
      <c r="J134" s="2"/>
      <c r="K134" s="2"/>
      <c r="L134" s="2">
        <f>+G134-I134-J134-K1064</f>
        <v>0</v>
      </c>
      <c r="M134" s="5"/>
    </row>
    <row r="135" spans="1:24">
      <c r="A135" s="20"/>
      <c r="B135" s="13"/>
      <c r="C135" s="5"/>
      <c r="D135" s="43"/>
      <c r="E135" s="2"/>
      <c r="F135" s="2"/>
      <c r="G135" s="2">
        <f t="shared" si="5"/>
        <v>0</v>
      </c>
      <c r="H135" s="2"/>
      <c r="I135" s="2">
        <f t="shared" si="6"/>
        <v>0</v>
      </c>
      <c r="J135" s="2"/>
      <c r="K135" s="2"/>
      <c r="L135" s="2">
        <f>+G135-I135-J135-K1065</f>
        <v>0</v>
      </c>
      <c r="M135" s="5"/>
    </row>
    <row r="136" spans="1:24">
      <c r="A136" s="20"/>
      <c r="B136" s="13"/>
      <c r="C136" s="5"/>
      <c r="D136" s="43"/>
      <c r="E136" s="2"/>
      <c r="F136" s="2"/>
      <c r="G136" s="2">
        <f t="shared" ref="G136:G138" si="7">+((D136*12)+E136)*F136*1000</f>
        <v>0</v>
      </c>
      <c r="H136" s="2"/>
      <c r="I136" s="2">
        <f t="shared" si="6"/>
        <v>0</v>
      </c>
      <c r="J136" s="2"/>
      <c r="K136" s="2"/>
      <c r="L136" s="2">
        <f>+G136-I136-J136-K1066</f>
        <v>0</v>
      </c>
      <c r="M136" s="5"/>
    </row>
    <row r="137" spans="1:24">
      <c r="A137" s="20"/>
      <c r="B137" s="13"/>
      <c r="C137" s="5"/>
      <c r="D137" s="43"/>
      <c r="E137" s="2"/>
      <c r="F137" s="2"/>
      <c r="G137" s="2">
        <f t="shared" si="7"/>
        <v>0</v>
      </c>
      <c r="H137" s="2"/>
      <c r="I137" s="2">
        <f t="shared" si="6"/>
        <v>0</v>
      </c>
      <c r="J137" s="2"/>
      <c r="K137" s="2"/>
      <c r="L137" s="2">
        <f>+G137-I137-J137-K1067</f>
        <v>0</v>
      </c>
      <c r="M137" s="5"/>
    </row>
    <row r="138" spans="1:24">
      <c r="A138" s="20"/>
      <c r="B138" s="13"/>
      <c r="C138" s="5"/>
      <c r="D138" s="43"/>
      <c r="E138" s="2"/>
      <c r="F138" s="2"/>
      <c r="G138" s="2">
        <f t="shared" si="7"/>
        <v>0</v>
      </c>
      <c r="H138" s="2"/>
      <c r="I138" s="2">
        <f t="shared" si="6"/>
        <v>0</v>
      </c>
      <c r="J138" s="2"/>
      <c r="K138" s="2"/>
      <c r="L138" s="2">
        <f>+G138-I138-J138-K1068</f>
        <v>0</v>
      </c>
      <c r="M138" s="5"/>
    </row>
    <row r="139" spans="1:24">
      <c r="A139" s="20"/>
      <c r="B139" s="13"/>
      <c r="C139" s="5"/>
      <c r="D139" s="43"/>
      <c r="E139" s="2"/>
      <c r="F139" s="2"/>
      <c r="G139" s="2">
        <f t="shared" ref="G139:G140" si="8">+((D139*12)+E139)*F139*1000</f>
        <v>0</v>
      </c>
      <c r="H139" s="2"/>
      <c r="I139" s="2">
        <f t="shared" ref="I139:I140" si="9">+H139*F139*1000</f>
        <v>0</v>
      </c>
      <c r="J139" s="2"/>
      <c r="K139" s="2"/>
      <c r="L139" s="4">
        <f t="shared" ref="L139" si="10">+G139-I139-J139-K139</f>
        <v>0</v>
      </c>
      <c r="M139" s="5"/>
    </row>
    <row r="140" spans="1:24" ht="15.75" thickBot="1">
      <c r="A140" s="20"/>
      <c r="B140" s="13"/>
      <c r="C140" s="5"/>
      <c r="D140" s="43"/>
      <c r="E140" s="2"/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4">
        <f>+SUM(G139:G140)-SUM(I139:K140)</f>
        <v>0</v>
      </c>
      <c r="M140" s="5"/>
    </row>
    <row r="141" spans="1:24" ht="15.75" thickBot="1">
      <c r="D141" s="6">
        <f>SUM(D3:D140)</f>
        <v>119</v>
      </c>
      <c r="E141" s="7">
        <f>SUM(E3:E140)</f>
        <v>463</v>
      </c>
      <c r="F141" s="8"/>
      <c r="G141" s="7">
        <f t="shared" ref="G141:L141" si="11">SUM(G3:G140)</f>
        <v>131303000</v>
      </c>
      <c r="H141" s="7">
        <f t="shared" si="11"/>
        <v>1</v>
      </c>
      <c r="I141" s="7">
        <f t="shared" si="11"/>
        <v>130000</v>
      </c>
      <c r="J141" s="7">
        <f t="shared" si="11"/>
        <v>441000</v>
      </c>
      <c r="K141" s="7">
        <f t="shared" si="11"/>
        <v>0</v>
      </c>
      <c r="L141" s="7">
        <f t="shared" si="11"/>
        <v>130732000</v>
      </c>
      <c r="M141" s="9"/>
    </row>
    <row r="142" spans="1:24" s="52" customFormat="1">
      <c r="D142" s="23">
        <v>157</v>
      </c>
      <c r="E142" s="23">
        <v>7</v>
      </c>
      <c r="O142"/>
      <c r="P142"/>
      <c r="Q142"/>
      <c r="R142"/>
      <c r="S142"/>
      <c r="T142"/>
      <c r="U142"/>
      <c r="V142"/>
      <c r="W142"/>
      <c r="X142"/>
    </row>
    <row r="143" spans="1:24">
      <c r="A143" s="35"/>
      <c r="B143" s="35"/>
      <c r="E143" s="3" t="s">
        <v>82</v>
      </c>
      <c r="G143" s="11"/>
      <c r="I143" s="3"/>
      <c r="L143" s="309"/>
    </row>
    <row r="144" spans="1:24">
      <c r="A144" s="20" t="s">
        <v>134</v>
      </c>
      <c r="B144" s="13">
        <v>16</v>
      </c>
      <c r="C144" s="5">
        <v>851</v>
      </c>
      <c r="D144" s="2">
        <v>4</v>
      </c>
      <c r="E144" s="2"/>
      <c r="F144" s="2">
        <v>65</v>
      </c>
      <c r="G144" s="2">
        <f>+((D144*12)+E144)*F144*1000</f>
        <v>3120000</v>
      </c>
      <c r="H144" s="2"/>
      <c r="I144" s="2">
        <f>+H144*F144*1000</f>
        <v>0</v>
      </c>
      <c r="J144" s="2">
        <v>24000</v>
      </c>
      <c r="K144" s="2"/>
      <c r="L144" s="4" t="s">
        <v>82</v>
      </c>
      <c r="M144" s="5"/>
    </row>
    <row r="145" spans="1:13">
      <c r="A145" s="20"/>
      <c r="B145" s="13"/>
      <c r="C145" s="5"/>
      <c r="D145" s="2">
        <v>7</v>
      </c>
      <c r="E145" s="2"/>
      <c r="F145" s="2">
        <v>65</v>
      </c>
      <c r="G145" s="2">
        <f t="shared" ref="G145:G208" si="12">+((D145*12)+E145)*F145*1000</f>
        <v>5460000</v>
      </c>
      <c r="H145" s="2"/>
      <c r="I145" s="2">
        <f t="shared" ref="I145:I208" si="13">+H145*F145*1000</f>
        <v>0</v>
      </c>
      <c r="J145" s="2">
        <v>42000</v>
      </c>
      <c r="K145" s="2"/>
      <c r="L145" s="4">
        <f>+SUM(G144:G145)-SUM(I144:K145)</f>
        <v>8514000</v>
      </c>
      <c r="M145" s="5" t="s">
        <v>100</v>
      </c>
    </row>
    <row r="146" spans="1:13">
      <c r="A146" s="20"/>
      <c r="B146" s="13"/>
      <c r="C146" s="5">
        <v>887</v>
      </c>
      <c r="D146" s="2">
        <v>1</v>
      </c>
      <c r="E146" s="2"/>
      <c r="F146" s="2">
        <v>65</v>
      </c>
      <c r="G146" s="2">
        <f t="shared" si="12"/>
        <v>780000</v>
      </c>
      <c r="H146" s="2"/>
      <c r="I146" s="2">
        <f t="shared" si="13"/>
        <v>0</v>
      </c>
      <c r="J146" s="2"/>
      <c r="K146" s="2"/>
      <c r="L146" s="4" t="s">
        <v>82</v>
      </c>
      <c r="M146" s="5"/>
    </row>
    <row r="147" spans="1:13">
      <c r="A147" s="20"/>
      <c r="B147" s="13"/>
      <c r="C147" s="5"/>
      <c r="D147" s="2">
        <v>1</v>
      </c>
      <c r="E147" s="2"/>
      <c r="F147" s="2">
        <v>105</v>
      </c>
      <c r="G147" s="2">
        <f t="shared" si="12"/>
        <v>1260000</v>
      </c>
      <c r="H147" s="2"/>
      <c r="I147" s="2">
        <f t="shared" si="13"/>
        <v>0</v>
      </c>
      <c r="J147" s="2"/>
      <c r="K147" s="2"/>
      <c r="L147" s="4" t="s">
        <v>82</v>
      </c>
      <c r="M147" s="5"/>
    </row>
    <row r="148" spans="1:13">
      <c r="A148" s="20"/>
      <c r="B148" s="13"/>
      <c r="C148" s="5"/>
      <c r="D148" s="2"/>
      <c r="E148" s="2">
        <v>6</v>
      </c>
      <c r="F148" s="2">
        <v>90</v>
      </c>
      <c r="G148" s="2">
        <f t="shared" si="12"/>
        <v>540000</v>
      </c>
      <c r="H148" s="2"/>
      <c r="I148" s="2">
        <f t="shared" si="13"/>
        <v>0</v>
      </c>
      <c r="J148" s="2"/>
      <c r="K148" s="2"/>
      <c r="L148" s="4" t="s">
        <v>82</v>
      </c>
      <c r="M148" s="5"/>
    </row>
    <row r="149" spans="1:13">
      <c r="A149" s="20"/>
      <c r="B149" s="13"/>
      <c r="C149" s="5"/>
      <c r="D149" s="2">
        <v>1</v>
      </c>
      <c r="E149" s="2">
        <v>6</v>
      </c>
      <c r="F149" s="2">
        <v>85</v>
      </c>
      <c r="G149" s="2">
        <f t="shared" si="12"/>
        <v>1530000</v>
      </c>
      <c r="H149" s="2"/>
      <c r="I149" s="2">
        <f t="shared" si="13"/>
        <v>0</v>
      </c>
      <c r="J149" s="2"/>
      <c r="K149" s="2"/>
      <c r="L149" s="4" t="s">
        <v>82</v>
      </c>
      <c r="M149" s="5"/>
    </row>
    <row r="150" spans="1:13">
      <c r="A150" s="20"/>
      <c r="B150" s="13"/>
      <c r="C150" s="5"/>
      <c r="D150" s="2">
        <v>2</v>
      </c>
      <c r="E150" s="2"/>
      <c r="F150" s="2">
        <v>85</v>
      </c>
      <c r="G150" s="2">
        <f t="shared" si="12"/>
        <v>2040000</v>
      </c>
      <c r="H150" s="2"/>
      <c r="I150" s="2">
        <f t="shared" si="13"/>
        <v>0</v>
      </c>
      <c r="J150" s="2"/>
      <c r="K150" s="2"/>
      <c r="L150" s="4" t="s">
        <v>82</v>
      </c>
      <c r="M150" s="5"/>
    </row>
    <row r="151" spans="1:13">
      <c r="A151" s="20"/>
      <c r="B151" s="13"/>
      <c r="C151" s="5"/>
      <c r="D151" s="2">
        <v>2</v>
      </c>
      <c r="E151" s="2"/>
      <c r="F151" s="2">
        <v>42</v>
      </c>
      <c r="G151" s="2">
        <f t="shared" si="12"/>
        <v>1008000</v>
      </c>
      <c r="H151" s="2"/>
      <c r="I151" s="2">
        <f t="shared" si="13"/>
        <v>0</v>
      </c>
      <c r="J151" s="2"/>
      <c r="K151" s="2"/>
      <c r="L151" s="4" t="s">
        <v>82</v>
      </c>
      <c r="M151" s="5"/>
    </row>
    <row r="152" spans="1:13">
      <c r="A152" s="20"/>
      <c r="B152" s="13"/>
      <c r="C152" s="5"/>
      <c r="D152" s="2">
        <v>1</v>
      </c>
      <c r="E152" s="2">
        <v>6</v>
      </c>
      <c r="F152" s="2">
        <v>65</v>
      </c>
      <c r="G152" s="2">
        <f t="shared" si="12"/>
        <v>1170000</v>
      </c>
      <c r="H152" s="2"/>
      <c r="I152" s="2">
        <f t="shared" si="13"/>
        <v>0</v>
      </c>
      <c r="J152" s="2"/>
      <c r="K152" s="2"/>
      <c r="L152" s="4" t="s">
        <v>82</v>
      </c>
      <c r="M152" s="5"/>
    </row>
    <row r="153" spans="1:13">
      <c r="A153" s="20"/>
      <c r="B153" s="13"/>
      <c r="C153" s="5"/>
      <c r="D153" s="2"/>
      <c r="E153" s="2">
        <v>6</v>
      </c>
      <c r="F153" s="2">
        <v>55</v>
      </c>
      <c r="G153" s="2">
        <f t="shared" si="12"/>
        <v>330000</v>
      </c>
      <c r="H153" s="2"/>
      <c r="I153" s="2">
        <f t="shared" si="13"/>
        <v>0</v>
      </c>
      <c r="J153" s="2"/>
      <c r="K153" s="2"/>
      <c r="L153" s="4">
        <f>+SUM(G146:G153)-SUM(I146:K153)</f>
        <v>8658000</v>
      </c>
      <c r="M153" s="5" t="s">
        <v>189</v>
      </c>
    </row>
    <row r="154" spans="1:13">
      <c r="A154" s="20"/>
      <c r="B154" s="13"/>
      <c r="C154" s="5">
        <v>900</v>
      </c>
      <c r="D154" s="2"/>
      <c r="E154" s="2">
        <v>4</v>
      </c>
      <c r="F154" s="2">
        <v>85</v>
      </c>
      <c r="G154" s="2">
        <f t="shared" si="12"/>
        <v>340000</v>
      </c>
      <c r="H154" s="2"/>
      <c r="I154" s="2">
        <f t="shared" si="13"/>
        <v>0</v>
      </c>
      <c r="J154" s="2"/>
      <c r="K154" s="2"/>
      <c r="L154" s="4">
        <f t="shared" ref="L154:L155" si="14">+G154-I154-J154-K154</f>
        <v>340000</v>
      </c>
      <c r="M154" s="5"/>
    </row>
    <row r="155" spans="1:13">
      <c r="A155" s="20"/>
      <c r="B155" s="13"/>
      <c r="C155" s="5">
        <v>839</v>
      </c>
      <c r="D155" s="2"/>
      <c r="E155" s="2">
        <v>8</v>
      </c>
      <c r="F155" s="2">
        <v>55</v>
      </c>
      <c r="G155" s="2">
        <f t="shared" si="12"/>
        <v>440000</v>
      </c>
      <c r="H155" s="2"/>
      <c r="I155" s="2">
        <f t="shared" si="13"/>
        <v>0</v>
      </c>
      <c r="J155" s="2"/>
      <c r="K155" s="2"/>
      <c r="L155" s="4">
        <f t="shared" si="14"/>
        <v>440000</v>
      </c>
      <c r="M155" s="5"/>
    </row>
    <row r="156" spans="1:13">
      <c r="A156" s="20"/>
      <c r="B156" s="13"/>
      <c r="C156" s="5">
        <v>840</v>
      </c>
      <c r="D156" s="2"/>
      <c r="E156" s="2">
        <v>8</v>
      </c>
      <c r="F156" s="2">
        <v>85</v>
      </c>
      <c r="G156" s="2">
        <f t="shared" si="12"/>
        <v>680000</v>
      </c>
      <c r="H156" s="2"/>
      <c r="I156" s="2">
        <f t="shared" si="13"/>
        <v>0</v>
      </c>
      <c r="J156" s="2"/>
      <c r="K156" s="2"/>
      <c r="L156" s="4" t="s">
        <v>82</v>
      </c>
      <c r="M156" s="5"/>
    </row>
    <row r="157" spans="1:13">
      <c r="A157" s="20"/>
      <c r="B157" s="13"/>
      <c r="C157" s="5"/>
      <c r="D157" s="2"/>
      <c r="E157" s="2">
        <v>6</v>
      </c>
      <c r="F157" s="2">
        <v>105</v>
      </c>
      <c r="G157" s="2">
        <f t="shared" si="12"/>
        <v>630000</v>
      </c>
      <c r="H157" s="2"/>
      <c r="I157" s="2">
        <f t="shared" si="13"/>
        <v>0</v>
      </c>
      <c r="J157" s="2"/>
      <c r="K157" s="2"/>
      <c r="L157" s="4" t="s">
        <v>82</v>
      </c>
      <c r="M157" s="5"/>
    </row>
    <row r="158" spans="1:13">
      <c r="A158" s="20"/>
      <c r="B158" s="13"/>
      <c r="C158" s="5"/>
      <c r="D158" s="2"/>
      <c r="E158" s="2">
        <v>6</v>
      </c>
      <c r="F158" s="2">
        <v>90</v>
      </c>
      <c r="G158" s="2">
        <f t="shared" si="12"/>
        <v>540000</v>
      </c>
      <c r="H158" s="2"/>
      <c r="I158" s="2">
        <f t="shared" si="13"/>
        <v>0</v>
      </c>
      <c r="J158" s="2"/>
      <c r="K158" s="2"/>
      <c r="L158" s="4">
        <f>+SUM(G156:G158)-SUM(I156:K158)</f>
        <v>1850000</v>
      </c>
      <c r="M158" s="5"/>
    </row>
    <row r="159" spans="1:13">
      <c r="A159" s="12"/>
      <c r="B159" s="13"/>
      <c r="C159" s="5">
        <v>841</v>
      </c>
      <c r="D159" s="2">
        <v>2</v>
      </c>
      <c r="E159" s="2"/>
      <c r="F159" s="2">
        <v>55</v>
      </c>
      <c r="G159" s="2">
        <f t="shared" si="12"/>
        <v>1320000</v>
      </c>
      <c r="H159" s="2"/>
      <c r="I159" s="2">
        <f t="shared" si="13"/>
        <v>0</v>
      </c>
      <c r="J159" s="2"/>
      <c r="K159" s="2"/>
      <c r="L159" s="4">
        <f t="shared" ref="L159" si="15">+G159-I159-J159-K159</f>
        <v>1320000</v>
      </c>
      <c r="M159" s="5"/>
    </row>
    <row r="160" spans="1:13">
      <c r="A160" s="12"/>
      <c r="B160" s="13"/>
      <c r="C160" s="5">
        <v>842</v>
      </c>
      <c r="D160" s="2"/>
      <c r="E160" s="2">
        <v>4</v>
      </c>
      <c r="F160" s="2">
        <v>65</v>
      </c>
      <c r="G160" s="2">
        <f t="shared" si="12"/>
        <v>260000</v>
      </c>
      <c r="H160" s="2"/>
      <c r="I160" s="2">
        <f t="shared" si="13"/>
        <v>0</v>
      </c>
      <c r="J160" s="2"/>
      <c r="K160" s="2"/>
      <c r="L160" s="4" t="s">
        <v>82</v>
      </c>
      <c r="M160" s="5"/>
    </row>
    <row r="161" spans="1:13">
      <c r="A161" s="12"/>
      <c r="B161" s="13"/>
      <c r="C161" s="5"/>
      <c r="D161" s="2"/>
      <c r="E161" s="2">
        <v>4</v>
      </c>
      <c r="F161" s="2">
        <v>55</v>
      </c>
      <c r="G161" s="2">
        <f t="shared" si="12"/>
        <v>220000</v>
      </c>
      <c r="H161" s="2"/>
      <c r="I161" s="2">
        <f t="shared" si="13"/>
        <v>0</v>
      </c>
      <c r="J161" s="2"/>
      <c r="K161" s="2"/>
      <c r="L161" s="4" t="s">
        <v>82</v>
      </c>
      <c r="M161" s="5"/>
    </row>
    <row r="162" spans="1:13">
      <c r="A162" s="12"/>
      <c r="B162" s="13"/>
      <c r="C162" s="5"/>
      <c r="D162" s="2"/>
      <c r="E162" s="2">
        <v>4</v>
      </c>
      <c r="F162" s="2">
        <v>45</v>
      </c>
      <c r="G162" s="2">
        <f t="shared" si="12"/>
        <v>180000</v>
      </c>
      <c r="H162" s="2"/>
      <c r="I162" s="2">
        <f t="shared" si="13"/>
        <v>0</v>
      </c>
      <c r="J162" s="2"/>
      <c r="K162" s="2"/>
      <c r="L162" s="4">
        <f>+SUM(G160:G162)-SUM(I160:K162)</f>
        <v>660000</v>
      </c>
      <c r="M162" s="5"/>
    </row>
    <row r="163" spans="1:13">
      <c r="A163" s="12"/>
      <c r="B163" s="13"/>
      <c r="C163" s="5">
        <v>843</v>
      </c>
      <c r="D163" s="2"/>
      <c r="E163" s="2">
        <v>4</v>
      </c>
      <c r="F163" s="2">
        <v>65</v>
      </c>
      <c r="G163" s="2">
        <f t="shared" si="12"/>
        <v>260000</v>
      </c>
      <c r="H163" s="2"/>
      <c r="I163" s="2">
        <f t="shared" si="13"/>
        <v>0</v>
      </c>
      <c r="J163" s="2"/>
      <c r="K163" s="2"/>
      <c r="L163" s="4" t="s">
        <v>82</v>
      </c>
      <c r="M163" s="5"/>
    </row>
    <row r="164" spans="1:13">
      <c r="A164" s="12"/>
      <c r="B164" s="13"/>
      <c r="C164" s="5"/>
      <c r="D164" s="2"/>
      <c r="E164" s="2">
        <v>4</v>
      </c>
      <c r="F164" s="2">
        <v>55</v>
      </c>
      <c r="G164" s="2">
        <f t="shared" si="12"/>
        <v>220000</v>
      </c>
      <c r="H164" s="2"/>
      <c r="I164" s="2">
        <f t="shared" si="13"/>
        <v>0</v>
      </c>
      <c r="J164" s="2"/>
      <c r="K164" s="2"/>
      <c r="L164" s="4">
        <f>+SUM(G163:G164)-SUM(I163:K164)</f>
        <v>480000</v>
      </c>
      <c r="M164" s="5"/>
    </row>
    <row r="165" spans="1:13">
      <c r="A165" s="12"/>
      <c r="B165" s="13"/>
      <c r="C165" s="5">
        <v>844</v>
      </c>
      <c r="D165" s="2">
        <v>1</v>
      </c>
      <c r="E165" s="2"/>
      <c r="F165" s="2">
        <v>55</v>
      </c>
      <c r="G165" s="2">
        <f t="shared" si="12"/>
        <v>660000</v>
      </c>
      <c r="H165" s="2"/>
      <c r="I165" s="2">
        <f t="shared" si="13"/>
        <v>0</v>
      </c>
      <c r="J165" s="2"/>
      <c r="K165" s="2"/>
      <c r="L165" s="4">
        <f t="shared" ref="L165" si="16">+G165-I165-J165-K165</f>
        <v>660000</v>
      </c>
      <c r="M165" s="5"/>
    </row>
    <row r="166" spans="1:13">
      <c r="A166" s="12"/>
      <c r="B166" s="13"/>
      <c r="C166" s="5">
        <v>845</v>
      </c>
      <c r="D166" s="2"/>
      <c r="E166" s="2">
        <v>4</v>
      </c>
      <c r="F166" s="2">
        <v>120</v>
      </c>
      <c r="G166" s="2">
        <f t="shared" si="12"/>
        <v>480000</v>
      </c>
      <c r="H166" s="2"/>
      <c r="I166" s="2">
        <f t="shared" si="13"/>
        <v>0</v>
      </c>
      <c r="J166" s="2"/>
      <c r="K166" s="2"/>
      <c r="L166" s="4" t="s">
        <v>82</v>
      </c>
      <c r="M166" s="5"/>
    </row>
    <row r="167" spans="1:13">
      <c r="A167" s="12"/>
      <c r="B167" s="13"/>
      <c r="C167" s="151"/>
      <c r="D167" s="2"/>
      <c r="E167" s="2">
        <v>4</v>
      </c>
      <c r="F167" s="2">
        <v>65</v>
      </c>
      <c r="G167" s="2">
        <f t="shared" si="12"/>
        <v>260000</v>
      </c>
      <c r="H167" s="2"/>
      <c r="I167" s="2">
        <f t="shared" si="13"/>
        <v>0</v>
      </c>
      <c r="J167" s="2"/>
      <c r="K167" s="2"/>
      <c r="L167" s="4">
        <f>+SUM(G166:G167)-SUM(I166:K167)</f>
        <v>740000</v>
      </c>
      <c r="M167" s="5"/>
    </row>
    <row r="168" spans="1:13">
      <c r="A168" s="12"/>
      <c r="B168" s="13"/>
      <c r="C168" s="5">
        <v>846</v>
      </c>
      <c r="D168" s="2"/>
      <c r="E168" s="2">
        <v>3</v>
      </c>
      <c r="F168" s="2">
        <v>120</v>
      </c>
      <c r="G168" s="2">
        <f t="shared" si="12"/>
        <v>360000</v>
      </c>
      <c r="H168" s="2"/>
      <c r="I168" s="2">
        <f t="shared" si="13"/>
        <v>0</v>
      </c>
      <c r="J168" s="2"/>
      <c r="K168" s="2"/>
      <c r="L168" s="4" t="s">
        <v>82</v>
      </c>
      <c r="M168" s="5"/>
    </row>
    <row r="169" spans="1:13">
      <c r="A169" s="12"/>
      <c r="B169" s="13"/>
      <c r="C169" s="5"/>
      <c r="D169" s="2"/>
      <c r="E169" s="2">
        <v>4</v>
      </c>
      <c r="F169" s="2">
        <v>85</v>
      </c>
      <c r="G169" s="2">
        <f t="shared" si="12"/>
        <v>340000</v>
      </c>
      <c r="H169" s="2"/>
      <c r="I169" s="2">
        <f t="shared" si="13"/>
        <v>0</v>
      </c>
      <c r="J169" s="2"/>
      <c r="K169" s="2"/>
      <c r="L169" s="4" t="s">
        <v>82</v>
      </c>
      <c r="M169" s="5"/>
    </row>
    <row r="170" spans="1:13">
      <c r="A170" s="12"/>
      <c r="B170" s="13"/>
      <c r="C170" s="5"/>
      <c r="D170" s="2"/>
      <c r="E170" s="2">
        <v>3</v>
      </c>
      <c r="F170" s="2">
        <v>90</v>
      </c>
      <c r="G170" s="2">
        <f t="shared" si="12"/>
        <v>270000</v>
      </c>
      <c r="H170" s="2"/>
      <c r="I170" s="2">
        <f t="shared" si="13"/>
        <v>0</v>
      </c>
      <c r="J170" s="2"/>
      <c r="K170" s="2"/>
      <c r="L170" s="4" t="s">
        <v>82</v>
      </c>
      <c r="M170" s="5"/>
    </row>
    <row r="171" spans="1:13">
      <c r="A171" s="12"/>
      <c r="B171" s="13"/>
      <c r="C171" s="5"/>
      <c r="D171" s="2"/>
      <c r="E171" s="2">
        <v>2</v>
      </c>
      <c r="F171" s="2">
        <v>85</v>
      </c>
      <c r="G171" s="2">
        <f t="shared" si="12"/>
        <v>170000</v>
      </c>
      <c r="H171" s="2"/>
      <c r="I171" s="2">
        <f t="shared" si="13"/>
        <v>0</v>
      </c>
      <c r="J171" s="2"/>
      <c r="K171" s="2"/>
      <c r="L171" s="4">
        <f>+SUM(G168:G171)-SUM(I168:K171)</f>
        <v>1140000</v>
      </c>
      <c r="M171" s="5"/>
    </row>
    <row r="172" spans="1:13">
      <c r="A172" s="12"/>
      <c r="B172" s="13"/>
      <c r="C172" s="5">
        <v>847</v>
      </c>
      <c r="D172" s="2">
        <v>24</v>
      </c>
      <c r="E172" s="2"/>
      <c r="F172" s="2">
        <v>42</v>
      </c>
      <c r="G172" s="2">
        <f t="shared" si="12"/>
        <v>12096000</v>
      </c>
      <c r="H172" s="2"/>
      <c r="I172" s="2">
        <f t="shared" si="13"/>
        <v>0</v>
      </c>
      <c r="J172" s="2">
        <v>144000</v>
      </c>
      <c r="K172" s="2"/>
      <c r="L172" s="4">
        <f t="shared" ref="L172:L174" si="17">+G172-I172-J172-K172</f>
        <v>11952000</v>
      </c>
      <c r="M172" s="5" t="s">
        <v>100</v>
      </c>
    </row>
    <row r="173" spans="1:13">
      <c r="A173" s="12"/>
      <c r="B173" s="13"/>
      <c r="C173" s="5">
        <v>848</v>
      </c>
      <c r="D173" s="2"/>
      <c r="E173" s="2">
        <v>8</v>
      </c>
      <c r="F173" s="2">
        <v>120</v>
      </c>
      <c r="G173" s="2">
        <f t="shared" si="12"/>
        <v>960000</v>
      </c>
      <c r="H173" s="2"/>
      <c r="I173" s="2">
        <f t="shared" si="13"/>
        <v>0</v>
      </c>
      <c r="J173" s="2"/>
      <c r="K173" s="2"/>
      <c r="L173" s="4">
        <f t="shared" si="17"/>
        <v>960000</v>
      </c>
      <c r="M173" s="5"/>
    </row>
    <row r="174" spans="1:13">
      <c r="A174" s="12"/>
      <c r="B174" s="13"/>
      <c r="C174" s="5">
        <v>849</v>
      </c>
      <c r="D174" s="2"/>
      <c r="E174" s="2">
        <v>8</v>
      </c>
      <c r="F174" s="2">
        <v>55</v>
      </c>
      <c r="G174" s="2">
        <f t="shared" si="12"/>
        <v>440000</v>
      </c>
      <c r="H174" s="2"/>
      <c r="I174" s="2">
        <f t="shared" si="13"/>
        <v>0</v>
      </c>
      <c r="J174" s="2"/>
      <c r="K174" s="2"/>
      <c r="L174" s="4">
        <f t="shared" si="17"/>
        <v>440000</v>
      </c>
      <c r="M174" s="5"/>
    </row>
    <row r="175" spans="1:13">
      <c r="A175" s="12"/>
      <c r="B175" s="13"/>
      <c r="C175" s="5">
        <v>850</v>
      </c>
      <c r="D175" s="2">
        <v>1</v>
      </c>
      <c r="E175" s="2">
        <v>6</v>
      </c>
      <c r="F175" s="2">
        <v>55</v>
      </c>
      <c r="G175" s="2">
        <f t="shared" si="12"/>
        <v>990000</v>
      </c>
      <c r="H175" s="2"/>
      <c r="I175" s="2">
        <f t="shared" si="13"/>
        <v>0</v>
      </c>
      <c r="J175" s="2"/>
      <c r="K175" s="2"/>
      <c r="L175" s="4" t="s">
        <v>82</v>
      </c>
      <c r="M175" s="5"/>
    </row>
    <row r="176" spans="1:13">
      <c r="A176" s="12"/>
      <c r="B176" s="13"/>
      <c r="C176" s="5"/>
      <c r="D176" s="2">
        <v>3</v>
      </c>
      <c r="E176" s="2"/>
      <c r="F176" s="2">
        <v>65</v>
      </c>
      <c r="G176" s="2">
        <f t="shared" si="12"/>
        <v>2340000</v>
      </c>
      <c r="H176" s="2"/>
      <c r="I176" s="2">
        <f t="shared" si="13"/>
        <v>0</v>
      </c>
      <c r="J176" s="2"/>
      <c r="K176" s="2"/>
      <c r="L176" s="4" t="s">
        <v>82</v>
      </c>
      <c r="M176" s="5"/>
    </row>
    <row r="177" spans="1:13">
      <c r="A177" s="12"/>
      <c r="B177" s="13"/>
      <c r="C177" s="5"/>
      <c r="D177" s="2">
        <v>3</v>
      </c>
      <c r="E177" s="2"/>
      <c r="F177" s="2">
        <v>75</v>
      </c>
      <c r="G177" s="2">
        <f t="shared" si="12"/>
        <v>2700000</v>
      </c>
      <c r="H177" s="2"/>
      <c r="I177" s="2">
        <f t="shared" si="13"/>
        <v>0</v>
      </c>
      <c r="J177" s="2"/>
      <c r="K177" s="2"/>
      <c r="L177" s="4" t="s">
        <v>82</v>
      </c>
      <c r="M177" s="5"/>
    </row>
    <row r="178" spans="1:13">
      <c r="A178" s="12"/>
      <c r="B178" s="13"/>
      <c r="C178" s="5"/>
      <c r="D178" s="2">
        <v>3</v>
      </c>
      <c r="E178" s="2"/>
      <c r="F178" s="2">
        <v>45</v>
      </c>
      <c r="G178" s="2">
        <f t="shared" si="12"/>
        <v>1620000</v>
      </c>
      <c r="H178" s="2"/>
      <c r="I178" s="2">
        <f t="shared" si="13"/>
        <v>0</v>
      </c>
      <c r="J178" s="2"/>
      <c r="K178" s="2"/>
      <c r="L178" s="4">
        <f>+SUM(G175:G178)-SUM(I175:K178)</f>
        <v>7650000</v>
      </c>
      <c r="M178" s="5" t="s">
        <v>112</v>
      </c>
    </row>
    <row r="179" spans="1:13">
      <c r="A179" s="12"/>
      <c r="B179" s="13"/>
      <c r="C179" s="5">
        <v>951</v>
      </c>
      <c r="D179" s="2"/>
      <c r="E179" s="2">
        <v>6</v>
      </c>
      <c r="F179" s="2">
        <v>90</v>
      </c>
      <c r="G179" s="2">
        <f t="shared" si="12"/>
        <v>540000</v>
      </c>
      <c r="H179" s="2"/>
      <c r="I179" s="2">
        <f t="shared" si="13"/>
        <v>0</v>
      </c>
      <c r="J179" s="2"/>
      <c r="K179" s="2"/>
      <c r="L179" s="4">
        <f t="shared" ref="L179:L180" si="18">+G179-I179-J179-K179</f>
        <v>540000</v>
      </c>
      <c r="M179" s="5"/>
    </row>
    <row r="180" spans="1:13">
      <c r="A180" s="12"/>
      <c r="B180" s="13"/>
      <c r="C180" s="5">
        <v>952</v>
      </c>
      <c r="D180" s="2">
        <v>3</v>
      </c>
      <c r="E180" s="2"/>
      <c r="F180" s="2">
        <v>120</v>
      </c>
      <c r="G180" s="2">
        <f t="shared" si="12"/>
        <v>4320000</v>
      </c>
      <c r="H180" s="2"/>
      <c r="I180" s="2">
        <f t="shared" si="13"/>
        <v>0</v>
      </c>
      <c r="J180" s="2">
        <v>10000</v>
      </c>
      <c r="K180" s="2"/>
      <c r="L180" s="4">
        <f t="shared" si="18"/>
        <v>4310000</v>
      </c>
      <c r="M180" s="5"/>
    </row>
    <row r="181" spans="1:13">
      <c r="A181" s="12"/>
      <c r="B181" s="13"/>
      <c r="C181" s="5">
        <v>953</v>
      </c>
      <c r="D181" s="2"/>
      <c r="E181" s="2">
        <v>6</v>
      </c>
      <c r="F181" s="2">
        <v>75</v>
      </c>
      <c r="G181" s="2">
        <f t="shared" si="12"/>
        <v>450000</v>
      </c>
      <c r="H181" s="2"/>
      <c r="I181" s="2">
        <f t="shared" si="13"/>
        <v>0</v>
      </c>
      <c r="J181" s="2"/>
      <c r="K181" s="2"/>
      <c r="L181" s="4" t="s">
        <v>82</v>
      </c>
      <c r="M181" s="5"/>
    </row>
    <row r="182" spans="1:13">
      <c r="A182" s="12"/>
      <c r="B182" s="13"/>
      <c r="C182" s="5"/>
      <c r="D182" s="2"/>
      <c r="E182" s="2">
        <v>4</v>
      </c>
      <c r="F182" s="2">
        <v>45</v>
      </c>
      <c r="G182" s="2">
        <f t="shared" si="12"/>
        <v>180000</v>
      </c>
      <c r="H182" s="2"/>
      <c r="I182" s="2">
        <f t="shared" si="13"/>
        <v>0</v>
      </c>
      <c r="J182" s="2"/>
      <c r="K182" s="2"/>
      <c r="L182" s="4">
        <f>+SUM(G181:G182)-SUM(I181:K182)</f>
        <v>630000</v>
      </c>
      <c r="M182" s="5"/>
    </row>
    <row r="183" spans="1:13">
      <c r="A183" s="12"/>
      <c r="B183" s="13"/>
      <c r="C183" s="5">
        <v>954</v>
      </c>
      <c r="D183" s="2">
        <v>6</v>
      </c>
      <c r="E183" s="2"/>
      <c r="F183" s="2">
        <v>42</v>
      </c>
      <c r="G183" s="2">
        <f t="shared" si="12"/>
        <v>3024000</v>
      </c>
      <c r="H183" s="2"/>
      <c r="I183" s="2">
        <f t="shared" si="13"/>
        <v>0</v>
      </c>
      <c r="J183" s="2">
        <v>36000</v>
      </c>
      <c r="K183" s="2"/>
      <c r="L183" s="4">
        <f t="shared" ref="L183:L184" si="19">+G183-I183-J183-K183</f>
        <v>2988000</v>
      </c>
      <c r="M183" s="5" t="s">
        <v>100</v>
      </c>
    </row>
    <row r="184" spans="1:13">
      <c r="A184" s="12"/>
      <c r="B184" s="13"/>
      <c r="C184" s="5">
        <v>955</v>
      </c>
      <c r="D184" s="2"/>
      <c r="E184" s="2">
        <v>6</v>
      </c>
      <c r="F184" s="2">
        <v>105</v>
      </c>
      <c r="G184" s="2">
        <f t="shared" si="12"/>
        <v>630000</v>
      </c>
      <c r="H184" s="2"/>
      <c r="I184" s="2">
        <f t="shared" si="13"/>
        <v>0</v>
      </c>
      <c r="J184" s="2"/>
      <c r="K184" s="2"/>
      <c r="L184" s="4">
        <f t="shared" si="19"/>
        <v>630000</v>
      </c>
      <c r="M184" s="5"/>
    </row>
    <row r="185" spans="1:13">
      <c r="A185" s="12"/>
      <c r="B185" s="13"/>
      <c r="C185" s="5">
        <v>956</v>
      </c>
      <c r="D185" s="2">
        <v>1</v>
      </c>
      <c r="E185" s="2"/>
      <c r="F185" s="2">
        <v>120</v>
      </c>
      <c r="G185" s="2">
        <f t="shared" si="12"/>
        <v>1440000</v>
      </c>
      <c r="H185" s="2"/>
      <c r="I185" s="2">
        <f t="shared" si="13"/>
        <v>0</v>
      </c>
      <c r="J185" s="2"/>
      <c r="K185" s="2"/>
      <c r="L185" s="4" t="s">
        <v>82</v>
      </c>
      <c r="M185" s="5"/>
    </row>
    <row r="186" spans="1:13">
      <c r="A186" s="12"/>
      <c r="B186" s="13"/>
      <c r="C186" s="5"/>
      <c r="D186" s="2"/>
      <c r="E186" s="2">
        <v>4</v>
      </c>
      <c r="F186" s="2">
        <v>85</v>
      </c>
      <c r="G186" s="2">
        <f t="shared" si="12"/>
        <v>340000</v>
      </c>
      <c r="H186" s="2"/>
      <c r="I186" s="2">
        <f t="shared" si="13"/>
        <v>0</v>
      </c>
      <c r="J186" s="2"/>
      <c r="K186" s="2"/>
      <c r="L186" s="4" t="s">
        <v>82</v>
      </c>
      <c r="M186" s="5"/>
    </row>
    <row r="187" spans="1:13">
      <c r="A187" s="12"/>
      <c r="B187" s="13"/>
      <c r="C187" s="5"/>
      <c r="D187" s="2"/>
      <c r="E187" s="2">
        <v>4</v>
      </c>
      <c r="F187" s="2">
        <v>65</v>
      </c>
      <c r="G187" s="2">
        <f t="shared" si="12"/>
        <v>260000</v>
      </c>
      <c r="H187" s="2"/>
      <c r="I187" s="2">
        <f t="shared" si="13"/>
        <v>0</v>
      </c>
      <c r="J187" s="2"/>
      <c r="K187" s="2"/>
      <c r="L187" s="4">
        <f>+SUM(G185:G187)-SUM(I185:K187)</f>
        <v>2040000</v>
      </c>
      <c r="M187" s="5" t="s">
        <v>101</v>
      </c>
    </row>
    <row r="188" spans="1:13">
      <c r="A188" s="12"/>
      <c r="B188" s="13"/>
      <c r="C188" s="5">
        <v>957</v>
      </c>
      <c r="D188" s="2">
        <v>5</v>
      </c>
      <c r="E188" s="2"/>
      <c r="F188" s="2">
        <v>65</v>
      </c>
      <c r="G188" s="2">
        <f t="shared" si="12"/>
        <v>3900000</v>
      </c>
      <c r="H188" s="2"/>
      <c r="I188" s="2">
        <f t="shared" si="13"/>
        <v>0</v>
      </c>
      <c r="J188" s="2"/>
      <c r="K188" s="2"/>
      <c r="L188" s="4">
        <f t="shared" ref="L188" si="20">+G188-I188-J188-K188</f>
        <v>3900000</v>
      </c>
      <c r="M188" s="5" t="s">
        <v>101</v>
      </c>
    </row>
    <row r="189" spans="1:13">
      <c r="A189" s="12"/>
      <c r="B189" s="13"/>
      <c r="C189" s="5">
        <v>958</v>
      </c>
      <c r="D189" s="2"/>
      <c r="E189" s="2">
        <v>6</v>
      </c>
      <c r="F189" s="2">
        <v>105</v>
      </c>
      <c r="G189" s="2">
        <f t="shared" si="12"/>
        <v>630000</v>
      </c>
      <c r="H189" s="2"/>
      <c r="I189" s="2">
        <f t="shared" si="13"/>
        <v>0</v>
      </c>
      <c r="J189" s="2"/>
      <c r="K189" s="2"/>
      <c r="L189" s="4" t="s">
        <v>82</v>
      </c>
      <c r="M189" s="5"/>
    </row>
    <row r="190" spans="1:13">
      <c r="A190" s="12"/>
      <c r="B190" s="13"/>
      <c r="C190" s="5"/>
      <c r="D190" s="2"/>
      <c r="E190" s="2">
        <v>8</v>
      </c>
      <c r="F190" s="2">
        <v>55</v>
      </c>
      <c r="G190" s="2">
        <f t="shared" si="12"/>
        <v>440000</v>
      </c>
      <c r="H190" s="2"/>
      <c r="I190" s="2">
        <f t="shared" si="13"/>
        <v>0</v>
      </c>
      <c r="J190" s="2"/>
      <c r="K190" s="2"/>
      <c r="L190" s="4" t="s">
        <v>82</v>
      </c>
      <c r="M190" s="5"/>
    </row>
    <row r="191" spans="1:13">
      <c r="A191" s="12"/>
      <c r="B191" s="13"/>
      <c r="C191" s="5"/>
      <c r="D191" s="2"/>
      <c r="E191" s="2">
        <v>3</v>
      </c>
      <c r="F191" s="2">
        <v>90</v>
      </c>
      <c r="G191" s="2">
        <f t="shared" si="12"/>
        <v>270000</v>
      </c>
      <c r="H191" s="2"/>
      <c r="I191" s="2">
        <f t="shared" si="13"/>
        <v>0</v>
      </c>
      <c r="J191" s="2"/>
      <c r="K191" s="2"/>
      <c r="L191" s="4" t="s">
        <v>82</v>
      </c>
      <c r="M191" s="5"/>
    </row>
    <row r="192" spans="1:13">
      <c r="A192" s="12"/>
      <c r="B192" s="13"/>
      <c r="C192" s="5"/>
      <c r="D192" s="2"/>
      <c r="E192" s="2">
        <v>3</v>
      </c>
      <c r="F192" s="2">
        <v>120</v>
      </c>
      <c r="G192" s="2">
        <f t="shared" si="12"/>
        <v>360000</v>
      </c>
      <c r="H192" s="2"/>
      <c r="I192" s="2">
        <f t="shared" si="13"/>
        <v>0</v>
      </c>
      <c r="J192" s="2"/>
      <c r="K192" s="2"/>
      <c r="L192" s="4" t="s">
        <v>82</v>
      </c>
      <c r="M192" s="5"/>
    </row>
    <row r="193" spans="1:13">
      <c r="A193" s="12"/>
      <c r="B193" s="13"/>
      <c r="C193" s="5"/>
      <c r="D193" s="2"/>
      <c r="E193" s="2">
        <v>4</v>
      </c>
      <c r="F193" s="2">
        <v>85</v>
      </c>
      <c r="G193" s="2">
        <f t="shared" si="12"/>
        <v>340000</v>
      </c>
      <c r="H193" s="2"/>
      <c r="I193" s="2">
        <f t="shared" si="13"/>
        <v>0</v>
      </c>
      <c r="J193" s="2"/>
      <c r="K193" s="2"/>
      <c r="L193" s="4">
        <f>+SUM(G189:G193)-SUM(I189:K193)</f>
        <v>2040000</v>
      </c>
      <c r="M193" s="5" t="s">
        <v>103</v>
      </c>
    </row>
    <row r="194" spans="1:13">
      <c r="A194" s="12"/>
      <c r="B194" s="13"/>
      <c r="C194" s="5">
        <v>959</v>
      </c>
      <c r="D194" s="2">
        <v>2</v>
      </c>
      <c r="E194" s="2"/>
      <c r="F194" s="2">
        <v>65</v>
      </c>
      <c r="G194" s="2">
        <f t="shared" si="12"/>
        <v>1560000</v>
      </c>
      <c r="H194" s="2"/>
      <c r="I194" s="2">
        <f t="shared" si="13"/>
        <v>0</v>
      </c>
      <c r="J194" s="2"/>
      <c r="K194" s="2"/>
      <c r="L194" s="4">
        <f t="shared" ref="L194" si="21">+G194-I194-J194-K194</f>
        <v>1560000</v>
      </c>
      <c r="M194" s="5" t="s">
        <v>101</v>
      </c>
    </row>
    <row r="195" spans="1:13">
      <c r="A195" s="12"/>
      <c r="B195" s="13"/>
      <c r="C195" s="5">
        <v>960</v>
      </c>
      <c r="D195" s="2">
        <v>1</v>
      </c>
      <c r="E195" s="2">
        <v>6</v>
      </c>
      <c r="F195" s="2">
        <v>90</v>
      </c>
      <c r="G195" s="2">
        <f t="shared" si="12"/>
        <v>1620000</v>
      </c>
      <c r="H195" s="2"/>
      <c r="I195" s="2">
        <f t="shared" si="13"/>
        <v>0</v>
      </c>
      <c r="J195" s="2"/>
      <c r="K195" s="2"/>
      <c r="L195" s="4" t="s">
        <v>82</v>
      </c>
      <c r="M195" s="5"/>
    </row>
    <row r="196" spans="1:13">
      <c r="A196" s="12"/>
      <c r="B196" s="13"/>
      <c r="C196" s="5"/>
      <c r="D196" s="2"/>
      <c r="E196" s="2">
        <v>6</v>
      </c>
      <c r="F196" s="2">
        <v>120</v>
      </c>
      <c r="G196" s="2">
        <f t="shared" si="12"/>
        <v>720000</v>
      </c>
      <c r="H196" s="2"/>
      <c r="I196" s="2">
        <f t="shared" si="13"/>
        <v>0</v>
      </c>
      <c r="J196" s="2">
        <v>10000</v>
      </c>
      <c r="K196" s="2"/>
      <c r="L196" s="4">
        <f>+SUM(G195:G196)-SUM(I195:K196)</f>
        <v>2330000</v>
      </c>
      <c r="M196" s="5"/>
    </row>
    <row r="197" spans="1:13">
      <c r="A197" s="12"/>
      <c r="B197" s="13"/>
      <c r="C197" s="5">
        <v>961</v>
      </c>
      <c r="D197" s="2">
        <v>1</v>
      </c>
      <c r="E197" s="2"/>
      <c r="F197" s="2">
        <v>120</v>
      </c>
      <c r="G197" s="2">
        <f t="shared" si="12"/>
        <v>1440000</v>
      </c>
      <c r="H197" s="2"/>
      <c r="I197" s="2">
        <f t="shared" si="13"/>
        <v>0</v>
      </c>
      <c r="J197" s="2"/>
      <c r="K197" s="2"/>
      <c r="L197" s="4" t="s">
        <v>82</v>
      </c>
      <c r="M197" s="5"/>
    </row>
    <row r="198" spans="1:13">
      <c r="A198" s="12"/>
      <c r="B198" s="13"/>
      <c r="C198" s="5"/>
      <c r="D198" s="2"/>
      <c r="E198" s="2">
        <v>4</v>
      </c>
      <c r="F198" s="2">
        <v>120</v>
      </c>
      <c r="G198" s="2">
        <f t="shared" si="12"/>
        <v>480000</v>
      </c>
      <c r="H198" s="2"/>
      <c r="I198" s="2">
        <f t="shared" si="13"/>
        <v>0</v>
      </c>
      <c r="J198" s="2"/>
      <c r="K198" s="2"/>
      <c r="L198" s="4" t="s">
        <v>82</v>
      </c>
      <c r="M198" s="5"/>
    </row>
    <row r="199" spans="1:13">
      <c r="A199" s="12"/>
      <c r="B199" s="13"/>
      <c r="C199" s="5"/>
      <c r="D199" s="2"/>
      <c r="E199" s="2">
        <v>14</v>
      </c>
      <c r="F199" s="2">
        <v>85</v>
      </c>
      <c r="G199" s="2">
        <f t="shared" si="12"/>
        <v>1190000</v>
      </c>
      <c r="H199" s="2"/>
      <c r="I199" s="2">
        <f t="shared" si="13"/>
        <v>0</v>
      </c>
      <c r="J199" s="2"/>
      <c r="K199" s="2"/>
      <c r="L199" s="4" t="s">
        <v>82</v>
      </c>
      <c r="M199" s="5"/>
    </row>
    <row r="200" spans="1:13">
      <c r="A200" s="12"/>
      <c r="B200" s="13"/>
      <c r="C200" s="5"/>
      <c r="D200" s="2"/>
      <c r="E200" s="2">
        <v>2</v>
      </c>
      <c r="F200" s="2">
        <v>85</v>
      </c>
      <c r="G200" s="2">
        <f t="shared" si="12"/>
        <v>170000</v>
      </c>
      <c r="H200" s="2"/>
      <c r="I200" s="2">
        <f t="shared" si="13"/>
        <v>0</v>
      </c>
      <c r="J200" s="2">
        <v>10000</v>
      </c>
      <c r="K200" s="2"/>
      <c r="L200" s="4">
        <f>+SUM(G197:G200)-SUM(I197:K200)</f>
        <v>3270000</v>
      </c>
      <c r="M200" s="5" t="s">
        <v>103</v>
      </c>
    </row>
    <row r="201" spans="1:13">
      <c r="A201" s="12"/>
      <c r="B201" s="13"/>
      <c r="C201" s="5">
        <v>964</v>
      </c>
      <c r="D201" s="2"/>
      <c r="E201" s="2">
        <v>6</v>
      </c>
      <c r="F201" s="2">
        <v>105</v>
      </c>
      <c r="G201" s="2">
        <f t="shared" si="12"/>
        <v>630000</v>
      </c>
      <c r="H201" s="2"/>
      <c r="I201" s="2">
        <f t="shared" si="13"/>
        <v>0</v>
      </c>
      <c r="J201" s="2"/>
      <c r="K201" s="2"/>
      <c r="L201" s="4" t="s">
        <v>82</v>
      </c>
      <c r="M201" s="5"/>
    </row>
    <row r="202" spans="1:13">
      <c r="A202" s="12"/>
      <c r="B202" s="13"/>
      <c r="C202" s="5"/>
      <c r="D202" s="2"/>
      <c r="E202" s="2">
        <v>6</v>
      </c>
      <c r="F202" s="2">
        <v>90</v>
      </c>
      <c r="G202" s="2">
        <f t="shared" si="12"/>
        <v>540000</v>
      </c>
      <c r="H202" s="2"/>
      <c r="I202" s="2">
        <f t="shared" si="13"/>
        <v>0</v>
      </c>
      <c r="J202" s="2"/>
      <c r="K202" s="2"/>
      <c r="L202" s="4" t="s">
        <v>82</v>
      </c>
      <c r="M202" s="5"/>
    </row>
    <row r="203" spans="1:13">
      <c r="A203" s="12"/>
      <c r="B203" s="13"/>
      <c r="C203" s="5"/>
      <c r="D203" s="2"/>
      <c r="E203" s="2">
        <v>8</v>
      </c>
      <c r="F203" s="2">
        <v>85</v>
      </c>
      <c r="G203" s="2">
        <f t="shared" si="12"/>
        <v>680000</v>
      </c>
      <c r="H203" s="2"/>
      <c r="I203" s="2">
        <f t="shared" si="13"/>
        <v>0</v>
      </c>
      <c r="J203" s="2"/>
      <c r="K203" s="2"/>
      <c r="L203" s="4" t="s">
        <v>82</v>
      </c>
      <c r="M203" s="5"/>
    </row>
    <row r="204" spans="1:13">
      <c r="A204" s="12"/>
      <c r="B204" s="13"/>
      <c r="C204" s="5"/>
      <c r="D204" s="2"/>
      <c r="E204" s="2">
        <v>4</v>
      </c>
      <c r="F204" s="2">
        <v>85</v>
      </c>
      <c r="G204" s="2">
        <f t="shared" si="12"/>
        <v>340000</v>
      </c>
      <c r="H204" s="2"/>
      <c r="I204" s="2">
        <f t="shared" si="13"/>
        <v>0</v>
      </c>
      <c r="J204" s="2"/>
      <c r="K204" s="2"/>
      <c r="L204" s="4" t="s">
        <v>97</v>
      </c>
      <c r="M204" s="5"/>
    </row>
    <row r="205" spans="1:13">
      <c r="A205" s="12"/>
      <c r="B205" s="13"/>
      <c r="C205" s="5"/>
      <c r="D205" s="2"/>
      <c r="E205" s="2">
        <v>6</v>
      </c>
      <c r="F205" s="2">
        <v>120</v>
      </c>
      <c r="G205" s="2">
        <f t="shared" si="12"/>
        <v>720000</v>
      </c>
      <c r="H205" s="2"/>
      <c r="I205" s="2">
        <f t="shared" si="13"/>
        <v>0</v>
      </c>
      <c r="J205" s="2"/>
      <c r="K205" s="2"/>
      <c r="L205" s="4" t="s">
        <v>82</v>
      </c>
      <c r="M205" s="5"/>
    </row>
    <row r="206" spans="1:13">
      <c r="A206" s="12"/>
      <c r="B206" s="13"/>
      <c r="C206" s="5"/>
      <c r="D206" s="2">
        <v>1</v>
      </c>
      <c r="E206" s="2">
        <v>6</v>
      </c>
      <c r="F206" s="2">
        <v>65</v>
      </c>
      <c r="G206" s="2">
        <f t="shared" si="12"/>
        <v>1170000</v>
      </c>
      <c r="H206" s="2"/>
      <c r="I206" s="2">
        <f t="shared" si="13"/>
        <v>0</v>
      </c>
      <c r="J206" s="2"/>
      <c r="K206" s="2"/>
      <c r="L206" s="4" t="s">
        <v>82</v>
      </c>
      <c r="M206" s="5"/>
    </row>
    <row r="207" spans="1:13">
      <c r="A207" s="12"/>
      <c r="B207" s="13"/>
      <c r="C207" s="5"/>
      <c r="D207" s="2">
        <v>1</v>
      </c>
      <c r="E207" s="2"/>
      <c r="F207" s="2">
        <v>75</v>
      </c>
      <c r="G207" s="2">
        <f t="shared" si="12"/>
        <v>900000</v>
      </c>
      <c r="H207" s="2"/>
      <c r="I207" s="2">
        <f t="shared" si="13"/>
        <v>0</v>
      </c>
      <c r="J207" s="2"/>
      <c r="K207" s="2"/>
      <c r="L207" s="4" t="s">
        <v>82</v>
      </c>
      <c r="M207" s="5"/>
    </row>
    <row r="208" spans="1:13">
      <c r="A208" s="12"/>
      <c r="B208" s="13"/>
      <c r="C208" s="5"/>
      <c r="D208" s="2"/>
      <c r="E208" s="2">
        <v>6</v>
      </c>
      <c r="F208" s="2">
        <v>90</v>
      </c>
      <c r="G208" s="2">
        <f t="shared" si="12"/>
        <v>540000</v>
      </c>
      <c r="H208" s="2"/>
      <c r="I208" s="2">
        <f t="shared" si="13"/>
        <v>0</v>
      </c>
      <c r="J208" s="2"/>
      <c r="K208" s="2"/>
      <c r="L208" s="4" t="s">
        <v>82</v>
      </c>
      <c r="M208" s="5"/>
    </row>
    <row r="209" spans="1:13">
      <c r="A209" s="12"/>
      <c r="B209" s="13"/>
      <c r="C209" s="5"/>
      <c r="D209" s="2">
        <v>1</v>
      </c>
      <c r="E209" s="2"/>
      <c r="F209" s="2">
        <v>55</v>
      </c>
      <c r="G209" s="2">
        <f t="shared" ref="G209:G226" si="22">+((D209*12)+E209)*F209*1000</f>
        <v>660000</v>
      </c>
      <c r="H209" s="2"/>
      <c r="I209" s="2">
        <f t="shared" ref="I209:I226" si="23">+H209*F209*1000</f>
        <v>0</v>
      </c>
      <c r="J209" s="2"/>
      <c r="K209" s="2"/>
      <c r="L209" s="4" t="s">
        <v>82</v>
      </c>
      <c r="M209" s="5"/>
    </row>
    <row r="210" spans="1:13">
      <c r="A210" s="12"/>
      <c r="B210" s="13"/>
      <c r="C210" s="5"/>
      <c r="D210" s="2"/>
      <c r="E210" s="2">
        <v>6</v>
      </c>
      <c r="F210" s="2">
        <v>90</v>
      </c>
      <c r="G210" s="2">
        <f t="shared" si="22"/>
        <v>540000</v>
      </c>
      <c r="H210" s="2"/>
      <c r="I210" s="2">
        <f t="shared" si="23"/>
        <v>0</v>
      </c>
      <c r="J210" s="2"/>
      <c r="K210" s="2"/>
      <c r="L210" s="4">
        <f>+SUM(G201:G210)-SUM(I201:K210)</f>
        <v>6720000</v>
      </c>
      <c r="M210" s="5" t="s">
        <v>103</v>
      </c>
    </row>
    <row r="211" spans="1:13">
      <c r="A211" s="12"/>
      <c r="B211" s="13"/>
      <c r="C211" s="5">
        <v>965</v>
      </c>
      <c r="D211" s="2">
        <v>5</v>
      </c>
      <c r="E211" s="2"/>
      <c r="F211" s="2">
        <v>65</v>
      </c>
      <c r="G211" s="2">
        <f t="shared" si="22"/>
        <v>3900000</v>
      </c>
      <c r="H211" s="2"/>
      <c r="I211" s="2">
        <f t="shared" si="23"/>
        <v>0</v>
      </c>
      <c r="J211" s="2">
        <v>30000</v>
      </c>
      <c r="K211" s="2"/>
      <c r="L211" s="4">
        <f t="shared" ref="L211" si="24">+G211-I211-J211-K211</f>
        <v>3870000</v>
      </c>
      <c r="M211" s="5" t="s">
        <v>101</v>
      </c>
    </row>
    <row r="212" spans="1:13">
      <c r="A212" s="12"/>
      <c r="B212" s="13"/>
      <c r="C212" s="5">
        <v>967</v>
      </c>
      <c r="D212" s="2">
        <v>4</v>
      </c>
      <c r="E212" s="2">
        <v>5</v>
      </c>
      <c r="F212" s="2">
        <v>85</v>
      </c>
      <c r="G212" s="2">
        <f t="shared" si="22"/>
        <v>4505000</v>
      </c>
      <c r="H212" s="2"/>
      <c r="I212" s="2">
        <f t="shared" si="23"/>
        <v>0</v>
      </c>
      <c r="J212" s="2"/>
      <c r="K212" s="2"/>
      <c r="L212" s="4" t="s">
        <v>82</v>
      </c>
      <c r="M212" s="5"/>
    </row>
    <row r="213" spans="1:13">
      <c r="A213" s="12"/>
      <c r="B213" s="13"/>
      <c r="C213" s="5"/>
      <c r="D213" s="2">
        <v>2</v>
      </c>
      <c r="E213" s="2"/>
      <c r="F213" s="2">
        <v>65</v>
      </c>
      <c r="G213" s="2">
        <f t="shared" si="22"/>
        <v>1560000</v>
      </c>
      <c r="H213" s="2"/>
      <c r="I213" s="2">
        <f t="shared" si="23"/>
        <v>0</v>
      </c>
      <c r="J213" s="2"/>
      <c r="K213" s="2"/>
      <c r="L213" s="4" t="s">
        <v>82</v>
      </c>
      <c r="M213" s="5"/>
    </row>
    <row r="214" spans="1:13">
      <c r="A214" s="12"/>
      <c r="B214" s="13"/>
      <c r="C214" s="5"/>
      <c r="D214" s="2">
        <v>2</v>
      </c>
      <c r="E214" s="2">
        <v>10</v>
      </c>
      <c r="F214" s="2">
        <v>75</v>
      </c>
      <c r="G214" s="2">
        <f t="shared" si="22"/>
        <v>2550000</v>
      </c>
      <c r="H214" s="2"/>
      <c r="I214" s="2">
        <f t="shared" si="23"/>
        <v>0</v>
      </c>
      <c r="J214" s="2">
        <v>54000</v>
      </c>
      <c r="K214" s="2"/>
      <c r="L214" s="4">
        <f>+SUM(G212:G214)-SUM(I212:K214)</f>
        <v>8561000</v>
      </c>
      <c r="M214" s="5" t="s">
        <v>100</v>
      </c>
    </row>
    <row r="215" spans="1:13">
      <c r="A215" s="12"/>
      <c r="B215" s="13"/>
      <c r="C215" s="5">
        <v>901</v>
      </c>
      <c r="D215" s="2"/>
      <c r="E215" s="2">
        <v>3</v>
      </c>
      <c r="F215" s="2">
        <v>120</v>
      </c>
      <c r="G215" s="2">
        <f t="shared" si="22"/>
        <v>360000</v>
      </c>
      <c r="H215" s="2"/>
      <c r="I215" s="2">
        <f t="shared" si="23"/>
        <v>0</v>
      </c>
      <c r="J215" s="2"/>
      <c r="K215" s="2"/>
      <c r="L215" s="4">
        <f t="shared" ref="L215:L216" si="25">+G215-I215-J215-K215</f>
        <v>360000</v>
      </c>
      <c r="M215" s="5" t="s">
        <v>103</v>
      </c>
    </row>
    <row r="216" spans="1:13">
      <c r="A216" s="12"/>
      <c r="B216" s="13"/>
      <c r="C216" s="5">
        <v>902</v>
      </c>
      <c r="D216" s="2"/>
      <c r="E216" s="2">
        <v>4</v>
      </c>
      <c r="F216" s="2">
        <v>65</v>
      </c>
      <c r="G216" s="2">
        <f t="shared" si="22"/>
        <v>260000</v>
      </c>
      <c r="H216" s="2"/>
      <c r="I216" s="2">
        <f t="shared" si="23"/>
        <v>0</v>
      </c>
      <c r="J216" s="2"/>
      <c r="K216" s="2"/>
      <c r="L216" s="4">
        <f t="shared" si="25"/>
        <v>260000</v>
      </c>
      <c r="M216" s="5"/>
    </row>
    <row r="217" spans="1:13">
      <c r="A217" s="12"/>
      <c r="B217" s="13"/>
      <c r="C217" s="5">
        <v>904</v>
      </c>
      <c r="D217" s="2"/>
      <c r="E217" s="2">
        <v>4</v>
      </c>
      <c r="F217" s="2">
        <v>75</v>
      </c>
      <c r="G217" s="2">
        <f t="shared" si="22"/>
        <v>300000</v>
      </c>
      <c r="H217" s="2"/>
      <c r="I217" s="2">
        <f t="shared" si="23"/>
        <v>0</v>
      </c>
      <c r="J217" s="2"/>
      <c r="K217" s="2"/>
      <c r="L217" s="4" t="s">
        <v>82</v>
      </c>
      <c r="M217" s="5"/>
    </row>
    <row r="218" spans="1:13">
      <c r="A218" s="12"/>
      <c r="B218" s="13"/>
      <c r="C218" s="5"/>
      <c r="D218" s="2"/>
      <c r="E218" s="2">
        <v>4</v>
      </c>
      <c r="F218" s="2">
        <v>85</v>
      </c>
      <c r="G218" s="2">
        <f t="shared" si="22"/>
        <v>340000</v>
      </c>
      <c r="H218" s="2"/>
      <c r="I218" s="2">
        <f t="shared" si="23"/>
        <v>0</v>
      </c>
      <c r="J218" s="2"/>
      <c r="K218" s="2"/>
      <c r="L218" s="4">
        <f>+SUM(G217:G218)-SUM(I217:K218)</f>
        <v>640000</v>
      </c>
      <c r="M218" s="5"/>
    </row>
    <row r="219" spans="1:13">
      <c r="A219" s="12"/>
      <c r="B219" s="13"/>
      <c r="C219" s="5">
        <v>906</v>
      </c>
      <c r="D219" s="2"/>
      <c r="E219" s="2">
        <v>9</v>
      </c>
      <c r="F219" s="2">
        <v>120</v>
      </c>
      <c r="G219" s="2">
        <f t="shared" si="22"/>
        <v>1080000</v>
      </c>
      <c r="H219" s="2"/>
      <c r="I219" s="2">
        <f t="shared" si="23"/>
        <v>0</v>
      </c>
      <c r="J219" s="2"/>
      <c r="K219" s="2"/>
      <c r="L219" s="4">
        <f t="shared" ref="L219" si="26">+G219-I219-J219-K219</f>
        <v>1080000</v>
      </c>
      <c r="M219" s="5"/>
    </row>
    <row r="220" spans="1:13">
      <c r="A220" s="12"/>
      <c r="B220" s="13"/>
      <c r="C220" s="5">
        <v>907</v>
      </c>
      <c r="D220" s="2">
        <v>1</v>
      </c>
      <c r="E220" s="2">
        <v>9</v>
      </c>
      <c r="F220" s="2">
        <v>75</v>
      </c>
      <c r="G220" s="2">
        <f t="shared" si="22"/>
        <v>1575000</v>
      </c>
      <c r="H220" s="2"/>
      <c r="I220" s="2">
        <f t="shared" si="23"/>
        <v>0</v>
      </c>
      <c r="J220" s="2"/>
      <c r="K220" s="2"/>
      <c r="L220" s="4" t="s">
        <v>82</v>
      </c>
      <c r="M220" s="5"/>
    </row>
    <row r="221" spans="1:13">
      <c r="A221" s="12"/>
      <c r="B221" s="13"/>
      <c r="C221" s="5"/>
      <c r="D221" s="2"/>
      <c r="E221" s="2">
        <v>4</v>
      </c>
      <c r="F221" s="2">
        <v>85</v>
      </c>
      <c r="G221" s="2">
        <f t="shared" si="22"/>
        <v>340000</v>
      </c>
      <c r="H221" s="2"/>
      <c r="I221" s="2">
        <f t="shared" si="23"/>
        <v>0</v>
      </c>
      <c r="J221" s="2"/>
      <c r="K221" s="2"/>
      <c r="L221" s="4">
        <f>+SUM(G220:G221)-SUM(I220:K221)</f>
        <v>1915000</v>
      </c>
      <c r="M221" s="5"/>
    </row>
    <row r="222" spans="1:13">
      <c r="A222" s="12"/>
      <c r="B222" s="13"/>
      <c r="C222" s="5">
        <v>908</v>
      </c>
      <c r="D222" s="2">
        <v>2</v>
      </c>
      <c r="E222" s="2">
        <v>5</v>
      </c>
      <c r="F222" s="2">
        <v>42</v>
      </c>
      <c r="G222" s="2">
        <f t="shared" si="22"/>
        <v>1218000</v>
      </c>
      <c r="H222" s="2"/>
      <c r="I222" s="2">
        <f t="shared" si="23"/>
        <v>0</v>
      </c>
      <c r="J222" s="2"/>
      <c r="K222" s="2"/>
      <c r="L222" s="4" t="s">
        <v>82</v>
      </c>
      <c r="M222" s="5"/>
    </row>
    <row r="223" spans="1:13">
      <c r="A223" s="12"/>
      <c r="B223" s="13"/>
      <c r="C223" s="5"/>
      <c r="D223" s="2">
        <v>1</v>
      </c>
      <c r="E223" s="2">
        <v>4</v>
      </c>
      <c r="F223" s="2">
        <v>65</v>
      </c>
      <c r="G223" s="2">
        <f t="shared" si="22"/>
        <v>1040000</v>
      </c>
      <c r="H223" s="2"/>
      <c r="I223" s="2">
        <f t="shared" si="23"/>
        <v>0</v>
      </c>
      <c r="J223" s="2">
        <v>8000</v>
      </c>
      <c r="K223" s="2"/>
      <c r="L223" s="4">
        <f>+SUM(G222:G223)-SUM(I222:K223)</f>
        <v>2250000</v>
      </c>
      <c r="M223" s="5"/>
    </row>
    <row r="224" spans="1:13">
      <c r="A224" s="12"/>
      <c r="B224" s="13"/>
      <c r="C224" s="5">
        <v>909</v>
      </c>
      <c r="D224" s="2"/>
      <c r="E224" s="2">
        <v>8</v>
      </c>
      <c r="F224" s="2">
        <v>65</v>
      </c>
      <c r="G224" s="2">
        <f t="shared" si="22"/>
        <v>520000</v>
      </c>
      <c r="H224" s="2"/>
      <c r="I224" s="2">
        <f t="shared" si="23"/>
        <v>0</v>
      </c>
      <c r="J224" s="2"/>
      <c r="K224" s="2"/>
      <c r="L224" s="4" t="s">
        <v>82</v>
      </c>
      <c r="M224" s="5"/>
    </row>
    <row r="225" spans="1:24">
      <c r="A225" s="12"/>
      <c r="B225" s="13"/>
      <c r="C225" s="5"/>
      <c r="D225" s="2"/>
      <c r="E225" s="2">
        <v>4</v>
      </c>
      <c r="F225" s="2">
        <v>50</v>
      </c>
      <c r="G225" s="2">
        <f t="shared" si="22"/>
        <v>200000</v>
      </c>
      <c r="H225" s="2"/>
      <c r="I225" s="2">
        <f t="shared" si="23"/>
        <v>0</v>
      </c>
      <c r="J225" s="2"/>
      <c r="K225" s="2"/>
      <c r="L225" s="4">
        <f>+SUM(G224:G225)-SUM(I224:K225)</f>
        <v>720000</v>
      </c>
      <c r="M225" s="5"/>
    </row>
    <row r="226" spans="1:24">
      <c r="A226" s="12"/>
      <c r="B226" s="13"/>
      <c r="C226" s="5">
        <v>910</v>
      </c>
      <c r="D226" s="2"/>
      <c r="E226" s="2">
        <v>4</v>
      </c>
      <c r="F226" s="2">
        <v>42</v>
      </c>
      <c r="G226" s="2">
        <f t="shared" si="22"/>
        <v>168000</v>
      </c>
      <c r="H226" s="2"/>
      <c r="I226" s="2">
        <f t="shared" si="23"/>
        <v>0</v>
      </c>
      <c r="J226" s="2"/>
      <c r="K226" s="2"/>
      <c r="L226" s="4">
        <f t="shared" ref="L226" si="27">+G226-I226-J226-K226</f>
        <v>168000</v>
      </c>
      <c r="M226" s="5"/>
    </row>
    <row r="227" spans="1:24">
      <c r="A227" s="12"/>
      <c r="B227" s="13"/>
      <c r="C227" s="1"/>
      <c r="D227" s="1"/>
      <c r="E227" s="1"/>
      <c r="F227" s="1"/>
      <c r="G227" s="2">
        <f t="shared" ref="G227:G229" si="28">+((D227*12)+E227)*F227*1000</f>
        <v>0</v>
      </c>
      <c r="H227" s="2"/>
      <c r="I227" s="2">
        <f t="shared" ref="I227:I229" si="29">+H227*F227*1000</f>
        <v>0</v>
      </c>
      <c r="J227" s="2"/>
      <c r="K227" s="2"/>
      <c r="L227" s="2">
        <f t="shared" ref="L227:L229" si="30">+G227-I227-J227-K227</f>
        <v>0</v>
      </c>
      <c r="M227" s="5"/>
    </row>
    <row r="228" spans="1:24">
      <c r="A228" s="12"/>
      <c r="B228" s="13"/>
      <c r="C228" s="1"/>
      <c r="D228" s="1"/>
      <c r="E228" s="1"/>
      <c r="F228" s="1"/>
      <c r="G228" s="2">
        <f t="shared" si="28"/>
        <v>0</v>
      </c>
      <c r="H228" s="2"/>
      <c r="I228" s="2">
        <f t="shared" si="29"/>
        <v>0</v>
      </c>
      <c r="J228" s="2"/>
      <c r="K228" s="2"/>
      <c r="L228" s="2">
        <f t="shared" si="30"/>
        <v>0</v>
      </c>
      <c r="M228" s="5"/>
    </row>
    <row r="229" spans="1:24">
      <c r="A229" s="12"/>
      <c r="B229" s="13"/>
      <c r="C229" s="1"/>
      <c r="D229" s="1"/>
      <c r="E229" s="1"/>
      <c r="F229" s="1"/>
      <c r="G229" s="2">
        <f t="shared" si="28"/>
        <v>0</v>
      </c>
      <c r="H229" s="2"/>
      <c r="I229" s="2">
        <f t="shared" si="29"/>
        <v>0</v>
      </c>
      <c r="J229" s="2"/>
      <c r="K229" s="2"/>
      <c r="L229" s="2">
        <f t="shared" si="30"/>
        <v>0</v>
      </c>
      <c r="M229" s="5"/>
    </row>
    <row r="230" spans="1:24" ht="15.75" thickBot="1">
      <c r="A230" s="12"/>
      <c r="B230" s="46"/>
      <c r="C230" s="1"/>
      <c r="D230" s="1"/>
      <c r="E230" s="1"/>
      <c r="F230" s="1"/>
      <c r="G230" s="44">
        <f>+((D230*12)+E230)*F230*1000</f>
        <v>0</v>
      </c>
      <c r="H230" s="44"/>
      <c r="I230" s="44">
        <f>+H230*F230*1000</f>
        <v>0</v>
      </c>
      <c r="J230" s="44"/>
      <c r="K230" s="44"/>
      <c r="L230" s="2">
        <f>+G230-I230-J230-K230</f>
        <v>0</v>
      </c>
      <c r="M230" s="5"/>
    </row>
    <row r="231" spans="1:24" ht="15.75" thickBot="1">
      <c r="C231" s="45"/>
      <c r="D231" s="15">
        <f>SUM(D144:D230)</f>
        <v>95</v>
      </c>
      <c r="E231" s="15">
        <f>SUM(E144:E230)</f>
        <v>329</v>
      </c>
      <c r="G231" s="14">
        <f t="shared" ref="G231:L231" si="31">SUM(G144:G230)</f>
        <v>96954000</v>
      </c>
      <c r="H231" s="15">
        <f t="shared" si="31"/>
        <v>0</v>
      </c>
      <c r="I231" s="15">
        <f t="shared" si="31"/>
        <v>0</v>
      </c>
      <c r="J231" s="15">
        <f t="shared" si="31"/>
        <v>368000</v>
      </c>
      <c r="K231" s="15">
        <f t="shared" si="31"/>
        <v>0</v>
      </c>
      <c r="L231" s="15">
        <f t="shared" si="31"/>
        <v>96586000</v>
      </c>
    </row>
    <row r="232" spans="1:24" s="23" customFormat="1">
      <c r="D232" s="23">
        <v>122</v>
      </c>
      <c r="E232" s="23">
        <v>5</v>
      </c>
      <c r="J232" s="47"/>
      <c r="O232"/>
      <c r="P232"/>
      <c r="Q232"/>
      <c r="R232"/>
      <c r="S232"/>
      <c r="T232"/>
      <c r="U232"/>
      <c r="V232"/>
      <c r="W232"/>
      <c r="X232"/>
    </row>
    <row r="233" spans="1:24">
      <c r="I233" s="3"/>
      <c r="L233" s="35"/>
    </row>
    <row r="234" spans="1:24">
      <c r="A234" s="20" t="s">
        <v>134</v>
      </c>
      <c r="B234" s="13">
        <v>17</v>
      </c>
      <c r="C234" s="5">
        <v>911</v>
      </c>
      <c r="D234" s="2"/>
      <c r="E234" s="2">
        <v>3</v>
      </c>
      <c r="F234" s="2">
        <v>120</v>
      </c>
      <c r="G234" s="2">
        <f>+((D234*12)+E234)*F234*1000</f>
        <v>360000</v>
      </c>
      <c r="H234" s="2"/>
      <c r="I234" s="2">
        <f>+H234*F234*1000</f>
        <v>0</v>
      </c>
      <c r="J234" s="2"/>
      <c r="K234" s="2"/>
      <c r="L234" s="2">
        <f>+G234-I234-J234-K234</f>
        <v>360000</v>
      </c>
      <c r="M234" s="5"/>
    </row>
    <row r="235" spans="1:24">
      <c r="A235" s="20"/>
      <c r="B235" s="13"/>
      <c r="C235" s="5">
        <v>912</v>
      </c>
      <c r="D235" s="2">
        <v>2</v>
      </c>
      <c r="E235" s="2"/>
      <c r="F235" s="2">
        <v>65</v>
      </c>
      <c r="G235" s="2">
        <f t="shared" ref="G235:G284" si="32">+((D235*12)+E235)*F235*1000</f>
        <v>1560000</v>
      </c>
      <c r="H235" s="2"/>
      <c r="I235" s="2">
        <f t="shared" ref="I235:I284" si="33">+H235*F235*1000</f>
        <v>0</v>
      </c>
      <c r="J235" s="2"/>
      <c r="K235" s="2"/>
      <c r="L235" s="2">
        <f t="shared" ref="L235" si="34">+G235-I235-J235-K235</f>
        <v>1560000</v>
      </c>
      <c r="M235" s="5"/>
    </row>
    <row r="236" spans="1:24">
      <c r="A236" s="20"/>
      <c r="B236" s="13"/>
      <c r="C236" s="5">
        <v>913</v>
      </c>
      <c r="D236" s="2"/>
      <c r="E236" s="2">
        <v>9</v>
      </c>
      <c r="F236" s="2">
        <v>65</v>
      </c>
      <c r="G236" s="2">
        <f t="shared" si="32"/>
        <v>585000</v>
      </c>
      <c r="H236" s="2"/>
      <c r="I236" s="2">
        <f t="shared" si="33"/>
        <v>0</v>
      </c>
      <c r="J236" s="2"/>
      <c r="K236" s="2"/>
      <c r="L236" s="2" t="s">
        <v>82</v>
      </c>
      <c r="M236" s="5"/>
    </row>
    <row r="237" spans="1:24">
      <c r="A237" s="20"/>
      <c r="B237" s="13"/>
      <c r="C237" s="5"/>
      <c r="D237" s="2"/>
      <c r="E237" s="2">
        <v>2</v>
      </c>
      <c r="F237" s="2">
        <v>85</v>
      </c>
      <c r="G237" s="2">
        <f t="shared" si="32"/>
        <v>170000</v>
      </c>
      <c r="H237" s="2"/>
      <c r="I237" s="2">
        <f t="shared" si="33"/>
        <v>0</v>
      </c>
      <c r="J237" s="2"/>
      <c r="K237" s="2"/>
      <c r="L237" s="2" t="s">
        <v>82</v>
      </c>
      <c r="M237" s="5"/>
    </row>
    <row r="238" spans="1:24">
      <c r="A238" s="20"/>
      <c r="B238" s="13"/>
      <c r="C238" s="5"/>
      <c r="D238" s="2"/>
      <c r="E238" s="2">
        <v>1</v>
      </c>
      <c r="F238" s="2">
        <v>75</v>
      </c>
      <c r="G238" s="2">
        <f t="shared" si="32"/>
        <v>75000</v>
      </c>
      <c r="H238" s="2"/>
      <c r="I238" s="2">
        <f t="shared" si="33"/>
        <v>0</v>
      </c>
      <c r="J238" s="2"/>
      <c r="K238" s="2"/>
      <c r="L238" s="2">
        <f>+SUM(G236:G238)-SUM(I236:K238)</f>
        <v>830000</v>
      </c>
      <c r="M238" s="5"/>
    </row>
    <row r="239" spans="1:24">
      <c r="A239" s="20"/>
      <c r="B239" s="13"/>
      <c r="C239" s="5">
        <v>914</v>
      </c>
      <c r="D239" s="2"/>
      <c r="E239" s="2">
        <v>9</v>
      </c>
      <c r="F239" s="2">
        <v>120</v>
      </c>
      <c r="G239" s="2">
        <f t="shared" si="32"/>
        <v>1080000</v>
      </c>
      <c r="H239" s="2"/>
      <c r="I239" s="2">
        <f t="shared" si="33"/>
        <v>0</v>
      </c>
      <c r="J239" s="2"/>
      <c r="K239" s="2"/>
      <c r="L239" s="2" t="s">
        <v>82</v>
      </c>
      <c r="M239" s="5"/>
    </row>
    <row r="240" spans="1:24">
      <c r="A240" s="20"/>
      <c r="B240" s="13"/>
      <c r="C240" s="5"/>
      <c r="D240" s="2"/>
      <c r="E240" s="2">
        <v>20</v>
      </c>
      <c r="F240" s="2">
        <v>65</v>
      </c>
      <c r="G240" s="2">
        <f t="shared" si="32"/>
        <v>1300000</v>
      </c>
      <c r="H240" s="2"/>
      <c r="I240" s="2">
        <f t="shared" si="33"/>
        <v>0</v>
      </c>
      <c r="J240" s="2"/>
      <c r="K240" s="2"/>
      <c r="L240" s="2">
        <f>+SUM(G239:G240)-SUM(I239:K240)</f>
        <v>2380000</v>
      </c>
      <c r="M240" s="5"/>
    </row>
    <row r="241" spans="1:13">
      <c r="A241" s="20"/>
      <c r="B241" s="13"/>
      <c r="C241" s="5">
        <v>915</v>
      </c>
      <c r="D241" s="2"/>
      <c r="E241" s="2">
        <v>2</v>
      </c>
      <c r="F241" s="2">
        <v>85</v>
      </c>
      <c r="G241" s="2">
        <f t="shared" si="32"/>
        <v>170000</v>
      </c>
      <c r="H241" s="2"/>
      <c r="I241" s="2">
        <f t="shared" si="33"/>
        <v>0</v>
      </c>
      <c r="J241" s="2"/>
      <c r="K241" s="2"/>
      <c r="L241" s="2" t="s">
        <v>82</v>
      </c>
      <c r="M241" s="5"/>
    </row>
    <row r="242" spans="1:13">
      <c r="A242" s="20"/>
      <c r="B242" s="13"/>
      <c r="C242" s="5"/>
      <c r="D242" s="2"/>
      <c r="E242" s="2">
        <v>2</v>
      </c>
      <c r="F242" s="2">
        <v>45</v>
      </c>
      <c r="G242" s="2">
        <f t="shared" si="32"/>
        <v>90000</v>
      </c>
      <c r="H242" s="2"/>
      <c r="I242" s="2">
        <f t="shared" si="33"/>
        <v>0</v>
      </c>
      <c r="J242" s="2"/>
      <c r="K242" s="2"/>
      <c r="L242" s="2" t="s">
        <v>82</v>
      </c>
      <c r="M242" s="5"/>
    </row>
    <row r="243" spans="1:13">
      <c r="A243" s="20"/>
      <c r="B243" s="13"/>
      <c r="C243" s="5"/>
      <c r="D243" s="2"/>
      <c r="E243" s="2">
        <v>4</v>
      </c>
      <c r="F243" s="2">
        <v>65</v>
      </c>
      <c r="G243" s="2">
        <f t="shared" si="32"/>
        <v>260000</v>
      </c>
      <c r="H243" s="2"/>
      <c r="I243" s="2">
        <f t="shared" si="33"/>
        <v>0</v>
      </c>
      <c r="J243" s="2"/>
      <c r="K243" s="2"/>
      <c r="L243" s="2">
        <f>+SUM(G241:G243)-SUM(I241:K243)</f>
        <v>520000</v>
      </c>
      <c r="M243" s="5"/>
    </row>
    <row r="244" spans="1:13">
      <c r="A244" s="20"/>
      <c r="B244" s="13"/>
      <c r="C244" s="5">
        <v>916</v>
      </c>
      <c r="D244" s="2"/>
      <c r="E244" s="2">
        <v>8</v>
      </c>
      <c r="F244" s="2">
        <v>45</v>
      </c>
      <c r="G244" s="2">
        <f t="shared" si="32"/>
        <v>360000</v>
      </c>
      <c r="H244" s="2"/>
      <c r="I244" s="2">
        <f t="shared" si="33"/>
        <v>0</v>
      </c>
      <c r="J244" s="2"/>
      <c r="K244" s="2"/>
      <c r="L244" s="2">
        <f t="shared" ref="L244" si="35">+G244-I244-J244-K244</f>
        <v>360000</v>
      </c>
      <c r="M244" s="5"/>
    </row>
    <row r="245" spans="1:13">
      <c r="A245" s="20"/>
      <c r="B245" s="13"/>
      <c r="C245" s="5">
        <v>919</v>
      </c>
      <c r="D245" s="2">
        <v>4</v>
      </c>
      <c r="E245" s="2"/>
      <c r="F245" s="2">
        <v>55</v>
      </c>
      <c r="G245" s="2">
        <f t="shared" si="32"/>
        <v>2640000</v>
      </c>
      <c r="H245" s="2"/>
      <c r="I245" s="2">
        <f t="shared" si="33"/>
        <v>0</v>
      </c>
      <c r="J245" s="2"/>
      <c r="K245" s="2"/>
      <c r="L245" s="2" t="s">
        <v>82</v>
      </c>
      <c r="M245" s="5"/>
    </row>
    <row r="246" spans="1:13">
      <c r="A246" s="20"/>
      <c r="B246" s="13"/>
      <c r="C246" s="5"/>
      <c r="D246" s="2">
        <v>2</v>
      </c>
      <c r="E246" s="2"/>
      <c r="F246" s="2">
        <v>42</v>
      </c>
      <c r="G246" s="2">
        <f t="shared" si="32"/>
        <v>1008000</v>
      </c>
      <c r="H246" s="2"/>
      <c r="I246" s="2">
        <f t="shared" si="33"/>
        <v>0</v>
      </c>
      <c r="J246" s="2"/>
      <c r="K246" s="2"/>
      <c r="L246" s="2" t="s">
        <v>82</v>
      </c>
      <c r="M246" s="5"/>
    </row>
    <row r="247" spans="1:13">
      <c r="A247" s="20"/>
      <c r="B247" s="13"/>
      <c r="C247" s="5"/>
      <c r="D247" s="2">
        <v>1</v>
      </c>
      <c r="E247" s="2"/>
      <c r="F247" s="2">
        <v>55</v>
      </c>
      <c r="G247" s="2">
        <f t="shared" si="32"/>
        <v>660000</v>
      </c>
      <c r="H247" s="2"/>
      <c r="I247" s="2">
        <f t="shared" si="33"/>
        <v>0</v>
      </c>
      <c r="J247" s="2"/>
      <c r="K247" s="2"/>
      <c r="L247" s="2" t="s">
        <v>82</v>
      </c>
      <c r="M247" s="5"/>
    </row>
    <row r="248" spans="1:13">
      <c r="A248" s="20"/>
      <c r="B248" s="13"/>
      <c r="C248" s="5"/>
      <c r="D248" s="2">
        <v>2</v>
      </c>
      <c r="E248" s="2"/>
      <c r="F248" s="2">
        <v>55</v>
      </c>
      <c r="G248" s="2">
        <f t="shared" si="32"/>
        <v>1320000</v>
      </c>
      <c r="H248" s="2"/>
      <c r="I248" s="2">
        <f t="shared" si="33"/>
        <v>0</v>
      </c>
      <c r="J248" s="2">
        <v>54000</v>
      </c>
      <c r="K248" s="2"/>
      <c r="L248" s="2">
        <f>+SUM(G245:G248)-SUM(I245:K248)</f>
        <v>5574000</v>
      </c>
      <c r="M248" s="5" t="s">
        <v>103</v>
      </c>
    </row>
    <row r="249" spans="1:13">
      <c r="A249" s="20"/>
      <c r="B249" s="13"/>
      <c r="C249" s="5">
        <v>920</v>
      </c>
      <c r="D249" s="2"/>
      <c r="E249" s="2">
        <v>4</v>
      </c>
      <c r="F249" s="2">
        <v>45</v>
      </c>
      <c r="G249" s="2">
        <f t="shared" si="32"/>
        <v>180000</v>
      </c>
      <c r="H249" s="2"/>
      <c r="I249" s="2">
        <f t="shared" si="33"/>
        <v>0</v>
      </c>
      <c r="J249" s="2"/>
      <c r="K249" s="2"/>
      <c r="L249" s="2" t="s">
        <v>82</v>
      </c>
      <c r="M249" s="5"/>
    </row>
    <row r="250" spans="1:13">
      <c r="A250" s="20"/>
      <c r="B250" s="13"/>
      <c r="C250" s="5"/>
      <c r="D250" s="2"/>
      <c r="E250" s="2">
        <v>4</v>
      </c>
      <c r="F250" s="2">
        <v>55</v>
      </c>
      <c r="G250" s="2">
        <f t="shared" si="32"/>
        <v>220000</v>
      </c>
      <c r="H250" s="2"/>
      <c r="I250" s="2">
        <f t="shared" si="33"/>
        <v>0</v>
      </c>
      <c r="J250" s="2"/>
      <c r="K250" s="2"/>
      <c r="L250" s="2">
        <f>+SUM(G249:G250)-SUM(I249:K250)</f>
        <v>400000</v>
      </c>
      <c r="M250" s="5" t="s">
        <v>112</v>
      </c>
    </row>
    <row r="251" spans="1:13">
      <c r="A251" s="20"/>
      <c r="B251" s="13"/>
      <c r="C251" s="5">
        <v>921</v>
      </c>
      <c r="D251" s="2">
        <v>15</v>
      </c>
      <c r="E251" s="2"/>
      <c r="F251" s="2">
        <v>42</v>
      </c>
      <c r="G251" s="2">
        <f t="shared" si="32"/>
        <v>7560000</v>
      </c>
      <c r="H251" s="2"/>
      <c r="I251" s="2">
        <f t="shared" si="33"/>
        <v>0</v>
      </c>
      <c r="J251" s="2">
        <v>90000</v>
      </c>
      <c r="K251" s="2"/>
      <c r="L251" s="2">
        <f t="shared" ref="L251:L252" si="36">+G251-I251-J251-K251</f>
        <v>7470000</v>
      </c>
      <c r="M251" s="5" t="s">
        <v>101</v>
      </c>
    </row>
    <row r="252" spans="1:13">
      <c r="A252" s="20"/>
      <c r="B252" s="13"/>
      <c r="C252" s="5">
        <v>922</v>
      </c>
      <c r="D252" s="2">
        <v>7</v>
      </c>
      <c r="E252" s="2"/>
      <c r="F252" s="2">
        <v>65</v>
      </c>
      <c r="G252" s="2">
        <f t="shared" si="32"/>
        <v>5460000</v>
      </c>
      <c r="H252" s="2"/>
      <c r="I252" s="2">
        <f t="shared" si="33"/>
        <v>0</v>
      </c>
      <c r="J252" s="2">
        <v>42000</v>
      </c>
      <c r="K252" s="2"/>
      <c r="L252" s="2">
        <f t="shared" si="36"/>
        <v>5418000</v>
      </c>
      <c r="M252" s="5" t="s">
        <v>101</v>
      </c>
    </row>
    <row r="253" spans="1:13">
      <c r="A253" s="20"/>
      <c r="B253" s="13"/>
      <c r="C253" s="5">
        <v>923</v>
      </c>
      <c r="D253" s="2">
        <v>1</v>
      </c>
      <c r="E253" s="2"/>
      <c r="F253" s="2">
        <v>120</v>
      </c>
      <c r="G253" s="2">
        <f t="shared" si="32"/>
        <v>1440000</v>
      </c>
      <c r="H253" s="2"/>
      <c r="I253" s="2">
        <f t="shared" si="33"/>
        <v>0</v>
      </c>
      <c r="J253" s="2"/>
      <c r="K253" s="2"/>
      <c r="L253" s="2" t="s">
        <v>82</v>
      </c>
      <c r="M253" s="5"/>
    </row>
    <row r="254" spans="1:13">
      <c r="A254" s="20"/>
      <c r="B254" s="13"/>
      <c r="C254" s="5"/>
      <c r="D254" s="2">
        <v>1</v>
      </c>
      <c r="E254" s="2"/>
      <c r="F254" s="2">
        <v>105</v>
      </c>
      <c r="G254" s="2">
        <f t="shared" si="32"/>
        <v>1260000</v>
      </c>
      <c r="H254" s="2"/>
      <c r="I254" s="2">
        <f t="shared" si="33"/>
        <v>0</v>
      </c>
      <c r="J254" s="2"/>
      <c r="K254" s="2"/>
      <c r="L254" s="2">
        <f>+SUM(G253:G254)-SUM(I253:K254)</f>
        <v>2700000</v>
      </c>
      <c r="M254" s="5"/>
    </row>
    <row r="255" spans="1:13">
      <c r="A255" s="20"/>
      <c r="B255" s="13"/>
      <c r="C255" s="5">
        <v>924</v>
      </c>
      <c r="D255" s="2">
        <v>1</v>
      </c>
      <c r="E255" s="2"/>
      <c r="F255" s="2">
        <v>120</v>
      </c>
      <c r="G255" s="2">
        <f t="shared" si="32"/>
        <v>1440000</v>
      </c>
      <c r="H255" s="2"/>
      <c r="I255" s="2">
        <f t="shared" si="33"/>
        <v>0</v>
      </c>
      <c r="J255" s="2"/>
      <c r="K255" s="2"/>
      <c r="L255" s="2" t="s">
        <v>82</v>
      </c>
      <c r="M255" s="5"/>
    </row>
    <row r="256" spans="1:13">
      <c r="A256" s="20"/>
      <c r="B256" s="13"/>
      <c r="C256" s="5"/>
      <c r="D256" s="2"/>
      <c r="E256" s="2">
        <v>6</v>
      </c>
      <c r="F256" s="2">
        <v>120</v>
      </c>
      <c r="G256" s="2">
        <f t="shared" si="32"/>
        <v>720000</v>
      </c>
      <c r="H256" s="2"/>
      <c r="I256" s="2">
        <f t="shared" si="33"/>
        <v>0</v>
      </c>
      <c r="J256" s="2"/>
      <c r="K256" s="2"/>
      <c r="L256" s="2" t="s">
        <v>82</v>
      </c>
      <c r="M256" s="5"/>
    </row>
    <row r="257" spans="1:13">
      <c r="A257" s="20"/>
      <c r="B257" s="13"/>
      <c r="C257" s="5"/>
      <c r="D257" s="2">
        <v>1</v>
      </c>
      <c r="E257" s="2"/>
      <c r="F257" s="2">
        <v>120</v>
      </c>
      <c r="G257" s="2">
        <f t="shared" si="32"/>
        <v>1440000</v>
      </c>
      <c r="H257" s="2"/>
      <c r="I257" s="2">
        <f t="shared" si="33"/>
        <v>0</v>
      </c>
      <c r="J257" s="2"/>
      <c r="K257" s="2"/>
      <c r="L257" s="2">
        <f>+SUM(G255:G257)-SUM(I255:K257)</f>
        <v>3600000</v>
      </c>
      <c r="M257" s="5" t="s">
        <v>100</v>
      </c>
    </row>
    <row r="258" spans="1:13">
      <c r="A258" s="20"/>
      <c r="B258" s="13"/>
      <c r="C258" s="5">
        <v>925</v>
      </c>
      <c r="D258" s="2"/>
      <c r="E258" s="2">
        <v>3</v>
      </c>
      <c r="F258" s="2">
        <v>120</v>
      </c>
      <c r="G258" s="2">
        <f t="shared" si="32"/>
        <v>360000</v>
      </c>
      <c r="H258" s="2"/>
      <c r="I258" s="2">
        <f t="shared" si="33"/>
        <v>0</v>
      </c>
      <c r="J258" s="2"/>
      <c r="K258" s="2"/>
      <c r="L258" s="2">
        <f t="shared" ref="L258:L259" si="37">+G258-I258-J258-K258</f>
        <v>360000</v>
      </c>
      <c r="M258" s="5"/>
    </row>
    <row r="259" spans="1:13">
      <c r="A259" s="20"/>
      <c r="B259" s="13"/>
      <c r="C259" s="5">
        <v>926</v>
      </c>
      <c r="D259" s="2">
        <v>26</v>
      </c>
      <c r="E259" s="2"/>
      <c r="F259" s="2">
        <v>42</v>
      </c>
      <c r="G259" s="2">
        <f t="shared" si="32"/>
        <v>13104000</v>
      </c>
      <c r="H259" s="2"/>
      <c r="I259" s="2">
        <f t="shared" si="33"/>
        <v>0</v>
      </c>
      <c r="J259" s="2">
        <v>156000</v>
      </c>
      <c r="K259" s="2"/>
      <c r="L259" s="2">
        <f t="shared" si="37"/>
        <v>12948000</v>
      </c>
      <c r="M259" s="5" t="s">
        <v>100</v>
      </c>
    </row>
    <row r="260" spans="1:13">
      <c r="A260" s="20"/>
      <c r="B260" s="13"/>
      <c r="C260" s="5">
        <v>927</v>
      </c>
      <c r="D260" s="2"/>
      <c r="E260" s="2">
        <v>3</v>
      </c>
      <c r="F260" s="2">
        <v>85</v>
      </c>
      <c r="G260" s="2">
        <f t="shared" si="32"/>
        <v>255000</v>
      </c>
      <c r="H260" s="2"/>
      <c r="I260" s="2">
        <f t="shared" si="33"/>
        <v>0</v>
      </c>
      <c r="J260" s="2"/>
      <c r="K260" s="2"/>
      <c r="L260" s="2" t="s">
        <v>82</v>
      </c>
      <c r="M260" s="5"/>
    </row>
    <row r="261" spans="1:13">
      <c r="A261" s="20"/>
      <c r="B261" s="13"/>
      <c r="C261" s="5"/>
      <c r="D261" s="2"/>
      <c r="E261" s="2">
        <v>3</v>
      </c>
      <c r="F261" s="2">
        <v>120</v>
      </c>
      <c r="G261" s="2">
        <f t="shared" si="32"/>
        <v>360000</v>
      </c>
      <c r="H261" s="2"/>
      <c r="I261" s="2">
        <f t="shared" si="33"/>
        <v>0</v>
      </c>
      <c r="J261" s="2"/>
      <c r="K261" s="2"/>
      <c r="L261" s="2">
        <f>+SUM(G260:G261)-SUM(I260:K261)</f>
        <v>615000</v>
      </c>
      <c r="M261" s="5"/>
    </row>
    <row r="262" spans="1:13">
      <c r="A262" s="20"/>
      <c r="B262" s="13"/>
      <c r="C262" s="5">
        <v>928</v>
      </c>
      <c r="D262" s="2"/>
      <c r="E262" s="2">
        <v>8</v>
      </c>
      <c r="F262" s="2">
        <v>55</v>
      </c>
      <c r="G262" s="2">
        <f t="shared" si="32"/>
        <v>440000</v>
      </c>
      <c r="H262" s="2"/>
      <c r="I262" s="2">
        <f t="shared" si="33"/>
        <v>0</v>
      </c>
      <c r="J262" s="2"/>
      <c r="K262" s="2"/>
      <c r="L262" s="2">
        <f t="shared" ref="L262:L263" si="38">+G262-I262-J262-K262</f>
        <v>440000</v>
      </c>
      <c r="M262" s="5"/>
    </row>
    <row r="263" spans="1:13">
      <c r="A263" s="20"/>
      <c r="B263" s="13"/>
      <c r="C263" s="5">
        <v>963</v>
      </c>
      <c r="D263" s="2">
        <v>5</v>
      </c>
      <c r="E263" s="2"/>
      <c r="F263" s="2">
        <v>65</v>
      </c>
      <c r="G263" s="2">
        <f t="shared" si="32"/>
        <v>3900000</v>
      </c>
      <c r="H263" s="2"/>
      <c r="I263" s="2">
        <f t="shared" si="33"/>
        <v>0</v>
      </c>
      <c r="J263" s="2"/>
      <c r="K263" s="2"/>
      <c r="L263" s="2">
        <f t="shared" si="38"/>
        <v>3900000</v>
      </c>
      <c r="M263" s="5" t="s">
        <v>100</v>
      </c>
    </row>
    <row r="264" spans="1:13">
      <c r="A264" s="20"/>
      <c r="B264" s="13"/>
      <c r="C264" s="5">
        <v>968</v>
      </c>
      <c r="D264" s="2"/>
      <c r="E264" s="2">
        <v>8</v>
      </c>
      <c r="F264" s="2">
        <v>45</v>
      </c>
      <c r="G264" s="2">
        <f t="shared" si="32"/>
        <v>360000</v>
      </c>
      <c r="H264" s="2"/>
      <c r="I264" s="2">
        <f t="shared" si="33"/>
        <v>0</v>
      </c>
      <c r="J264" s="2"/>
      <c r="K264" s="2"/>
      <c r="L264" s="2" t="s">
        <v>82</v>
      </c>
      <c r="M264" s="5"/>
    </row>
    <row r="265" spans="1:13">
      <c r="A265" s="20"/>
      <c r="B265" s="13"/>
      <c r="C265" s="5"/>
      <c r="D265" s="2"/>
      <c r="E265" s="2">
        <v>8</v>
      </c>
      <c r="F265" s="2">
        <v>42</v>
      </c>
      <c r="G265" s="2">
        <f t="shared" si="32"/>
        <v>336000</v>
      </c>
      <c r="H265" s="2"/>
      <c r="I265" s="2">
        <f t="shared" si="33"/>
        <v>0</v>
      </c>
      <c r="J265" s="2"/>
      <c r="K265" s="2"/>
      <c r="L265" s="2">
        <f>+SUM(G264:G265)-SUM(I264:K265)</f>
        <v>696000</v>
      </c>
      <c r="M265" s="5"/>
    </row>
    <row r="266" spans="1:13">
      <c r="A266" s="20"/>
      <c r="B266" s="13"/>
      <c r="C266" s="5">
        <v>969</v>
      </c>
      <c r="D266" s="2">
        <v>10</v>
      </c>
      <c r="E266" s="2"/>
      <c r="F266" s="2">
        <v>42</v>
      </c>
      <c r="G266" s="2">
        <f t="shared" si="32"/>
        <v>5040000</v>
      </c>
      <c r="H266" s="2"/>
      <c r="I266" s="2">
        <f t="shared" si="33"/>
        <v>0</v>
      </c>
      <c r="J266" s="2">
        <v>60000</v>
      </c>
      <c r="K266" s="2"/>
      <c r="L266" s="2">
        <f t="shared" ref="L266" si="39">+G266-I266-J266-K266</f>
        <v>4980000</v>
      </c>
      <c r="M266" s="5" t="s">
        <v>100</v>
      </c>
    </row>
    <row r="267" spans="1:13">
      <c r="A267" s="20"/>
      <c r="B267" s="13"/>
      <c r="C267" s="5">
        <v>971</v>
      </c>
      <c r="D267" s="2"/>
      <c r="E267" s="2">
        <v>4</v>
      </c>
      <c r="F267" s="2">
        <v>65</v>
      </c>
      <c r="G267" s="2">
        <f t="shared" si="32"/>
        <v>260000</v>
      </c>
      <c r="H267" s="2"/>
      <c r="I267" s="2">
        <f t="shared" si="33"/>
        <v>0</v>
      </c>
      <c r="J267" s="2"/>
      <c r="K267" s="2"/>
      <c r="L267" s="2" t="s">
        <v>82</v>
      </c>
      <c r="M267" s="5"/>
    </row>
    <row r="268" spans="1:13">
      <c r="A268" s="20"/>
      <c r="B268" s="13"/>
      <c r="C268" s="5"/>
      <c r="D268" s="2"/>
      <c r="E268" s="2">
        <v>2</v>
      </c>
      <c r="F268" s="2">
        <v>55</v>
      </c>
      <c r="G268" s="2">
        <f t="shared" si="32"/>
        <v>110000</v>
      </c>
      <c r="H268" s="2"/>
      <c r="I268" s="2">
        <f t="shared" si="33"/>
        <v>0</v>
      </c>
      <c r="J268" s="2"/>
      <c r="K268" s="2"/>
      <c r="L268" s="2">
        <f>+SUM(G267:G268)-SUM(I267:K268)</f>
        <v>370000</v>
      </c>
      <c r="M268" s="5"/>
    </row>
    <row r="269" spans="1:13">
      <c r="A269" s="20"/>
      <c r="B269" s="13"/>
      <c r="C269" s="5">
        <v>972</v>
      </c>
      <c r="D269" s="2"/>
      <c r="E269" s="2">
        <v>8</v>
      </c>
      <c r="F269" s="2">
        <v>55</v>
      </c>
      <c r="G269" s="2">
        <f t="shared" si="32"/>
        <v>440000</v>
      </c>
      <c r="H269" s="2"/>
      <c r="I269" s="2">
        <f t="shared" si="33"/>
        <v>0</v>
      </c>
      <c r="J269" s="2"/>
      <c r="K269" s="2"/>
      <c r="L269" s="2" t="s">
        <v>82</v>
      </c>
      <c r="M269" s="5"/>
    </row>
    <row r="270" spans="1:13">
      <c r="A270" s="20"/>
      <c r="B270" s="13"/>
      <c r="C270" s="5"/>
      <c r="D270" s="2"/>
      <c r="E270" s="2">
        <v>4</v>
      </c>
      <c r="F270" s="2">
        <v>120</v>
      </c>
      <c r="G270" s="2">
        <f t="shared" si="32"/>
        <v>480000</v>
      </c>
      <c r="H270" s="2"/>
      <c r="I270" s="2">
        <f t="shared" si="33"/>
        <v>0</v>
      </c>
      <c r="J270" s="2"/>
      <c r="K270" s="2"/>
      <c r="L270" s="2">
        <f>+SUM(G269:G270)-SUM(I269:K270)</f>
        <v>920000</v>
      </c>
      <c r="M270" s="5"/>
    </row>
    <row r="271" spans="1:13">
      <c r="A271" s="20"/>
      <c r="B271" s="13"/>
      <c r="C271" s="5">
        <v>974</v>
      </c>
      <c r="D271" s="2"/>
      <c r="E271" s="2">
        <v>3</v>
      </c>
      <c r="F271" s="2">
        <v>120</v>
      </c>
      <c r="G271" s="2">
        <f t="shared" si="32"/>
        <v>360000</v>
      </c>
      <c r="H271" s="2"/>
      <c r="I271" s="2">
        <f t="shared" si="33"/>
        <v>0</v>
      </c>
      <c r="J271" s="2"/>
      <c r="K271" s="2"/>
      <c r="L271" s="2" t="s">
        <v>82</v>
      </c>
      <c r="M271" s="5"/>
    </row>
    <row r="272" spans="1:13">
      <c r="A272" s="20"/>
      <c r="B272" s="13"/>
      <c r="C272" s="5"/>
      <c r="D272" s="2"/>
      <c r="E272" s="2">
        <v>3</v>
      </c>
      <c r="F272" s="2">
        <v>75</v>
      </c>
      <c r="G272" s="2">
        <f t="shared" si="32"/>
        <v>225000</v>
      </c>
      <c r="H272" s="2"/>
      <c r="I272" s="2">
        <f t="shared" si="33"/>
        <v>0</v>
      </c>
      <c r="J272" s="2"/>
      <c r="K272" s="2"/>
      <c r="L272" s="2" t="s">
        <v>82</v>
      </c>
      <c r="M272" s="5"/>
    </row>
    <row r="273" spans="1:13">
      <c r="A273" s="20"/>
      <c r="B273" s="13"/>
      <c r="C273" s="5"/>
      <c r="D273" s="2"/>
      <c r="E273" s="2">
        <v>3</v>
      </c>
      <c r="F273" s="2">
        <v>120</v>
      </c>
      <c r="G273" s="2">
        <f t="shared" si="32"/>
        <v>360000</v>
      </c>
      <c r="H273" s="2"/>
      <c r="I273" s="2">
        <f t="shared" si="33"/>
        <v>0</v>
      </c>
      <c r="J273" s="2"/>
      <c r="K273" s="2"/>
      <c r="L273" s="2">
        <f>+SUM(G271:G273)-SUM(I271:K273)</f>
        <v>945000</v>
      </c>
      <c r="M273" s="5"/>
    </row>
    <row r="274" spans="1:13">
      <c r="A274" s="20"/>
      <c r="B274" s="13"/>
      <c r="C274" s="5">
        <v>975</v>
      </c>
      <c r="D274" s="2">
        <v>10</v>
      </c>
      <c r="E274" s="2"/>
      <c r="F274" s="2">
        <v>65</v>
      </c>
      <c r="G274" s="2">
        <f t="shared" si="32"/>
        <v>7800000</v>
      </c>
      <c r="H274" s="2"/>
      <c r="I274" s="2">
        <f t="shared" si="33"/>
        <v>0</v>
      </c>
      <c r="J274" s="2">
        <v>60000</v>
      </c>
      <c r="K274" s="2"/>
      <c r="L274" s="2">
        <f t="shared" ref="L274" si="40">+G274-I274-J274-K274</f>
        <v>7740000</v>
      </c>
      <c r="M274" s="5" t="s">
        <v>101</v>
      </c>
    </row>
    <row r="275" spans="1:13">
      <c r="A275" s="20"/>
      <c r="B275" s="13"/>
      <c r="C275" s="5">
        <v>976</v>
      </c>
      <c r="D275" s="2">
        <v>10</v>
      </c>
      <c r="E275" s="2"/>
      <c r="F275" s="2">
        <v>55</v>
      </c>
      <c r="G275" s="2">
        <f t="shared" si="32"/>
        <v>6600000</v>
      </c>
      <c r="H275" s="2"/>
      <c r="I275" s="2">
        <f t="shared" si="33"/>
        <v>0</v>
      </c>
      <c r="J275" s="2"/>
      <c r="K275" s="2"/>
      <c r="L275" s="2" t="s">
        <v>82</v>
      </c>
      <c r="M275" s="5"/>
    </row>
    <row r="276" spans="1:13">
      <c r="A276" s="20"/>
      <c r="B276" s="13"/>
      <c r="C276" s="5"/>
      <c r="D276" s="2">
        <v>10</v>
      </c>
      <c r="E276" s="2"/>
      <c r="F276" s="2">
        <v>42</v>
      </c>
      <c r="G276" s="2">
        <f t="shared" si="32"/>
        <v>5040000</v>
      </c>
      <c r="H276" s="2"/>
      <c r="I276" s="2">
        <f t="shared" si="33"/>
        <v>0</v>
      </c>
      <c r="J276" s="2"/>
      <c r="K276" s="2"/>
      <c r="L276" s="2" t="s">
        <v>82</v>
      </c>
      <c r="M276" s="5"/>
    </row>
    <row r="277" spans="1:13">
      <c r="A277" s="20"/>
      <c r="B277" s="13"/>
      <c r="C277" s="5"/>
      <c r="D277" s="2">
        <v>6</v>
      </c>
      <c r="E277" s="2"/>
      <c r="F277" s="2">
        <v>65</v>
      </c>
      <c r="G277" s="2">
        <f t="shared" si="32"/>
        <v>4680000</v>
      </c>
      <c r="H277" s="2"/>
      <c r="I277" s="2">
        <f t="shared" si="33"/>
        <v>0</v>
      </c>
      <c r="J277" s="2"/>
      <c r="K277" s="2"/>
      <c r="L277" s="2">
        <f>+SUM(G275:G277)-SUM(I275:K277)</f>
        <v>16320000</v>
      </c>
      <c r="M277" s="5" t="s">
        <v>100</v>
      </c>
    </row>
    <row r="278" spans="1:13">
      <c r="A278" s="20"/>
      <c r="B278" s="13"/>
      <c r="C278" s="5">
        <v>977</v>
      </c>
      <c r="D278" s="2"/>
      <c r="E278" s="2">
        <v>3</v>
      </c>
      <c r="F278" s="2">
        <v>120</v>
      </c>
      <c r="G278" s="2">
        <f t="shared" si="32"/>
        <v>360000</v>
      </c>
      <c r="H278" s="2"/>
      <c r="I278" s="2">
        <f t="shared" si="33"/>
        <v>0</v>
      </c>
      <c r="J278" s="2"/>
      <c r="K278" s="2"/>
      <c r="L278" s="2">
        <f t="shared" ref="L278:L279" si="41">+G278-I278-J278-K278</f>
        <v>360000</v>
      </c>
      <c r="M278" s="5"/>
    </row>
    <row r="279" spans="1:13">
      <c r="A279" s="20"/>
      <c r="B279" s="13"/>
      <c r="C279" s="5">
        <v>978</v>
      </c>
      <c r="D279" s="2"/>
      <c r="E279" s="2">
        <v>3</v>
      </c>
      <c r="F279" s="2">
        <v>120</v>
      </c>
      <c r="G279" s="2">
        <f t="shared" si="32"/>
        <v>360000</v>
      </c>
      <c r="H279" s="2"/>
      <c r="I279" s="2">
        <f t="shared" si="33"/>
        <v>0</v>
      </c>
      <c r="J279" s="2"/>
      <c r="K279" s="2"/>
      <c r="L279" s="2">
        <f t="shared" si="41"/>
        <v>360000</v>
      </c>
      <c r="M279" s="5"/>
    </row>
    <row r="280" spans="1:13">
      <c r="A280" s="20"/>
      <c r="B280" s="13"/>
      <c r="C280" s="5">
        <v>979</v>
      </c>
      <c r="D280" s="2">
        <v>3</v>
      </c>
      <c r="E280" s="2"/>
      <c r="F280" s="2">
        <v>55</v>
      </c>
      <c r="G280" s="2">
        <f t="shared" si="32"/>
        <v>1980000</v>
      </c>
      <c r="H280" s="2"/>
      <c r="I280" s="2">
        <f t="shared" si="33"/>
        <v>0</v>
      </c>
      <c r="J280" s="2"/>
      <c r="K280" s="2"/>
      <c r="L280" s="2" t="s">
        <v>82</v>
      </c>
      <c r="M280" s="5"/>
    </row>
    <row r="281" spans="1:13">
      <c r="A281" s="20"/>
      <c r="B281" s="13"/>
      <c r="C281" s="5"/>
      <c r="D281" s="2">
        <v>1</v>
      </c>
      <c r="E281" s="2">
        <v>6</v>
      </c>
      <c r="F281" s="2">
        <v>42</v>
      </c>
      <c r="G281" s="2">
        <f t="shared" si="32"/>
        <v>756000</v>
      </c>
      <c r="H281" s="2"/>
      <c r="I281" s="2">
        <f t="shared" si="33"/>
        <v>0</v>
      </c>
      <c r="J281" s="2">
        <v>6000</v>
      </c>
      <c r="K281" s="2"/>
      <c r="L281" s="2">
        <f>+SUM(G280:G281)-SUM(I280:K281)</f>
        <v>2730000</v>
      </c>
      <c r="M281" s="5"/>
    </row>
    <row r="282" spans="1:13">
      <c r="A282" s="20"/>
      <c r="B282" s="13"/>
      <c r="C282" s="5">
        <v>981</v>
      </c>
      <c r="D282" s="2">
        <v>4</v>
      </c>
      <c r="E282" s="2"/>
      <c r="F282" s="2">
        <v>42</v>
      </c>
      <c r="G282" s="2">
        <f t="shared" si="32"/>
        <v>2016000</v>
      </c>
      <c r="H282" s="2"/>
      <c r="I282" s="2">
        <f t="shared" si="33"/>
        <v>0</v>
      </c>
      <c r="J282" s="2"/>
      <c r="K282" s="2"/>
      <c r="L282" s="2" t="s">
        <v>82</v>
      </c>
      <c r="M282" s="5"/>
    </row>
    <row r="283" spans="1:13">
      <c r="A283" s="20"/>
      <c r="B283" s="13"/>
      <c r="C283" s="5"/>
      <c r="D283" s="2">
        <v>2</v>
      </c>
      <c r="E283" s="2"/>
      <c r="F283" s="2">
        <v>42</v>
      </c>
      <c r="G283" s="2">
        <f t="shared" si="32"/>
        <v>1008000</v>
      </c>
      <c r="H283" s="2"/>
      <c r="I283" s="2">
        <f t="shared" si="33"/>
        <v>0</v>
      </c>
      <c r="J283" s="2"/>
      <c r="K283" s="2"/>
      <c r="L283" s="2" t="s">
        <v>82</v>
      </c>
      <c r="M283" s="5"/>
    </row>
    <row r="284" spans="1:13">
      <c r="A284" s="20"/>
      <c r="B284" s="13"/>
      <c r="C284" s="5"/>
      <c r="D284" s="2">
        <v>2</v>
      </c>
      <c r="E284" s="2"/>
      <c r="F284" s="2">
        <v>42</v>
      </c>
      <c r="G284" s="2">
        <f t="shared" si="32"/>
        <v>1008000</v>
      </c>
      <c r="H284" s="2"/>
      <c r="I284" s="2">
        <f t="shared" si="33"/>
        <v>0</v>
      </c>
      <c r="J284" s="2"/>
      <c r="K284" s="2"/>
      <c r="L284" s="2" t="s">
        <v>82</v>
      </c>
      <c r="M284" s="5"/>
    </row>
    <row r="285" spans="1:13">
      <c r="A285" s="20"/>
      <c r="B285" s="13"/>
      <c r="C285" s="5"/>
      <c r="D285" s="2">
        <v>2</v>
      </c>
      <c r="E285" s="2"/>
      <c r="F285" s="2">
        <v>42</v>
      </c>
      <c r="G285" s="2">
        <f>+((D285*12)+E285)*F285*1000</f>
        <v>1008000</v>
      </c>
      <c r="H285" s="2"/>
      <c r="I285" s="2">
        <f>+H285*F285*1000</f>
        <v>0</v>
      </c>
      <c r="J285" s="2"/>
      <c r="K285" s="2"/>
      <c r="L285" s="2" t="s">
        <v>82</v>
      </c>
      <c r="M285" s="5"/>
    </row>
    <row r="286" spans="1:13">
      <c r="A286" s="20"/>
      <c r="B286" s="13"/>
      <c r="C286" s="5"/>
      <c r="D286" s="2">
        <v>6</v>
      </c>
      <c r="E286" s="2"/>
      <c r="F286" s="2">
        <v>55</v>
      </c>
      <c r="G286" s="2">
        <f t="shared" ref="G286" si="42">+((D286*12)+E286)*F286*1000</f>
        <v>3960000</v>
      </c>
      <c r="H286" s="2"/>
      <c r="I286" s="2">
        <f t="shared" ref="I286" si="43">+H286*F286*1000</f>
        <v>0</v>
      </c>
      <c r="J286" s="2"/>
      <c r="K286" s="2"/>
      <c r="L286" s="2">
        <f>+SUM(G282:G286)-SUM(I282:K286)</f>
        <v>9000000</v>
      </c>
      <c r="M286" s="5" t="s">
        <v>201</v>
      </c>
    </row>
    <row r="287" spans="1:13">
      <c r="A287" s="12"/>
      <c r="B287" s="13"/>
      <c r="C287" s="5">
        <v>983</v>
      </c>
      <c r="D287" s="2"/>
      <c r="E287" s="2">
        <v>4</v>
      </c>
      <c r="F287" s="2">
        <v>65</v>
      </c>
      <c r="G287" s="2">
        <f>+((D287*12)+E287)*F287*1000</f>
        <v>260000</v>
      </c>
      <c r="H287" s="2"/>
      <c r="I287" s="2">
        <f>+H287*F287*1000</f>
        <v>0</v>
      </c>
      <c r="J287" s="2"/>
      <c r="K287" s="2"/>
      <c r="L287" s="2">
        <f t="shared" ref="L287:L288" si="44">+G287-I287-J287-K287</f>
        <v>260000</v>
      </c>
      <c r="M287" s="5"/>
    </row>
    <row r="288" spans="1:13">
      <c r="A288" s="12"/>
      <c r="B288" s="13"/>
      <c r="C288" s="5"/>
      <c r="D288" s="2"/>
      <c r="E288" s="2"/>
      <c r="F288" s="2"/>
      <c r="G288" s="2"/>
      <c r="H288" s="2"/>
      <c r="I288" s="2"/>
      <c r="J288" s="2"/>
      <c r="K288" s="2"/>
      <c r="L288" s="2">
        <f t="shared" si="44"/>
        <v>0</v>
      </c>
      <c r="M288" s="5"/>
    </row>
    <row r="289" spans="1:24" ht="15.75" thickBot="1">
      <c r="A289" s="12"/>
      <c r="B289" s="13"/>
      <c r="C289" s="5"/>
      <c r="D289" s="2"/>
      <c r="E289" s="2"/>
      <c r="F289" s="2"/>
      <c r="G289" s="2">
        <f t="shared" ref="G289" si="45">+((D289*12)+E289)*F289*1000</f>
        <v>0</v>
      </c>
      <c r="H289" s="2"/>
      <c r="I289" s="2">
        <f t="shared" ref="I289" si="46">+F289*H289*1000</f>
        <v>0</v>
      </c>
      <c r="J289" s="2"/>
      <c r="K289" s="2"/>
      <c r="L289" s="4">
        <f>+SUM(G289:G289)-SUM(I289:K289)</f>
        <v>0</v>
      </c>
      <c r="M289" s="5"/>
    </row>
    <row r="290" spans="1:24" ht="15.75" thickBot="1">
      <c r="D290" s="14">
        <f>SUM(D234:D289)</f>
        <v>134</v>
      </c>
      <c r="E290" s="15">
        <f>SUM(E234:E289)</f>
        <v>150</v>
      </c>
      <c r="F290" s="8"/>
      <c r="G290" s="15">
        <f t="shared" ref="G290:L290" si="47">SUM(G234:G289)</f>
        <v>94584000</v>
      </c>
      <c r="H290" s="15">
        <f t="shared" si="47"/>
        <v>0</v>
      </c>
      <c r="I290" s="15">
        <f t="shared" si="47"/>
        <v>0</v>
      </c>
      <c r="J290" s="15">
        <f t="shared" si="47"/>
        <v>468000</v>
      </c>
      <c r="K290" s="15">
        <f t="shared" si="47"/>
        <v>0</v>
      </c>
      <c r="L290" s="16">
        <f t="shared" si="47"/>
        <v>94116000</v>
      </c>
    </row>
    <row r="291" spans="1:24" s="52" customFormat="1">
      <c r="D291" s="53">
        <v>146</v>
      </c>
      <c r="E291" s="47">
        <v>6</v>
      </c>
      <c r="O291"/>
      <c r="P291"/>
      <c r="Q291"/>
      <c r="R291"/>
      <c r="S291"/>
      <c r="T291"/>
      <c r="U291"/>
      <c r="V291"/>
      <c r="W291"/>
      <c r="X291"/>
    </row>
    <row r="292" spans="1:24">
      <c r="I292" s="3"/>
      <c r="L292" s="35"/>
    </row>
    <row r="293" spans="1:24">
      <c r="A293" s="20" t="s">
        <v>134</v>
      </c>
      <c r="B293" s="13">
        <v>18</v>
      </c>
      <c r="C293" s="5">
        <v>929</v>
      </c>
      <c r="D293" s="2"/>
      <c r="E293" s="2">
        <v>6</v>
      </c>
      <c r="F293" s="2">
        <v>120</v>
      </c>
      <c r="G293" s="2">
        <f t="shared" ref="G293:G336" si="48">+((D293*12)+E293)*F293*1000</f>
        <v>720000</v>
      </c>
      <c r="H293" s="2"/>
      <c r="I293" s="2">
        <f t="shared" ref="I293:I336" si="49">+H293*F293*1000</f>
        <v>0</v>
      </c>
      <c r="J293" s="2"/>
      <c r="K293" s="2"/>
      <c r="L293" s="4" t="s">
        <v>82</v>
      </c>
      <c r="M293" s="5"/>
    </row>
    <row r="294" spans="1:24">
      <c r="A294" s="20"/>
      <c r="B294" s="13"/>
      <c r="C294" s="5"/>
      <c r="D294" s="2">
        <v>1</v>
      </c>
      <c r="E294" s="2"/>
      <c r="F294" s="2">
        <v>65</v>
      </c>
      <c r="G294" s="2">
        <f t="shared" si="48"/>
        <v>780000</v>
      </c>
      <c r="H294" s="2"/>
      <c r="I294" s="2">
        <f t="shared" si="49"/>
        <v>0</v>
      </c>
      <c r="J294" s="2"/>
      <c r="K294" s="2"/>
      <c r="L294" s="4">
        <f>+SUM(G293:G294)-SUM(I293:K294)</f>
        <v>1500000</v>
      </c>
      <c r="M294" s="5" t="s">
        <v>112</v>
      </c>
    </row>
    <row r="295" spans="1:24">
      <c r="A295" s="20"/>
      <c r="B295" s="13"/>
      <c r="C295" s="5">
        <v>930</v>
      </c>
      <c r="D295" s="2">
        <v>1</v>
      </c>
      <c r="E295" s="2"/>
      <c r="F295" s="2">
        <v>45</v>
      </c>
      <c r="G295" s="2">
        <f t="shared" si="48"/>
        <v>540000</v>
      </c>
      <c r="H295" s="2"/>
      <c r="I295" s="2">
        <f t="shared" si="49"/>
        <v>0</v>
      </c>
      <c r="J295" s="2"/>
      <c r="K295" s="2"/>
      <c r="L295" s="4" t="s">
        <v>82</v>
      </c>
      <c r="M295" s="5"/>
    </row>
    <row r="296" spans="1:24">
      <c r="A296" s="20"/>
      <c r="B296" s="13"/>
      <c r="C296" s="5"/>
      <c r="D296" s="2">
        <v>1</v>
      </c>
      <c r="E296" s="2"/>
      <c r="F296" s="2">
        <v>55</v>
      </c>
      <c r="G296" s="2">
        <f t="shared" si="48"/>
        <v>660000</v>
      </c>
      <c r="H296" s="2"/>
      <c r="I296" s="2">
        <f t="shared" si="49"/>
        <v>0</v>
      </c>
      <c r="J296" s="2"/>
      <c r="K296" s="2"/>
      <c r="L296" s="4">
        <f>+SUM(G295:G296)-SUM(I295:K296)</f>
        <v>1200000</v>
      </c>
      <c r="M296" s="5" t="s">
        <v>211</v>
      </c>
    </row>
    <row r="297" spans="1:24">
      <c r="A297" s="20"/>
      <c r="B297" s="13"/>
      <c r="C297" s="5">
        <v>931</v>
      </c>
      <c r="D297" s="2"/>
      <c r="E297" s="2">
        <v>5</v>
      </c>
      <c r="F297" s="2">
        <v>105</v>
      </c>
      <c r="G297" s="2">
        <f t="shared" si="48"/>
        <v>525000</v>
      </c>
      <c r="H297" s="2"/>
      <c r="I297" s="2">
        <f t="shared" si="49"/>
        <v>0</v>
      </c>
      <c r="J297" s="2"/>
      <c r="K297" s="2"/>
      <c r="L297" s="4" t="s">
        <v>82</v>
      </c>
      <c r="M297" s="5"/>
    </row>
    <row r="298" spans="1:24">
      <c r="A298" s="20"/>
      <c r="B298" s="13"/>
      <c r="C298" s="5"/>
      <c r="D298" s="2"/>
      <c r="E298" s="2">
        <v>1</v>
      </c>
      <c r="F298" s="2">
        <v>105</v>
      </c>
      <c r="G298" s="2">
        <f t="shared" si="48"/>
        <v>105000</v>
      </c>
      <c r="H298" s="2"/>
      <c r="I298" s="2">
        <f t="shared" si="49"/>
        <v>0</v>
      </c>
      <c r="J298" s="2"/>
      <c r="K298" s="2"/>
      <c r="L298" s="4">
        <f>+SUM(G297:G298)-SUM(K298)</f>
        <v>630000</v>
      </c>
      <c r="M298" s="5"/>
    </row>
    <row r="299" spans="1:24">
      <c r="A299" s="20"/>
      <c r="B299" s="13"/>
      <c r="C299" s="5">
        <v>932</v>
      </c>
      <c r="D299" s="2"/>
      <c r="E299" s="2">
        <v>4</v>
      </c>
      <c r="F299" s="2">
        <v>55</v>
      </c>
      <c r="G299" s="2">
        <f t="shared" si="48"/>
        <v>220000</v>
      </c>
      <c r="H299" s="2"/>
      <c r="I299" s="2">
        <f t="shared" si="49"/>
        <v>0</v>
      </c>
      <c r="J299" s="2"/>
      <c r="K299" s="2"/>
      <c r="L299" s="4" t="s">
        <v>82</v>
      </c>
      <c r="M299" s="5"/>
    </row>
    <row r="300" spans="1:24">
      <c r="A300" s="20"/>
      <c r="B300" s="13"/>
      <c r="C300" s="5"/>
      <c r="D300" s="2"/>
      <c r="E300" s="2">
        <v>4</v>
      </c>
      <c r="F300" s="2">
        <v>65</v>
      </c>
      <c r="G300" s="2">
        <f t="shared" si="48"/>
        <v>260000</v>
      </c>
      <c r="H300" s="2"/>
      <c r="I300" s="2">
        <f t="shared" si="49"/>
        <v>0</v>
      </c>
      <c r="J300" s="2"/>
      <c r="K300" s="2"/>
      <c r="L300" s="4">
        <f>+SUM(G299:G300)-SUM(I299:K300)</f>
        <v>480000</v>
      </c>
      <c r="M300" s="5"/>
    </row>
    <row r="301" spans="1:24">
      <c r="A301" s="20"/>
      <c r="B301" s="13"/>
      <c r="C301" s="5">
        <v>933</v>
      </c>
      <c r="D301" s="2">
        <v>1</v>
      </c>
      <c r="E301" s="2"/>
      <c r="F301" s="2">
        <v>55</v>
      </c>
      <c r="G301" s="2">
        <f t="shared" si="48"/>
        <v>660000</v>
      </c>
      <c r="H301" s="2"/>
      <c r="I301" s="2">
        <f t="shared" si="49"/>
        <v>0</v>
      </c>
      <c r="J301" s="2"/>
      <c r="K301" s="2"/>
      <c r="L301" s="4">
        <f t="shared" ref="L301" si="50">+G301-I301-J301-K301</f>
        <v>660000</v>
      </c>
      <c r="M301" s="5"/>
    </row>
    <row r="302" spans="1:24">
      <c r="A302" s="20"/>
      <c r="B302" s="13"/>
      <c r="C302" s="5">
        <v>934</v>
      </c>
      <c r="D302" s="2"/>
      <c r="E302" s="2">
        <v>4</v>
      </c>
      <c r="F302" s="2">
        <v>45</v>
      </c>
      <c r="G302" s="2">
        <f t="shared" si="48"/>
        <v>180000</v>
      </c>
      <c r="H302" s="2"/>
      <c r="I302" s="2">
        <f t="shared" si="49"/>
        <v>0</v>
      </c>
      <c r="J302" s="2"/>
      <c r="K302" s="2"/>
      <c r="L302" s="4" t="s">
        <v>82</v>
      </c>
      <c r="M302" s="5"/>
    </row>
    <row r="303" spans="1:24">
      <c r="A303" s="20"/>
      <c r="B303" s="13"/>
      <c r="C303" s="5"/>
      <c r="D303" s="2"/>
      <c r="E303" s="2">
        <v>4</v>
      </c>
      <c r="F303" s="2">
        <v>90</v>
      </c>
      <c r="G303" s="2">
        <f t="shared" si="48"/>
        <v>360000</v>
      </c>
      <c r="H303" s="2"/>
      <c r="I303" s="2">
        <f t="shared" si="49"/>
        <v>0</v>
      </c>
      <c r="J303" s="2"/>
      <c r="K303" s="2"/>
      <c r="L303" s="4">
        <f>+SUM(G302:G303)-SUM(I302:K303)</f>
        <v>540000</v>
      </c>
      <c r="M303" s="5"/>
    </row>
    <row r="304" spans="1:24">
      <c r="A304" s="20"/>
      <c r="B304" s="13"/>
      <c r="C304" s="5">
        <v>935</v>
      </c>
      <c r="D304" s="2"/>
      <c r="E304" s="2">
        <v>3</v>
      </c>
      <c r="F304" s="2">
        <v>90</v>
      </c>
      <c r="G304" s="2">
        <f t="shared" si="48"/>
        <v>270000</v>
      </c>
      <c r="H304" s="2"/>
      <c r="I304" s="2">
        <f t="shared" si="49"/>
        <v>0</v>
      </c>
      <c r="J304" s="2"/>
      <c r="K304" s="2"/>
      <c r="L304" s="4">
        <f t="shared" ref="L304" si="51">+G304-I304-J304-K304</f>
        <v>270000</v>
      </c>
      <c r="M304" s="5"/>
    </row>
    <row r="305" spans="1:13">
      <c r="A305" s="20"/>
      <c r="B305" s="13"/>
      <c r="C305" s="5">
        <v>937</v>
      </c>
      <c r="D305" s="2">
        <v>20</v>
      </c>
      <c r="E305" s="2"/>
      <c r="F305" s="2">
        <v>42</v>
      </c>
      <c r="G305" s="2">
        <f t="shared" si="48"/>
        <v>10080000</v>
      </c>
      <c r="H305" s="2"/>
      <c r="I305" s="2">
        <f t="shared" si="49"/>
        <v>0</v>
      </c>
      <c r="J305" s="2"/>
      <c r="K305" s="2"/>
      <c r="L305" s="4" t="s">
        <v>82</v>
      </c>
      <c r="M305" s="5"/>
    </row>
    <row r="306" spans="1:13">
      <c r="A306" s="20"/>
      <c r="B306" s="13"/>
      <c r="C306" s="5"/>
      <c r="D306" s="2">
        <v>4</v>
      </c>
      <c r="E306" s="2"/>
      <c r="F306" s="2">
        <v>45</v>
      </c>
      <c r="G306" s="2">
        <f t="shared" si="48"/>
        <v>2160000</v>
      </c>
      <c r="H306" s="2"/>
      <c r="I306" s="2">
        <f t="shared" si="49"/>
        <v>0</v>
      </c>
      <c r="J306" s="2">
        <v>144000</v>
      </c>
      <c r="K306" s="2"/>
      <c r="L306" s="4">
        <f>+SUM(G305:G306)-SUM(I305:K306)</f>
        <v>12096000</v>
      </c>
      <c r="M306" s="5" t="s">
        <v>101</v>
      </c>
    </row>
    <row r="307" spans="1:13">
      <c r="A307" s="20"/>
      <c r="B307" s="13"/>
      <c r="C307" s="5">
        <v>938</v>
      </c>
      <c r="D307" s="2"/>
      <c r="E307" s="2">
        <v>2</v>
      </c>
      <c r="F307" s="2">
        <v>120</v>
      </c>
      <c r="G307" s="2">
        <f t="shared" si="48"/>
        <v>240000</v>
      </c>
      <c r="H307" s="2"/>
      <c r="I307" s="2">
        <f t="shared" si="49"/>
        <v>0</v>
      </c>
      <c r="J307" s="2"/>
      <c r="K307" s="2"/>
      <c r="L307" s="4">
        <f t="shared" ref="L307" si="52">+G307-I307-J307-K307</f>
        <v>240000</v>
      </c>
      <c r="M307" s="5"/>
    </row>
    <row r="308" spans="1:13">
      <c r="A308" s="20"/>
      <c r="B308" s="13"/>
      <c r="C308" s="5">
        <v>939</v>
      </c>
      <c r="D308" s="2"/>
      <c r="E308" s="2">
        <v>16</v>
      </c>
      <c r="F308" s="2">
        <v>55</v>
      </c>
      <c r="G308" s="2">
        <f t="shared" si="48"/>
        <v>880000</v>
      </c>
      <c r="H308" s="2"/>
      <c r="I308" s="2">
        <f t="shared" si="49"/>
        <v>0</v>
      </c>
      <c r="J308" s="2"/>
      <c r="K308" s="2"/>
      <c r="L308" s="4" t="s">
        <v>82</v>
      </c>
      <c r="M308" s="5"/>
    </row>
    <row r="309" spans="1:13">
      <c r="A309" s="20"/>
      <c r="B309" s="13"/>
      <c r="C309" s="5"/>
      <c r="D309" s="2"/>
      <c r="E309" s="2">
        <v>3</v>
      </c>
      <c r="F309" s="2">
        <v>120</v>
      </c>
      <c r="G309" s="2">
        <f t="shared" si="48"/>
        <v>360000</v>
      </c>
      <c r="H309" s="2"/>
      <c r="I309" s="2">
        <f t="shared" si="49"/>
        <v>0</v>
      </c>
      <c r="J309" s="2"/>
      <c r="K309" s="2"/>
      <c r="L309" s="4">
        <f>+SUM(G308:G309)-SUM(I308:K309)</f>
        <v>1240000</v>
      </c>
      <c r="M309" s="5" t="s">
        <v>100</v>
      </c>
    </row>
    <row r="310" spans="1:13">
      <c r="A310" s="20"/>
      <c r="B310" s="13"/>
      <c r="C310" s="5">
        <v>940</v>
      </c>
      <c r="D310" s="2"/>
      <c r="E310" s="2">
        <v>5</v>
      </c>
      <c r="F310" s="2">
        <v>45</v>
      </c>
      <c r="G310" s="2">
        <f t="shared" si="48"/>
        <v>225000</v>
      </c>
      <c r="H310" s="2"/>
      <c r="I310" s="2">
        <f t="shared" si="49"/>
        <v>0</v>
      </c>
      <c r="J310" s="2"/>
      <c r="K310" s="2"/>
      <c r="L310" s="4" t="s">
        <v>82</v>
      </c>
      <c r="M310" s="5"/>
    </row>
    <row r="311" spans="1:13">
      <c r="A311" s="20"/>
      <c r="B311" s="13"/>
      <c r="C311" s="5"/>
      <c r="D311" s="2"/>
      <c r="E311" s="2"/>
      <c r="F311" s="2">
        <v>55</v>
      </c>
      <c r="G311" s="2">
        <f t="shared" si="48"/>
        <v>0</v>
      </c>
      <c r="H311" s="2">
        <v>4</v>
      </c>
      <c r="I311" s="2">
        <f t="shared" si="49"/>
        <v>220000</v>
      </c>
      <c r="J311" s="2"/>
      <c r="K311" s="2"/>
      <c r="L311" s="4">
        <f>+SUM(G310:G311)-SUM(I310:K311)</f>
        <v>5000</v>
      </c>
      <c r="M311" s="5"/>
    </row>
    <row r="312" spans="1:13">
      <c r="A312" s="20"/>
      <c r="B312" s="13"/>
      <c r="C312" s="5">
        <v>962</v>
      </c>
      <c r="D312" s="2">
        <v>2</v>
      </c>
      <c r="E312" s="2"/>
      <c r="F312" s="2">
        <v>85</v>
      </c>
      <c r="G312" s="2">
        <f t="shared" si="48"/>
        <v>2040000</v>
      </c>
      <c r="H312" s="2"/>
      <c r="I312" s="2">
        <f t="shared" si="49"/>
        <v>0</v>
      </c>
      <c r="J312" s="2"/>
      <c r="K312" s="2"/>
      <c r="L312" s="4">
        <f t="shared" ref="L312" si="53">+G312-I312-J312-K312</f>
        <v>2040000</v>
      </c>
      <c r="M312" s="5" t="s">
        <v>121</v>
      </c>
    </row>
    <row r="313" spans="1:13">
      <c r="A313" s="20"/>
      <c r="B313" s="13"/>
      <c r="C313" s="5">
        <v>973</v>
      </c>
      <c r="D313" s="2">
        <v>2</v>
      </c>
      <c r="E313" s="2"/>
      <c r="F313" s="2">
        <v>105</v>
      </c>
      <c r="G313" s="2">
        <f t="shared" si="48"/>
        <v>2520000</v>
      </c>
      <c r="H313" s="2"/>
      <c r="I313" s="2">
        <f t="shared" si="49"/>
        <v>0</v>
      </c>
      <c r="J313" s="2"/>
      <c r="K313" s="2"/>
      <c r="L313" s="4" t="s">
        <v>82</v>
      </c>
      <c r="M313" s="5"/>
    </row>
    <row r="314" spans="1:13">
      <c r="A314" s="20"/>
      <c r="B314" s="13"/>
      <c r="C314" s="5"/>
      <c r="D314" s="2">
        <v>2</v>
      </c>
      <c r="E314" s="2">
        <v>10</v>
      </c>
      <c r="F314" s="2">
        <v>75</v>
      </c>
      <c r="G314" s="2">
        <f t="shared" si="48"/>
        <v>2550000</v>
      </c>
      <c r="H314" s="2"/>
      <c r="I314" s="2">
        <f t="shared" si="49"/>
        <v>0</v>
      </c>
      <c r="J314" s="2"/>
      <c r="K314" s="2"/>
      <c r="L314" s="4" t="s">
        <v>82</v>
      </c>
      <c r="M314" s="5"/>
    </row>
    <row r="315" spans="1:13">
      <c r="A315" s="20"/>
      <c r="B315" s="13"/>
      <c r="C315" s="5"/>
      <c r="D315" s="2">
        <v>4</v>
      </c>
      <c r="E315" s="2"/>
      <c r="F315" s="2">
        <v>105</v>
      </c>
      <c r="G315" s="2">
        <f t="shared" si="48"/>
        <v>5040000</v>
      </c>
      <c r="H315" s="2"/>
      <c r="I315" s="2">
        <f t="shared" si="49"/>
        <v>0</v>
      </c>
      <c r="J315" s="2"/>
      <c r="K315" s="2"/>
      <c r="L315" s="4" t="s">
        <v>82</v>
      </c>
      <c r="M315" s="5"/>
    </row>
    <row r="316" spans="1:13">
      <c r="A316" s="20"/>
      <c r="B316" s="13"/>
      <c r="C316" s="5"/>
      <c r="D316" s="2">
        <v>4</v>
      </c>
      <c r="E316" s="2"/>
      <c r="F316" s="2">
        <v>90</v>
      </c>
      <c r="G316" s="2">
        <f t="shared" si="48"/>
        <v>4320000</v>
      </c>
      <c r="H316" s="2"/>
      <c r="I316" s="2">
        <f t="shared" si="49"/>
        <v>0</v>
      </c>
      <c r="J316" s="2"/>
      <c r="K316" s="2"/>
      <c r="L316" s="4">
        <f>+SUM(G313:G316)-SUM(I313:K316)</f>
        <v>14430000</v>
      </c>
      <c r="M316" s="5" t="s">
        <v>121</v>
      </c>
    </row>
    <row r="317" spans="1:13">
      <c r="A317" s="20"/>
      <c r="B317" s="13"/>
      <c r="C317" s="5">
        <v>980</v>
      </c>
      <c r="D317" s="2">
        <v>20</v>
      </c>
      <c r="E317" s="2"/>
      <c r="F317" s="2">
        <v>42</v>
      </c>
      <c r="G317" s="2">
        <f t="shared" si="48"/>
        <v>10080000</v>
      </c>
      <c r="H317" s="2"/>
      <c r="I317" s="2">
        <f t="shared" si="49"/>
        <v>0</v>
      </c>
      <c r="J317" s="2"/>
      <c r="K317" s="2"/>
      <c r="L317" s="4" t="s">
        <v>82</v>
      </c>
      <c r="M317" s="5"/>
    </row>
    <row r="318" spans="1:13">
      <c r="A318" s="20"/>
      <c r="B318" s="13"/>
      <c r="C318" s="5"/>
      <c r="D318" s="2">
        <v>3</v>
      </c>
      <c r="E318" s="2"/>
      <c r="F318" s="2">
        <v>42</v>
      </c>
      <c r="G318" s="2">
        <f t="shared" si="48"/>
        <v>1512000</v>
      </c>
      <c r="H318" s="2"/>
      <c r="I318" s="2">
        <f t="shared" si="49"/>
        <v>0</v>
      </c>
      <c r="J318" s="2"/>
      <c r="K318" s="2"/>
      <c r="L318" s="4">
        <f>+SUM(G317:G318)-SUM(I317:K318)</f>
        <v>11592000</v>
      </c>
      <c r="M318" s="5" t="s">
        <v>100</v>
      </c>
    </row>
    <row r="319" spans="1:13">
      <c r="A319" s="20"/>
      <c r="B319" s="13"/>
      <c r="C319" s="5">
        <v>982</v>
      </c>
      <c r="D319" s="2">
        <v>5</v>
      </c>
      <c r="E319" s="2"/>
      <c r="F319" s="2">
        <v>55</v>
      </c>
      <c r="G319" s="2">
        <f t="shared" si="48"/>
        <v>3300000</v>
      </c>
      <c r="H319" s="2"/>
      <c r="I319" s="2">
        <f t="shared" si="49"/>
        <v>0</v>
      </c>
      <c r="J319" s="2"/>
      <c r="K319" s="2"/>
      <c r="L319" s="4" t="s">
        <v>82</v>
      </c>
      <c r="M319" s="5"/>
    </row>
    <row r="320" spans="1:13">
      <c r="A320" s="20"/>
      <c r="B320" s="13"/>
      <c r="C320" s="5"/>
      <c r="D320" s="2">
        <v>3</v>
      </c>
      <c r="E320" s="2">
        <v>7</v>
      </c>
      <c r="F320" s="2">
        <v>42</v>
      </c>
      <c r="G320" s="2">
        <f t="shared" si="48"/>
        <v>1806000</v>
      </c>
      <c r="H320" s="2"/>
      <c r="I320" s="2">
        <f t="shared" si="49"/>
        <v>0</v>
      </c>
      <c r="J320" s="2"/>
      <c r="K320" s="2"/>
      <c r="L320" s="4" t="s">
        <v>82</v>
      </c>
      <c r="M320" s="5"/>
    </row>
    <row r="321" spans="1:13">
      <c r="A321" s="20"/>
      <c r="B321" s="13"/>
      <c r="C321" s="5"/>
      <c r="D321" s="2">
        <v>1</v>
      </c>
      <c r="E321" s="2">
        <v>5</v>
      </c>
      <c r="F321" s="2">
        <v>42</v>
      </c>
      <c r="G321" s="2">
        <f t="shared" si="48"/>
        <v>714000</v>
      </c>
      <c r="H321" s="2"/>
      <c r="I321" s="2">
        <f t="shared" si="49"/>
        <v>0</v>
      </c>
      <c r="J321" s="2"/>
      <c r="K321" s="2"/>
      <c r="L321" s="4" t="s">
        <v>82</v>
      </c>
      <c r="M321" s="5"/>
    </row>
    <row r="322" spans="1:13">
      <c r="A322" s="20"/>
      <c r="B322" s="13"/>
      <c r="C322" s="5"/>
      <c r="D322" s="2">
        <v>2</v>
      </c>
      <c r="E322" s="2"/>
      <c r="F322" s="2">
        <v>55</v>
      </c>
      <c r="G322" s="2">
        <f t="shared" si="48"/>
        <v>1320000</v>
      </c>
      <c r="H322" s="2"/>
      <c r="I322" s="2">
        <f t="shared" si="49"/>
        <v>0</v>
      </c>
      <c r="J322" s="2"/>
      <c r="K322" s="2"/>
      <c r="L322" s="4" t="s">
        <v>82</v>
      </c>
      <c r="M322" s="5"/>
    </row>
    <row r="323" spans="1:13">
      <c r="A323" s="20"/>
      <c r="B323" s="13"/>
      <c r="C323" s="5"/>
      <c r="D323" s="2">
        <v>2</v>
      </c>
      <c r="E323" s="2"/>
      <c r="F323" s="2">
        <v>42</v>
      </c>
      <c r="G323" s="2">
        <f t="shared" si="48"/>
        <v>1008000</v>
      </c>
      <c r="H323" s="2"/>
      <c r="I323" s="2">
        <f t="shared" si="49"/>
        <v>0</v>
      </c>
      <c r="J323" s="2"/>
      <c r="K323" s="2"/>
      <c r="L323" s="4">
        <f>+SUM(G319:G323)-SUM(I319:K323)</f>
        <v>8148000</v>
      </c>
      <c r="M323" s="5" t="s">
        <v>100</v>
      </c>
    </row>
    <row r="324" spans="1:13">
      <c r="A324" s="20"/>
      <c r="B324" s="13"/>
      <c r="C324" s="5">
        <v>984</v>
      </c>
      <c r="D324" s="2"/>
      <c r="E324" s="2">
        <v>8</v>
      </c>
      <c r="F324" s="2">
        <v>65</v>
      </c>
      <c r="G324" s="2">
        <f t="shared" si="48"/>
        <v>520000</v>
      </c>
      <c r="H324" s="2"/>
      <c r="I324" s="2">
        <f t="shared" si="49"/>
        <v>0</v>
      </c>
      <c r="J324" s="2"/>
      <c r="K324" s="2"/>
      <c r="L324" s="4" t="s">
        <v>82</v>
      </c>
      <c r="M324" s="5"/>
    </row>
    <row r="325" spans="1:13">
      <c r="A325" s="20"/>
      <c r="B325" s="13"/>
      <c r="C325" s="5"/>
      <c r="D325" s="2">
        <v>1</v>
      </c>
      <c r="E325" s="2"/>
      <c r="F325" s="2">
        <v>55</v>
      </c>
      <c r="G325" s="2">
        <f t="shared" si="48"/>
        <v>660000</v>
      </c>
      <c r="H325" s="2"/>
      <c r="I325" s="2">
        <f t="shared" si="49"/>
        <v>0</v>
      </c>
      <c r="J325" s="2"/>
      <c r="K325" s="2"/>
      <c r="L325" s="4" t="s">
        <v>82</v>
      </c>
      <c r="M325" s="5"/>
    </row>
    <row r="326" spans="1:13">
      <c r="A326" s="20"/>
      <c r="B326" s="13"/>
      <c r="C326" s="5"/>
      <c r="D326" s="2"/>
      <c r="E326" s="2">
        <v>3</v>
      </c>
      <c r="F326" s="2">
        <v>105</v>
      </c>
      <c r="G326" s="2">
        <f t="shared" si="48"/>
        <v>315000</v>
      </c>
      <c r="H326" s="2"/>
      <c r="I326" s="2">
        <f t="shared" si="49"/>
        <v>0</v>
      </c>
      <c r="J326" s="2"/>
      <c r="K326" s="2"/>
      <c r="L326" s="4">
        <f>+SUM(G324:G326)-SUM(I324:K326)</f>
        <v>1495000</v>
      </c>
      <c r="M326" s="5"/>
    </row>
    <row r="327" spans="1:13">
      <c r="A327" s="20"/>
      <c r="B327" s="13"/>
      <c r="C327" s="5">
        <v>985</v>
      </c>
      <c r="D327" s="2">
        <v>10</v>
      </c>
      <c r="E327" s="2"/>
      <c r="F327" s="2">
        <v>55</v>
      </c>
      <c r="G327" s="2">
        <f t="shared" si="48"/>
        <v>6600000</v>
      </c>
      <c r="H327" s="2"/>
      <c r="I327" s="2">
        <f t="shared" si="49"/>
        <v>0</v>
      </c>
      <c r="J327" s="2"/>
      <c r="K327" s="2"/>
      <c r="L327" s="4">
        <f t="shared" ref="L327:L328" si="54">+G327-I327-J327-K327</f>
        <v>6600000</v>
      </c>
      <c r="M327" s="5" t="s">
        <v>212</v>
      </c>
    </row>
    <row r="328" spans="1:13">
      <c r="A328" s="20"/>
      <c r="B328" s="13"/>
      <c r="C328" s="5">
        <v>986</v>
      </c>
      <c r="D328" s="2"/>
      <c r="E328" s="2">
        <v>16</v>
      </c>
      <c r="F328" s="2">
        <v>42</v>
      </c>
      <c r="G328" s="2">
        <f t="shared" si="48"/>
        <v>672000</v>
      </c>
      <c r="H328" s="2"/>
      <c r="I328" s="2">
        <f t="shared" si="49"/>
        <v>0</v>
      </c>
      <c r="J328" s="2"/>
      <c r="K328" s="2"/>
      <c r="L328" s="4">
        <f t="shared" si="54"/>
        <v>672000</v>
      </c>
      <c r="M328" s="5"/>
    </row>
    <row r="329" spans="1:13">
      <c r="A329" s="20"/>
      <c r="B329" s="13"/>
      <c r="C329" s="5">
        <v>987</v>
      </c>
      <c r="D329" s="2">
        <v>1</v>
      </c>
      <c r="E329" s="2">
        <v>4</v>
      </c>
      <c r="F329" s="2">
        <v>55</v>
      </c>
      <c r="G329" s="2">
        <f t="shared" si="48"/>
        <v>880000</v>
      </c>
      <c r="H329" s="2"/>
      <c r="I329" s="2">
        <f t="shared" si="49"/>
        <v>0</v>
      </c>
      <c r="J329" s="2"/>
      <c r="K329" s="2"/>
      <c r="L329" s="4" t="s">
        <v>82</v>
      </c>
      <c r="M329" s="5"/>
    </row>
    <row r="330" spans="1:13">
      <c r="A330" s="20"/>
      <c r="B330" s="13"/>
      <c r="C330" s="5"/>
      <c r="D330" s="2"/>
      <c r="E330" s="2">
        <v>4</v>
      </c>
      <c r="F330" s="2">
        <v>42</v>
      </c>
      <c r="G330" s="2">
        <f t="shared" si="48"/>
        <v>168000</v>
      </c>
      <c r="H330" s="2"/>
      <c r="I330" s="2">
        <f t="shared" si="49"/>
        <v>0</v>
      </c>
      <c r="J330" s="2"/>
      <c r="K330" s="2"/>
      <c r="L330" s="4">
        <f>+SUM(G329:G330)-SUM(I329:K330)</f>
        <v>1048000</v>
      </c>
      <c r="M330" s="5" t="s">
        <v>100</v>
      </c>
    </row>
    <row r="331" spans="1:13">
      <c r="A331" s="20"/>
      <c r="B331" s="13"/>
      <c r="C331" s="5">
        <v>988</v>
      </c>
      <c r="D331" s="2">
        <v>10</v>
      </c>
      <c r="E331" s="2"/>
      <c r="F331" s="2">
        <v>42</v>
      </c>
      <c r="G331" s="2">
        <f t="shared" si="48"/>
        <v>5040000</v>
      </c>
      <c r="H331" s="2"/>
      <c r="I331" s="2">
        <f t="shared" si="49"/>
        <v>0</v>
      </c>
      <c r="J331" s="2">
        <v>60000</v>
      </c>
      <c r="K331" s="2"/>
      <c r="L331" s="4">
        <f t="shared" ref="L331" si="55">+G331-I331-J331-K331</f>
        <v>4980000</v>
      </c>
      <c r="M331" s="5" t="s">
        <v>100</v>
      </c>
    </row>
    <row r="332" spans="1:13">
      <c r="A332" s="20"/>
      <c r="B332" s="13"/>
      <c r="C332" s="5">
        <v>989</v>
      </c>
      <c r="D332" s="2">
        <v>1</v>
      </c>
      <c r="E332" s="2">
        <v>4</v>
      </c>
      <c r="F332" s="2">
        <v>55</v>
      </c>
      <c r="G332" s="2">
        <f t="shared" si="48"/>
        <v>880000</v>
      </c>
      <c r="H332" s="2"/>
      <c r="I332" s="2">
        <f t="shared" si="49"/>
        <v>0</v>
      </c>
      <c r="J332" s="2"/>
      <c r="K332" s="2"/>
      <c r="L332" s="4" t="s">
        <v>82</v>
      </c>
      <c r="M332" s="5"/>
    </row>
    <row r="333" spans="1:13">
      <c r="A333" s="20"/>
      <c r="B333" s="13"/>
      <c r="C333" s="5"/>
      <c r="D333" s="2"/>
      <c r="E333" s="2">
        <v>8</v>
      </c>
      <c r="F333" s="2">
        <v>65</v>
      </c>
      <c r="G333" s="2">
        <f t="shared" si="48"/>
        <v>520000</v>
      </c>
      <c r="H333" s="2"/>
      <c r="I333" s="2">
        <f t="shared" si="49"/>
        <v>0</v>
      </c>
      <c r="J333" s="2"/>
      <c r="K333" s="2"/>
      <c r="L333" s="4" t="s">
        <v>82</v>
      </c>
      <c r="M333" s="5"/>
    </row>
    <row r="334" spans="1:13">
      <c r="A334" s="12"/>
      <c r="B334" s="13"/>
      <c r="C334" s="5"/>
      <c r="D334" s="2"/>
      <c r="E334" s="2">
        <v>3</v>
      </c>
      <c r="F334" s="2">
        <v>105</v>
      </c>
      <c r="G334" s="2">
        <f t="shared" si="48"/>
        <v>315000</v>
      </c>
      <c r="H334" s="2"/>
      <c r="I334" s="2">
        <f t="shared" si="49"/>
        <v>0</v>
      </c>
      <c r="J334" s="2"/>
      <c r="K334" s="2"/>
      <c r="L334" s="4">
        <f>+SUM(G332:G334)-SUM(I332:K334)</f>
        <v>1715000</v>
      </c>
      <c r="M334" s="5"/>
    </row>
    <row r="335" spans="1:13">
      <c r="A335" s="12"/>
      <c r="B335" s="13"/>
      <c r="C335" s="5">
        <v>990</v>
      </c>
      <c r="D335" s="2"/>
      <c r="E335" s="2">
        <v>6</v>
      </c>
      <c r="F335" s="2">
        <v>55</v>
      </c>
      <c r="G335" s="2">
        <f t="shared" si="48"/>
        <v>330000</v>
      </c>
      <c r="H335" s="2"/>
      <c r="I335" s="2">
        <f t="shared" si="49"/>
        <v>0</v>
      </c>
      <c r="J335" s="2"/>
      <c r="K335" s="2"/>
      <c r="L335" s="4" t="s">
        <v>82</v>
      </c>
      <c r="M335" s="5"/>
    </row>
    <row r="336" spans="1:13">
      <c r="A336" s="12"/>
      <c r="B336" s="13"/>
      <c r="C336" s="5"/>
      <c r="D336" s="2"/>
      <c r="E336" s="2">
        <v>4</v>
      </c>
      <c r="F336" s="2">
        <v>45</v>
      </c>
      <c r="G336" s="2">
        <f t="shared" si="48"/>
        <v>180000</v>
      </c>
      <c r="H336" s="2"/>
      <c r="I336" s="2">
        <f t="shared" si="49"/>
        <v>0</v>
      </c>
      <c r="J336" s="2"/>
      <c r="K336" s="2"/>
      <c r="L336" s="4">
        <f>+SUM(G335:G336)-SUM(I335:K336)</f>
        <v>510000</v>
      </c>
      <c r="M336" s="5"/>
    </row>
    <row r="337" spans="1:24">
      <c r="A337" s="12"/>
      <c r="B337" s="13"/>
      <c r="C337" s="5"/>
      <c r="D337" s="2"/>
      <c r="E337" s="2"/>
      <c r="F337" s="2"/>
      <c r="G337" s="2">
        <f t="shared" ref="G337" si="56">+((D337*12)+E337)*F337*1000</f>
        <v>0</v>
      </c>
      <c r="H337" s="2"/>
      <c r="I337" s="2">
        <f t="shared" ref="I337" si="57">+F337*H337*1000</f>
        <v>0</v>
      </c>
      <c r="J337" s="2"/>
      <c r="K337" s="2"/>
      <c r="L337" s="4">
        <f t="shared" ref="L337:L338" si="58">+G337-I337-J337-K337</f>
        <v>0</v>
      </c>
      <c r="M337" s="5"/>
    </row>
    <row r="338" spans="1:24" ht="15.75" thickBot="1">
      <c r="A338" s="12"/>
      <c r="B338" s="13"/>
      <c r="C338" s="5"/>
      <c r="D338" s="2"/>
      <c r="E338" s="2"/>
      <c r="F338" s="2"/>
      <c r="G338" s="2">
        <f>+((D338*12)+E338)*F338*1000</f>
        <v>0</v>
      </c>
      <c r="H338" s="2"/>
      <c r="I338" s="2">
        <f t="shared" ref="I338" si="59">+F338*H338*1000</f>
        <v>0</v>
      </c>
      <c r="J338" s="2"/>
      <c r="K338" s="2"/>
      <c r="L338" s="4">
        <f t="shared" si="58"/>
        <v>0</v>
      </c>
      <c r="M338" s="5"/>
    </row>
    <row r="339" spans="1:24" ht="15.75" thickBot="1">
      <c r="D339" s="6">
        <f>SUM(D293:D338)</f>
        <v>101</v>
      </c>
      <c r="E339" s="6">
        <f>SUM(E293:E338)</f>
        <v>139</v>
      </c>
      <c r="F339" s="48"/>
      <c r="G339" s="6">
        <f t="shared" ref="G339:L339" si="60">SUM(G293:G338)</f>
        <v>72515000</v>
      </c>
      <c r="H339" s="6">
        <f t="shared" si="60"/>
        <v>4</v>
      </c>
      <c r="I339" s="6">
        <f t="shared" si="60"/>
        <v>220000</v>
      </c>
      <c r="J339" s="6">
        <f t="shared" si="60"/>
        <v>204000</v>
      </c>
      <c r="K339" s="6">
        <f t="shared" si="60"/>
        <v>0</v>
      </c>
      <c r="L339" s="6">
        <f t="shared" si="60"/>
        <v>72091000</v>
      </c>
    </row>
    <row r="340" spans="1:24" s="23" customFormat="1">
      <c r="D340" s="53">
        <v>112</v>
      </c>
      <c r="E340" s="23">
        <v>7</v>
      </c>
      <c r="O340"/>
      <c r="P340"/>
      <c r="Q340"/>
      <c r="R340"/>
      <c r="S340"/>
      <c r="T340"/>
      <c r="U340"/>
      <c r="V340"/>
      <c r="W340"/>
      <c r="X340"/>
    </row>
    <row r="341" spans="1:24">
      <c r="I341" s="3"/>
      <c r="L341" s="35"/>
    </row>
    <row r="342" spans="1:24">
      <c r="A342" s="20" t="s">
        <v>134</v>
      </c>
      <c r="B342" s="13">
        <v>19</v>
      </c>
      <c r="C342" s="5">
        <v>941</v>
      </c>
      <c r="D342" s="2"/>
      <c r="E342" s="2">
        <v>4</v>
      </c>
      <c r="F342" s="2">
        <v>65</v>
      </c>
      <c r="G342" s="2">
        <f t="shared" ref="G342:G357" si="61">+((D342*12)+E342)*F342*1000</f>
        <v>260000</v>
      </c>
      <c r="H342" s="2"/>
      <c r="I342" s="2">
        <f t="shared" ref="I342:I354" si="62">+F342*H342*1000</f>
        <v>0</v>
      </c>
      <c r="J342" s="2"/>
      <c r="K342" s="2"/>
      <c r="L342" s="4">
        <f>+G342-I342-J342-K342</f>
        <v>260000</v>
      </c>
      <c r="M342" s="5"/>
      <c r="O342" s="5">
        <v>946</v>
      </c>
      <c r="P342" s="2">
        <v>1</v>
      </c>
      <c r="Q342" s="2">
        <v>10</v>
      </c>
      <c r="R342" s="2">
        <v>42</v>
      </c>
      <c r="S342" s="2">
        <f t="shared" ref="S342:S381" si="63">+((P342*12)+Q342)*R342*1000</f>
        <v>924000</v>
      </c>
    </row>
    <row r="343" spans="1:24">
      <c r="A343" s="12"/>
      <c r="B343" s="13"/>
      <c r="C343" s="5">
        <v>942</v>
      </c>
      <c r="D343" s="2"/>
      <c r="E343" s="2">
        <v>4</v>
      </c>
      <c r="F343" s="2">
        <v>55</v>
      </c>
      <c r="G343" s="2">
        <f t="shared" si="61"/>
        <v>220000</v>
      </c>
      <c r="H343" s="2"/>
      <c r="I343" s="2">
        <f t="shared" si="62"/>
        <v>0</v>
      </c>
      <c r="J343" s="2"/>
      <c r="K343" s="2"/>
      <c r="L343" s="4">
        <f t="shared" ref="L343:L347" si="64">+G343-I343-J343-K343</f>
        <v>220000</v>
      </c>
      <c r="M343" s="5"/>
      <c r="O343" s="5"/>
      <c r="P343" s="2">
        <v>5</v>
      </c>
      <c r="Q343" s="2"/>
      <c r="R343" s="2">
        <v>42</v>
      </c>
      <c r="S343" s="2">
        <f t="shared" si="63"/>
        <v>2520000</v>
      </c>
    </row>
    <row r="344" spans="1:24">
      <c r="A344" s="12"/>
      <c r="B344" s="13"/>
      <c r="C344" s="5">
        <v>943</v>
      </c>
      <c r="D344" s="2"/>
      <c r="E344" s="2">
        <v>6</v>
      </c>
      <c r="F344" s="2">
        <v>85</v>
      </c>
      <c r="G344" s="2">
        <f t="shared" si="61"/>
        <v>510000</v>
      </c>
      <c r="H344" s="2"/>
      <c r="I344" s="2">
        <f t="shared" si="62"/>
        <v>0</v>
      </c>
      <c r="J344" s="2"/>
      <c r="K344" s="2"/>
      <c r="L344" s="4" t="s">
        <v>82</v>
      </c>
      <c r="M344" s="5"/>
      <c r="O344" s="5"/>
      <c r="P344" s="2"/>
      <c r="Q344" s="2">
        <v>4</v>
      </c>
      <c r="R344" s="2">
        <v>42</v>
      </c>
      <c r="S344" s="2">
        <f t="shared" si="63"/>
        <v>168000</v>
      </c>
    </row>
    <row r="345" spans="1:24">
      <c r="A345" s="12"/>
      <c r="B345" s="13"/>
      <c r="C345" s="5"/>
      <c r="D345" s="2"/>
      <c r="E345" s="2">
        <v>6</v>
      </c>
      <c r="F345" s="2">
        <v>75</v>
      </c>
      <c r="G345" s="2">
        <f t="shared" si="61"/>
        <v>450000</v>
      </c>
      <c r="H345" s="2"/>
      <c r="I345" s="2">
        <f t="shared" si="62"/>
        <v>0</v>
      </c>
      <c r="J345" s="2"/>
      <c r="K345" s="2"/>
      <c r="L345" s="4">
        <f>+SUM(G344:G345)-SUM(I344:K345)</f>
        <v>960000</v>
      </c>
      <c r="M345" s="5" t="s">
        <v>100</v>
      </c>
      <c r="O345" s="5">
        <v>949</v>
      </c>
      <c r="P345" s="2">
        <v>39</v>
      </c>
      <c r="Q345" s="2"/>
      <c r="R345" s="2">
        <v>42</v>
      </c>
      <c r="S345" s="2">
        <f t="shared" si="63"/>
        <v>19656000</v>
      </c>
    </row>
    <row r="346" spans="1:24">
      <c r="A346" s="12"/>
      <c r="B346" s="13"/>
      <c r="C346" s="5">
        <v>945</v>
      </c>
      <c r="D346" s="2"/>
      <c r="E346" s="2">
        <v>6</v>
      </c>
      <c r="F346" s="2">
        <v>120</v>
      </c>
      <c r="G346" s="2">
        <f t="shared" si="61"/>
        <v>720000</v>
      </c>
      <c r="H346" s="2"/>
      <c r="I346" s="2">
        <f t="shared" si="62"/>
        <v>0</v>
      </c>
      <c r="J346" s="2"/>
      <c r="K346" s="2"/>
      <c r="L346" s="4">
        <f t="shared" si="64"/>
        <v>720000</v>
      </c>
      <c r="M346" s="5" t="s">
        <v>100</v>
      </c>
      <c r="O346" s="5">
        <v>992</v>
      </c>
      <c r="P346" s="2">
        <v>2</v>
      </c>
      <c r="Q346" s="2"/>
      <c r="R346" s="2">
        <v>42</v>
      </c>
      <c r="S346" s="2">
        <f t="shared" si="63"/>
        <v>1008000</v>
      </c>
    </row>
    <row r="347" spans="1:24">
      <c r="A347" s="12"/>
      <c r="B347" s="13"/>
      <c r="C347" s="5">
        <v>946</v>
      </c>
      <c r="D347" s="2">
        <v>1</v>
      </c>
      <c r="E347" s="2">
        <v>10</v>
      </c>
      <c r="F347" s="2">
        <v>42</v>
      </c>
      <c r="G347" s="2">
        <f t="shared" si="61"/>
        <v>924000</v>
      </c>
      <c r="H347" s="2"/>
      <c r="I347" s="2">
        <f t="shared" si="62"/>
        <v>0</v>
      </c>
      <c r="J347" s="2"/>
      <c r="K347" s="2"/>
      <c r="L347" s="4">
        <f t="shared" si="64"/>
        <v>924000</v>
      </c>
      <c r="M347" s="5" t="s">
        <v>112</v>
      </c>
      <c r="O347" s="5"/>
      <c r="P347" s="2">
        <v>5</v>
      </c>
      <c r="Q347" s="2"/>
      <c r="R347" s="2">
        <v>42</v>
      </c>
      <c r="S347" s="2">
        <f t="shared" si="63"/>
        <v>2520000</v>
      </c>
    </row>
    <row r="348" spans="1:24">
      <c r="A348" s="12"/>
      <c r="B348" s="13"/>
      <c r="C348" s="5">
        <v>947</v>
      </c>
      <c r="D348" s="2">
        <v>5</v>
      </c>
      <c r="E348" s="2"/>
      <c r="F348" s="2">
        <v>55</v>
      </c>
      <c r="G348" s="2">
        <f t="shared" si="61"/>
        <v>3300000</v>
      </c>
      <c r="H348" s="2"/>
      <c r="I348" s="2">
        <f t="shared" si="62"/>
        <v>0</v>
      </c>
      <c r="J348" s="2"/>
      <c r="K348" s="2"/>
      <c r="L348" s="4" t="s">
        <v>82</v>
      </c>
      <c r="M348" s="5"/>
      <c r="O348" s="5">
        <v>994</v>
      </c>
      <c r="P348" s="2">
        <v>7</v>
      </c>
      <c r="Q348" s="2">
        <v>8</v>
      </c>
      <c r="R348" s="2">
        <v>42</v>
      </c>
      <c r="S348" s="2">
        <f t="shared" si="63"/>
        <v>3864000</v>
      </c>
    </row>
    <row r="349" spans="1:24">
      <c r="A349" s="12"/>
      <c r="B349" s="13"/>
      <c r="C349" s="5"/>
      <c r="D349" s="2"/>
      <c r="E349" s="2">
        <v>6</v>
      </c>
      <c r="F349" s="2">
        <v>120</v>
      </c>
      <c r="G349" s="2">
        <f t="shared" si="61"/>
        <v>720000</v>
      </c>
      <c r="H349" s="2"/>
      <c r="I349" s="2">
        <f t="shared" si="62"/>
        <v>0</v>
      </c>
      <c r="J349" s="2"/>
      <c r="K349" s="2"/>
      <c r="L349" s="4" t="s">
        <v>82</v>
      </c>
      <c r="M349" s="5"/>
      <c r="N349" s="11"/>
      <c r="O349" s="5"/>
      <c r="P349" s="2"/>
      <c r="Q349" s="2">
        <v>4</v>
      </c>
      <c r="R349" s="2">
        <v>42</v>
      </c>
      <c r="S349" s="2">
        <f t="shared" si="63"/>
        <v>168000</v>
      </c>
    </row>
    <row r="350" spans="1:24">
      <c r="A350" s="12"/>
      <c r="B350" s="13"/>
      <c r="C350" s="5"/>
      <c r="D350" s="2"/>
      <c r="E350" s="2">
        <v>6</v>
      </c>
      <c r="F350" s="2">
        <v>120</v>
      </c>
      <c r="G350" s="2">
        <f t="shared" si="61"/>
        <v>720000</v>
      </c>
      <c r="H350" s="2"/>
      <c r="I350" s="2">
        <f t="shared" si="62"/>
        <v>0</v>
      </c>
      <c r="J350" s="2"/>
      <c r="K350" s="2"/>
      <c r="L350" s="4" t="s">
        <v>82</v>
      </c>
      <c r="M350" s="5"/>
      <c r="O350" s="5">
        <v>997</v>
      </c>
      <c r="P350" s="2">
        <v>3</v>
      </c>
      <c r="Q350" s="2"/>
      <c r="R350" s="2">
        <v>42</v>
      </c>
      <c r="S350" s="2">
        <f t="shared" si="63"/>
        <v>1512000</v>
      </c>
    </row>
    <row r="351" spans="1:24">
      <c r="A351" s="12"/>
      <c r="B351" s="13"/>
      <c r="C351" s="5"/>
      <c r="D351" s="2">
        <v>1</v>
      </c>
      <c r="E351" s="2"/>
      <c r="F351" s="2">
        <v>85</v>
      </c>
      <c r="G351" s="2">
        <f t="shared" si="61"/>
        <v>1020000</v>
      </c>
      <c r="H351" s="2"/>
      <c r="I351" s="2">
        <f t="shared" si="62"/>
        <v>0</v>
      </c>
      <c r="J351" s="2"/>
      <c r="K351" s="2"/>
      <c r="L351" s="4" t="s">
        <v>82</v>
      </c>
      <c r="M351" s="5"/>
      <c r="O351" s="5">
        <v>991</v>
      </c>
      <c r="P351" s="2"/>
      <c r="Q351" s="2">
        <v>8</v>
      </c>
      <c r="R351" s="2">
        <v>45</v>
      </c>
      <c r="S351" s="2">
        <f t="shared" si="63"/>
        <v>360000</v>
      </c>
    </row>
    <row r="352" spans="1:24">
      <c r="A352" s="12"/>
      <c r="B352" s="13"/>
      <c r="C352" s="5"/>
      <c r="D352" s="2"/>
      <c r="E352" s="2">
        <v>6</v>
      </c>
      <c r="F352" s="2">
        <v>105</v>
      </c>
      <c r="G352" s="2">
        <f t="shared" si="61"/>
        <v>630000</v>
      </c>
      <c r="H352" s="2"/>
      <c r="I352" s="2">
        <f t="shared" si="62"/>
        <v>0</v>
      </c>
      <c r="J352" s="2"/>
      <c r="K352" s="2"/>
      <c r="L352" s="4" t="s">
        <v>82</v>
      </c>
      <c r="M352" s="5"/>
      <c r="O352" s="5"/>
      <c r="P352" s="2">
        <v>1</v>
      </c>
      <c r="Q352" s="2">
        <v>4</v>
      </c>
      <c r="R352" s="2">
        <v>45</v>
      </c>
      <c r="S352" s="2">
        <f t="shared" si="63"/>
        <v>720000</v>
      </c>
    </row>
    <row r="353" spans="1:19">
      <c r="A353" s="12"/>
      <c r="B353" s="13"/>
      <c r="C353" s="5"/>
      <c r="D353" s="2"/>
      <c r="E353" s="2">
        <v>6</v>
      </c>
      <c r="F353" s="2">
        <v>105</v>
      </c>
      <c r="G353" s="2">
        <f t="shared" si="61"/>
        <v>630000</v>
      </c>
      <c r="H353" s="2"/>
      <c r="I353" s="2">
        <f t="shared" si="62"/>
        <v>0</v>
      </c>
      <c r="J353" s="2"/>
      <c r="K353" s="2"/>
      <c r="L353" s="4" t="s">
        <v>82</v>
      </c>
      <c r="M353" s="5"/>
      <c r="O353" s="5">
        <v>993</v>
      </c>
      <c r="P353" s="2">
        <v>5</v>
      </c>
      <c r="Q353" s="2"/>
      <c r="R353" s="2">
        <v>45</v>
      </c>
      <c r="S353" s="2">
        <f t="shared" si="63"/>
        <v>2700000</v>
      </c>
    </row>
    <row r="354" spans="1:19">
      <c r="A354" s="12"/>
      <c r="B354" s="13"/>
      <c r="C354" s="5"/>
      <c r="D354" s="2">
        <v>1</v>
      </c>
      <c r="E354" s="2"/>
      <c r="F354" s="2">
        <v>120</v>
      </c>
      <c r="G354" s="2">
        <f t="shared" si="61"/>
        <v>1440000</v>
      </c>
      <c r="H354" s="2"/>
      <c r="I354" s="2">
        <f t="shared" si="62"/>
        <v>0</v>
      </c>
      <c r="J354" s="2"/>
      <c r="K354" s="2"/>
      <c r="L354" s="4" t="s">
        <v>82</v>
      </c>
      <c r="M354" s="5"/>
      <c r="O354" s="5">
        <v>942</v>
      </c>
      <c r="P354" s="2"/>
      <c r="Q354" s="2">
        <v>4</v>
      </c>
      <c r="R354" s="2">
        <v>55</v>
      </c>
      <c r="S354" s="2">
        <f t="shared" si="63"/>
        <v>220000</v>
      </c>
    </row>
    <row r="355" spans="1:19">
      <c r="A355" s="12"/>
      <c r="B355" s="13"/>
      <c r="C355" s="5"/>
      <c r="D355" s="2">
        <v>2</v>
      </c>
      <c r="E355" s="2"/>
      <c r="F355" s="2">
        <v>65</v>
      </c>
      <c r="G355" s="2">
        <f t="shared" si="61"/>
        <v>1560000</v>
      </c>
      <c r="H355" s="2"/>
      <c r="I355" s="2">
        <f t="shared" ref="I355:I357" si="65">+F355*H355*1000</f>
        <v>0</v>
      </c>
      <c r="J355" s="2"/>
      <c r="K355" s="2"/>
      <c r="L355" s="4" t="s">
        <v>82</v>
      </c>
      <c r="M355" s="5"/>
      <c r="O355" s="5">
        <v>947</v>
      </c>
      <c r="P355" s="2">
        <v>5</v>
      </c>
      <c r="Q355" s="2"/>
      <c r="R355" s="2">
        <v>55</v>
      </c>
      <c r="S355" s="2">
        <f t="shared" si="63"/>
        <v>3300000</v>
      </c>
    </row>
    <row r="356" spans="1:19">
      <c r="A356" s="12"/>
      <c r="B356" s="13"/>
      <c r="C356" s="5"/>
      <c r="D356" s="2">
        <v>5</v>
      </c>
      <c r="E356" s="2"/>
      <c r="F356" s="2">
        <v>42</v>
      </c>
      <c r="G356" s="2">
        <f t="shared" si="61"/>
        <v>2520000</v>
      </c>
      <c r="H356" s="2"/>
      <c r="I356" s="2">
        <f t="shared" si="65"/>
        <v>0</v>
      </c>
      <c r="J356" s="2"/>
      <c r="K356" s="2"/>
      <c r="L356" s="4">
        <f>+SUM(G348:G356)-SUM(I348:K356)</f>
        <v>12540000</v>
      </c>
      <c r="M356" s="5" t="s">
        <v>231</v>
      </c>
      <c r="O356" s="5">
        <v>948</v>
      </c>
      <c r="P356" s="2"/>
      <c r="Q356" s="2">
        <v>10</v>
      </c>
      <c r="R356" s="2">
        <v>55</v>
      </c>
      <c r="S356" s="2">
        <f t="shared" si="63"/>
        <v>550000</v>
      </c>
    </row>
    <row r="357" spans="1:19">
      <c r="A357" s="12"/>
      <c r="B357" s="13"/>
      <c r="C357" s="5">
        <v>948</v>
      </c>
      <c r="D357" s="2"/>
      <c r="E357" s="2">
        <v>10</v>
      </c>
      <c r="F357" s="2">
        <v>55</v>
      </c>
      <c r="G357" s="2">
        <f t="shared" si="61"/>
        <v>550000</v>
      </c>
      <c r="H357" s="2"/>
      <c r="I357" s="2">
        <f t="shared" si="65"/>
        <v>0</v>
      </c>
      <c r="J357" s="2"/>
      <c r="K357" s="2"/>
      <c r="L357" s="4" t="s">
        <v>82</v>
      </c>
      <c r="M357" s="5"/>
      <c r="O357" s="5">
        <v>950</v>
      </c>
      <c r="P357" s="2"/>
      <c r="Q357" s="2">
        <v>4</v>
      </c>
      <c r="R357" s="2">
        <v>55</v>
      </c>
      <c r="S357" s="2">
        <f t="shared" si="63"/>
        <v>220000</v>
      </c>
    </row>
    <row r="358" spans="1:19">
      <c r="A358" s="12"/>
      <c r="B358" s="13"/>
      <c r="C358" s="5"/>
      <c r="D358" s="2"/>
      <c r="E358" s="2">
        <v>4</v>
      </c>
      <c r="F358" s="2">
        <v>42</v>
      </c>
      <c r="G358" s="2">
        <f t="shared" ref="G358:G380" si="66">+((D358*12)+E358)*F358*1000</f>
        <v>168000</v>
      </c>
      <c r="H358" s="2"/>
      <c r="I358" s="2">
        <f t="shared" ref="I358:I380" si="67">+F358*H358*1000</f>
        <v>0</v>
      </c>
      <c r="J358" s="2"/>
      <c r="K358" s="2"/>
      <c r="L358" s="4">
        <f>+SUM(G357:G358)-SUM(I357:K358)</f>
        <v>718000</v>
      </c>
      <c r="M358" s="5"/>
      <c r="O358" s="5"/>
      <c r="P358" s="2">
        <v>4</v>
      </c>
      <c r="Q358" s="2"/>
      <c r="R358" s="2">
        <v>55</v>
      </c>
      <c r="S358" s="2">
        <f t="shared" si="63"/>
        <v>2640000</v>
      </c>
    </row>
    <row r="359" spans="1:19">
      <c r="A359" s="12"/>
      <c r="B359" s="13"/>
      <c r="C359" s="5">
        <v>949</v>
      </c>
      <c r="D359" s="2">
        <v>39</v>
      </c>
      <c r="E359" s="2"/>
      <c r="F359" s="2">
        <v>42</v>
      </c>
      <c r="G359" s="2">
        <f t="shared" si="66"/>
        <v>19656000</v>
      </c>
      <c r="H359" s="2"/>
      <c r="I359" s="2">
        <f t="shared" si="67"/>
        <v>0</v>
      </c>
      <c r="J359" s="2">
        <v>234000</v>
      </c>
      <c r="K359" s="2"/>
      <c r="L359" s="4">
        <f t="shared" ref="L359:L380" si="68">+G359-I359-J359-K359</f>
        <v>19422000</v>
      </c>
      <c r="M359" s="5" t="s">
        <v>101</v>
      </c>
      <c r="O359" s="5">
        <v>995</v>
      </c>
      <c r="P359" s="2"/>
      <c r="Q359" s="2">
        <v>4</v>
      </c>
      <c r="R359" s="2">
        <v>55</v>
      </c>
      <c r="S359" s="2">
        <f t="shared" si="63"/>
        <v>220000</v>
      </c>
    </row>
    <row r="360" spans="1:19">
      <c r="A360" s="12"/>
      <c r="B360" s="13"/>
      <c r="C360" s="5">
        <v>950</v>
      </c>
      <c r="D360" s="2"/>
      <c r="E360" s="2">
        <v>4</v>
      </c>
      <c r="F360" s="2">
        <v>55</v>
      </c>
      <c r="G360" s="2">
        <f t="shared" si="66"/>
        <v>220000</v>
      </c>
      <c r="H360" s="2"/>
      <c r="I360" s="2">
        <f t="shared" si="67"/>
        <v>0</v>
      </c>
      <c r="J360" s="2"/>
      <c r="K360" s="2"/>
      <c r="L360" s="4">
        <f t="shared" si="68"/>
        <v>220000</v>
      </c>
      <c r="M360" s="5"/>
      <c r="O360" s="5">
        <v>996</v>
      </c>
      <c r="P360" s="2"/>
      <c r="Q360" s="2">
        <v>8</v>
      </c>
      <c r="R360" s="2">
        <v>55</v>
      </c>
      <c r="S360" s="2">
        <f t="shared" si="63"/>
        <v>440000</v>
      </c>
    </row>
    <row r="361" spans="1:19">
      <c r="A361" s="12"/>
      <c r="B361" s="13"/>
      <c r="C361" s="5">
        <v>991</v>
      </c>
      <c r="D361" s="2"/>
      <c r="E361" s="2">
        <v>8</v>
      </c>
      <c r="F361" s="2">
        <v>45</v>
      </c>
      <c r="G361" s="2">
        <f t="shared" si="66"/>
        <v>360000</v>
      </c>
      <c r="H361" s="2"/>
      <c r="I361" s="2">
        <f t="shared" si="67"/>
        <v>0</v>
      </c>
      <c r="J361" s="2"/>
      <c r="K361" s="2"/>
      <c r="L361" s="4">
        <f t="shared" si="68"/>
        <v>360000</v>
      </c>
      <c r="M361" s="5" t="s">
        <v>112</v>
      </c>
      <c r="O361" s="5"/>
      <c r="P361" s="2">
        <v>13</v>
      </c>
      <c r="Q361" s="2"/>
      <c r="R361" s="2">
        <v>55</v>
      </c>
      <c r="S361" s="2">
        <f t="shared" si="63"/>
        <v>8580000</v>
      </c>
    </row>
    <row r="362" spans="1:19">
      <c r="A362" s="12"/>
      <c r="B362" s="13"/>
      <c r="C362" s="5">
        <v>992</v>
      </c>
      <c r="D362" s="2">
        <v>2</v>
      </c>
      <c r="E362" s="2"/>
      <c r="F362" s="2">
        <v>42</v>
      </c>
      <c r="G362" s="2">
        <f t="shared" si="66"/>
        <v>1008000</v>
      </c>
      <c r="H362" s="2"/>
      <c r="I362" s="2">
        <f t="shared" si="67"/>
        <v>0</v>
      </c>
      <c r="J362" s="2"/>
      <c r="K362" s="2"/>
      <c r="L362" s="4" t="s">
        <v>82</v>
      </c>
      <c r="M362" s="5"/>
      <c r="O362" s="5">
        <v>941</v>
      </c>
      <c r="P362" s="2"/>
      <c r="Q362" s="2">
        <v>4</v>
      </c>
      <c r="R362" s="2">
        <v>65</v>
      </c>
      <c r="S362" s="2">
        <f t="shared" si="63"/>
        <v>260000</v>
      </c>
    </row>
    <row r="363" spans="1:19">
      <c r="A363" s="12"/>
      <c r="B363" s="13"/>
      <c r="C363" s="5"/>
      <c r="D363" s="2">
        <v>1</v>
      </c>
      <c r="E363" s="2">
        <v>4</v>
      </c>
      <c r="F363" s="2">
        <v>45</v>
      </c>
      <c r="G363" s="2">
        <f t="shared" si="66"/>
        <v>720000</v>
      </c>
      <c r="H363" s="2"/>
      <c r="I363" s="2">
        <f t="shared" si="67"/>
        <v>0</v>
      </c>
      <c r="J363" s="2"/>
      <c r="K363" s="2"/>
      <c r="L363" s="4" t="s">
        <v>82</v>
      </c>
      <c r="M363" s="5"/>
      <c r="O363" s="5"/>
      <c r="P363" s="2">
        <v>2</v>
      </c>
      <c r="Q363" s="2"/>
      <c r="R363" s="2">
        <v>65</v>
      </c>
      <c r="S363" s="2">
        <f t="shared" si="63"/>
        <v>1560000</v>
      </c>
    </row>
    <row r="364" spans="1:19">
      <c r="A364" s="12"/>
      <c r="B364" s="13"/>
      <c r="C364" s="5"/>
      <c r="D364" s="2">
        <v>4</v>
      </c>
      <c r="E364" s="2"/>
      <c r="F364" s="2">
        <v>55</v>
      </c>
      <c r="G364" s="2">
        <f t="shared" si="66"/>
        <v>2640000</v>
      </c>
      <c r="H364" s="2"/>
      <c r="I364" s="2">
        <f t="shared" si="67"/>
        <v>0</v>
      </c>
      <c r="J364" s="2"/>
      <c r="K364" s="2"/>
      <c r="L364" s="4" t="s">
        <v>82</v>
      </c>
      <c r="M364" s="5"/>
      <c r="O364" s="5"/>
      <c r="P364" s="2"/>
      <c r="Q364" s="2">
        <v>6</v>
      </c>
      <c r="R364" s="2">
        <v>75</v>
      </c>
      <c r="S364" s="2">
        <f t="shared" si="63"/>
        <v>450000</v>
      </c>
    </row>
    <row r="365" spans="1:19">
      <c r="A365" s="12"/>
      <c r="B365" s="13"/>
      <c r="C365" s="5"/>
      <c r="D365" s="2">
        <v>5</v>
      </c>
      <c r="E365" s="2"/>
      <c r="F365" s="2">
        <v>42</v>
      </c>
      <c r="G365" s="2">
        <f t="shared" si="66"/>
        <v>2520000</v>
      </c>
      <c r="H365" s="2"/>
      <c r="I365" s="2">
        <f t="shared" si="67"/>
        <v>0</v>
      </c>
      <c r="J365" s="2"/>
      <c r="K365" s="2"/>
      <c r="L365" s="4">
        <f>+SUM(G362:G365)-SUM(I362:K365)</f>
        <v>6888000</v>
      </c>
      <c r="M365" s="5" t="s">
        <v>101</v>
      </c>
      <c r="O365" s="5"/>
      <c r="P365" s="2"/>
      <c r="Q365" s="2">
        <v>3</v>
      </c>
      <c r="R365" s="2">
        <v>75</v>
      </c>
      <c r="S365" s="2">
        <f t="shared" si="63"/>
        <v>225000</v>
      </c>
    </row>
    <row r="366" spans="1:19">
      <c r="A366" s="12"/>
      <c r="B366" s="13"/>
      <c r="C366" s="5">
        <v>993</v>
      </c>
      <c r="D366" s="2">
        <v>5</v>
      </c>
      <c r="E366" s="2"/>
      <c r="F366" s="2">
        <v>45</v>
      </c>
      <c r="G366" s="2">
        <f t="shared" si="66"/>
        <v>2700000</v>
      </c>
      <c r="H366" s="2"/>
      <c r="I366" s="2">
        <f t="shared" si="67"/>
        <v>0</v>
      </c>
      <c r="J366" s="2"/>
      <c r="K366" s="2"/>
      <c r="L366" s="4">
        <f t="shared" si="68"/>
        <v>2700000</v>
      </c>
      <c r="M366" s="5"/>
      <c r="O366" s="5">
        <v>943</v>
      </c>
      <c r="P366" s="2"/>
      <c r="Q366" s="2">
        <v>6</v>
      </c>
      <c r="R366" s="2">
        <v>85</v>
      </c>
      <c r="S366" s="2">
        <f t="shared" si="63"/>
        <v>510000</v>
      </c>
    </row>
    <row r="367" spans="1:19">
      <c r="A367" s="12"/>
      <c r="B367" s="13"/>
      <c r="C367" s="5">
        <v>994</v>
      </c>
      <c r="D367" s="2">
        <v>7</v>
      </c>
      <c r="E367" s="2">
        <v>8</v>
      </c>
      <c r="F367" s="2">
        <v>42</v>
      </c>
      <c r="G367" s="2">
        <f t="shared" si="66"/>
        <v>3864000</v>
      </c>
      <c r="H367" s="2"/>
      <c r="I367" s="2">
        <f t="shared" si="67"/>
        <v>0</v>
      </c>
      <c r="J367" s="2"/>
      <c r="K367" s="2"/>
      <c r="L367" s="4" t="s">
        <v>82</v>
      </c>
      <c r="M367" s="5"/>
      <c r="O367" s="5"/>
      <c r="P367" s="2">
        <v>1</v>
      </c>
      <c r="Q367" s="2"/>
      <c r="R367" s="2">
        <v>85</v>
      </c>
      <c r="S367" s="2">
        <f t="shared" si="63"/>
        <v>1020000</v>
      </c>
    </row>
    <row r="368" spans="1:19">
      <c r="A368" s="12"/>
      <c r="B368" s="13"/>
      <c r="C368" s="5"/>
      <c r="D368" s="2"/>
      <c r="E368" s="2">
        <v>4</v>
      </c>
      <c r="F368" s="2">
        <v>42</v>
      </c>
      <c r="G368" s="2">
        <f t="shared" si="66"/>
        <v>168000</v>
      </c>
      <c r="H368" s="2"/>
      <c r="I368" s="2">
        <f t="shared" si="67"/>
        <v>0</v>
      </c>
      <c r="J368" s="2">
        <v>48000</v>
      </c>
      <c r="K368" s="2"/>
      <c r="L368" s="4">
        <f>+SUM(G367:G368)-SUM(I367:K368)</f>
        <v>3984000</v>
      </c>
      <c r="M368" s="5" t="s">
        <v>101</v>
      </c>
      <c r="O368" s="5">
        <v>1001</v>
      </c>
      <c r="P368" s="2">
        <v>1</v>
      </c>
      <c r="Q368" s="2"/>
      <c r="R368" s="2">
        <v>85</v>
      </c>
      <c r="S368" s="2">
        <f t="shared" si="63"/>
        <v>1020000</v>
      </c>
    </row>
    <row r="369" spans="1:24">
      <c r="A369" s="12"/>
      <c r="B369" s="13"/>
      <c r="C369" s="5">
        <v>995</v>
      </c>
      <c r="D369" s="2"/>
      <c r="E369" s="2">
        <v>4</v>
      </c>
      <c r="F369" s="2">
        <v>55</v>
      </c>
      <c r="G369" s="2">
        <f t="shared" si="66"/>
        <v>220000</v>
      </c>
      <c r="H369" s="2"/>
      <c r="I369" s="2">
        <f t="shared" si="67"/>
        <v>0</v>
      </c>
      <c r="J369" s="2"/>
      <c r="K369" s="2"/>
      <c r="L369" s="4">
        <f t="shared" si="68"/>
        <v>220000</v>
      </c>
      <c r="M369" s="5"/>
      <c r="O369" s="5">
        <v>998</v>
      </c>
      <c r="P369" s="2">
        <v>1</v>
      </c>
      <c r="Q369" s="2"/>
      <c r="R369" s="2">
        <v>90</v>
      </c>
      <c r="S369" s="2">
        <f t="shared" si="63"/>
        <v>1080000</v>
      </c>
    </row>
    <row r="370" spans="1:24">
      <c r="A370" s="12"/>
      <c r="B370" s="13"/>
      <c r="C370" s="5">
        <v>996</v>
      </c>
      <c r="D370" s="2"/>
      <c r="E370" s="2">
        <v>8</v>
      </c>
      <c r="F370" s="2">
        <v>55</v>
      </c>
      <c r="G370" s="2">
        <f t="shared" si="66"/>
        <v>440000</v>
      </c>
      <c r="H370" s="2"/>
      <c r="I370" s="2">
        <f t="shared" si="67"/>
        <v>0</v>
      </c>
      <c r="J370" s="2"/>
      <c r="K370" s="2"/>
      <c r="L370" s="4">
        <f t="shared" si="68"/>
        <v>440000</v>
      </c>
      <c r="M370" s="5"/>
      <c r="O370" s="5">
        <v>1000</v>
      </c>
      <c r="P370" s="2"/>
      <c r="Q370" s="2">
        <v>3</v>
      </c>
      <c r="R370" s="2">
        <v>90</v>
      </c>
      <c r="S370" s="2">
        <f t="shared" si="63"/>
        <v>270000</v>
      </c>
    </row>
    <row r="371" spans="1:24">
      <c r="A371" s="12"/>
      <c r="B371" s="13"/>
      <c r="C371" s="5">
        <v>997</v>
      </c>
      <c r="D371" s="2">
        <v>3</v>
      </c>
      <c r="E371" s="2"/>
      <c r="F371" s="2">
        <v>42</v>
      </c>
      <c r="G371" s="2">
        <f t="shared" si="66"/>
        <v>1512000</v>
      </c>
      <c r="H371" s="2"/>
      <c r="I371" s="2">
        <f t="shared" si="67"/>
        <v>0</v>
      </c>
      <c r="J371" s="2">
        <v>96000</v>
      </c>
      <c r="K371" s="2"/>
      <c r="L371" s="4" t="s">
        <v>82</v>
      </c>
      <c r="M371" s="5"/>
      <c r="O371" s="5">
        <v>1002</v>
      </c>
      <c r="P371" s="2">
        <v>1</v>
      </c>
      <c r="Q371" s="2"/>
      <c r="R371" s="2">
        <v>90</v>
      </c>
      <c r="S371" s="2">
        <f t="shared" si="63"/>
        <v>1080000</v>
      </c>
    </row>
    <row r="372" spans="1:24">
      <c r="A372" s="12"/>
      <c r="B372" s="13"/>
      <c r="C372" s="5"/>
      <c r="D372" s="2">
        <v>13</v>
      </c>
      <c r="E372" s="2"/>
      <c r="F372" s="2">
        <v>55</v>
      </c>
      <c r="G372" s="2">
        <f t="shared" si="66"/>
        <v>8580000</v>
      </c>
      <c r="H372" s="2"/>
      <c r="I372" s="2">
        <f t="shared" si="67"/>
        <v>0</v>
      </c>
      <c r="J372" s="2">
        <v>6000</v>
      </c>
      <c r="K372" s="2"/>
      <c r="L372" s="4">
        <f>+SUM(G371:G372)-SUM(I371:K372)</f>
        <v>9990000</v>
      </c>
      <c r="M372" s="5" t="s">
        <v>100</v>
      </c>
      <c r="O372" s="5"/>
      <c r="P372" s="2"/>
      <c r="Q372" s="2">
        <v>6</v>
      </c>
      <c r="R372" s="2">
        <v>105</v>
      </c>
      <c r="S372" s="2">
        <f t="shared" si="63"/>
        <v>630000</v>
      </c>
    </row>
    <row r="373" spans="1:24">
      <c r="A373" s="12"/>
      <c r="B373" s="13"/>
      <c r="C373" s="5">
        <v>998</v>
      </c>
      <c r="D373" s="2">
        <v>1</v>
      </c>
      <c r="E373" s="2"/>
      <c r="F373" s="2">
        <v>90</v>
      </c>
      <c r="G373" s="2">
        <f t="shared" si="66"/>
        <v>1080000</v>
      </c>
      <c r="H373" s="2"/>
      <c r="I373" s="2">
        <f t="shared" si="67"/>
        <v>0</v>
      </c>
      <c r="J373" s="2"/>
      <c r="K373" s="2"/>
      <c r="L373" s="4">
        <f t="shared" si="68"/>
        <v>1080000</v>
      </c>
      <c r="M373" s="5"/>
      <c r="O373" s="5"/>
      <c r="P373" s="2"/>
      <c r="Q373" s="2">
        <v>6</v>
      </c>
      <c r="R373" s="2">
        <v>105</v>
      </c>
      <c r="S373" s="2">
        <f t="shared" si="63"/>
        <v>630000</v>
      </c>
    </row>
    <row r="374" spans="1:24">
      <c r="A374" s="12"/>
      <c r="B374" s="13"/>
      <c r="C374" s="5">
        <v>999</v>
      </c>
      <c r="D374" s="2"/>
      <c r="E374" s="2">
        <v>3</v>
      </c>
      <c r="F374" s="2">
        <v>120</v>
      </c>
      <c r="G374" s="2">
        <f t="shared" si="66"/>
        <v>360000</v>
      </c>
      <c r="H374" s="2"/>
      <c r="I374" s="2">
        <f t="shared" si="67"/>
        <v>0</v>
      </c>
      <c r="J374" s="2"/>
      <c r="K374" s="2"/>
      <c r="L374" s="4">
        <f t="shared" si="68"/>
        <v>360000</v>
      </c>
      <c r="M374" s="5"/>
      <c r="O374" s="5">
        <v>945</v>
      </c>
      <c r="P374" s="2"/>
      <c r="Q374" s="2">
        <v>6</v>
      </c>
      <c r="R374" s="2">
        <v>120</v>
      </c>
      <c r="S374" s="2">
        <f t="shared" si="63"/>
        <v>720000</v>
      </c>
    </row>
    <row r="375" spans="1:24">
      <c r="A375" s="12"/>
      <c r="B375" s="13"/>
      <c r="C375" s="5">
        <v>1000</v>
      </c>
      <c r="D375" s="2"/>
      <c r="E375" s="2">
        <v>3</v>
      </c>
      <c r="F375" s="2">
        <v>90</v>
      </c>
      <c r="G375" s="2">
        <f t="shared" si="66"/>
        <v>270000</v>
      </c>
      <c r="H375" s="2"/>
      <c r="I375" s="2">
        <f t="shared" si="67"/>
        <v>0</v>
      </c>
      <c r="J375" s="2"/>
      <c r="K375" s="2"/>
      <c r="L375" s="4" t="s">
        <v>82</v>
      </c>
      <c r="M375" s="5"/>
      <c r="O375" s="5"/>
      <c r="P375" s="2"/>
      <c r="Q375" s="2">
        <v>6</v>
      </c>
      <c r="R375" s="2">
        <v>120</v>
      </c>
      <c r="S375" s="2">
        <f t="shared" si="63"/>
        <v>720000</v>
      </c>
    </row>
    <row r="376" spans="1:24">
      <c r="A376" s="12"/>
      <c r="B376" s="13"/>
      <c r="C376" s="5"/>
      <c r="D376" s="2"/>
      <c r="E376" s="2">
        <v>3</v>
      </c>
      <c r="F376" s="2">
        <v>75</v>
      </c>
      <c r="G376" s="2">
        <f t="shared" si="66"/>
        <v>225000</v>
      </c>
      <c r="H376" s="2"/>
      <c r="I376" s="2">
        <f t="shared" si="67"/>
        <v>0</v>
      </c>
      <c r="J376" s="2"/>
      <c r="K376" s="2"/>
      <c r="L376" s="4">
        <f>+SUM(G375:G376)-SUM(I375:K376)</f>
        <v>495000</v>
      </c>
      <c r="M376" s="5"/>
      <c r="O376" s="5"/>
      <c r="P376" s="2"/>
      <c r="Q376" s="2">
        <v>6</v>
      </c>
      <c r="R376" s="2">
        <v>120</v>
      </c>
      <c r="S376" s="2">
        <f t="shared" si="63"/>
        <v>720000</v>
      </c>
    </row>
    <row r="377" spans="1:24">
      <c r="A377" s="12"/>
      <c r="B377" s="13"/>
      <c r="C377" s="5">
        <v>1001</v>
      </c>
      <c r="D377" s="2">
        <v>1</v>
      </c>
      <c r="E377" s="2"/>
      <c r="F377" s="2">
        <v>85</v>
      </c>
      <c r="G377" s="2">
        <f t="shared" si="66"/>
        <v>1020000</v>
      </c>
      <c r="H377" s="2"/>
      <c r="I377" s="2">
        <f t="shared" si="67"/>
        <v>0</v>
      </c>
      <c r="J377" s="2"/>
      <c r="K377" s="2"/>
      <c r="L377" s="4">
        <f t="shared" si="68"/>
        <v>1020000</v>
      </c>
      <c r="M377" s="5" t="s">
        <v>100</v>
      </c>
      <c r="O377" s="5"/>
      <c r="P377" s="2">
        <v>1</v>
      </c>
      <c r="Q377" s="2"/>
      <c r="R377" s="2">
        <v>120</v>
      </c>
      <c r="S377" s="2">
        <f t="shared" si="63"/>
        <v>1440000</v>
      </c>
    </row>
    <row r="378" spans="1:24">
      <c r="A378" s="12"/>
      <c r="B378" s="13"/>
      <c r="C378" s="5">
        <v>1002</v>
      </c>
      <c r="D378" s="2">
        <v>1</v>
      </c>
      <c r="E378" s="2"/>
      <c r="F378" s="2">
        <v>90</v>
      </c>
      <c r="G378" s="2">
        <f t="shared" si="66"/>
        <v>1080000</v>
      </c>
      <c r="H378" s="2"/>
      <c r="I378" s="2">
        <f t="shared" si="67"/>
        <v>0</v>
      </c>
      <c r="J378" s="2"/>
      <c r="K378" s="2"/>
      <c r="L378" s="4">
        <f t="shared" si="68"/>
        <v>1080000</v>
      </c>
      <c r="M378" s="5" t="s">
        <v>100</v>
      </c>
      <c r="O378" s="5">
        <v>999</v>
      </c>
      <c r="P378" s="2"/>
      <c r="Q378" s="2">
        <v>3</v>
      </c>
      <c r="R378" s="2">
        <v>120</v>
      </c>
      <c r="S378" s="2">
        <f t="shared" si="63"/>
        <v>360000</v>
      </c>
    </row>
    <row r="379" spans="1:24">
      <c r="A379" s="12"/>
      <c r="B379" s="13"/>
      <c r="C379" s="5"/>
      <c r="D379" s="2"/>
      <c r="E379" s="2"/>
      <c r="F379" s="2"/>
      <c r="G379" s="2">
        <f t="shared" si="66"/>
        <v>0</v>
      </c>
      <c r="H379" s="2"/>
      <c r="I379" s="2">
        <f t="shared" si="67"/>
        <v>0</v>
      </c>
      <c r="J379" s="2"/>
      <c r="K379" s="2"/>
      <c r="L379" s="4">
        <f t="shared" si="68"/>
        <v>0</v>
      </c>
      <c r="M379" s="5"/>
      <c r="O379" s="5"/>
      <c r="P379" s="2"/>
      <c r="Q379" s="2"/>
      <c r="R379" s="2"/>
      <c r="S379" s="2">
        <f t="shared" si="63"/>
        <v>0</v>
      </c>
    </row>
    <row r="380" spans="1:24">
      <c r="A380" s="12"/>
      <c r="B380" s="13"/>
      <c r="C380" s="5"/>
      <c r="D380" s="2"/>
      <c r="E380" s="2"/>
      <c r="F380" s="2"/>
      <c r="G380" s="2">
        <f t="shared" si="66"/>
        <v>0</v>
      </c>
      <c r="H380" s="2"/>
      <c r="I380" s="2">
        <f t="shared" si="67"/>
        <v>0</v>
      </c>
      <c r="J380" s="2"/>
      <c r="K380" s="2"/>
      <c r="L380" s="4">
        <f t="shared" si="68"/>
        <v>0</v>
      </c>
      <c r="M380" s="5"/>
      <c r="O380" s="5"/>
      <c r="P380" s="2"/>
      <c r="Q380" s="2"/>
      <c r="R380" s="2"/>
      <c r="S380" s="2">
        <f t="shared" si="63"/>
        <v>0</v>
      </c>
    </row>
    <row r="381" spans="1:24" ht="15.75" thickBot="1">
      <c r="A381" s="12"/>
      <c r="B381" s="13"/>
      <c r="C381" s="5"/>
      <c r="D381" s="2"/>
      <c r="E381" s="2"/>
      <c r="F381" s="2"/>
      <c r="G381" s="2">
        <f>+((D381*12)+E381)*F381*1000</f>
        <v>0</v>
      </c>
      <c r="H381" s="2"/>
      <c r="I381" s="2">
        <f>+F381*H381*1000</f>
        <v>0</v>
      </c>
      <c r="J381" s="2"/>
      <c r="K381" s="2"/>
      <c r="L381" s="4">
        <f>+G381-I381-J381-K381</f>
        <v>0</v>
      </c>
      <c r="M381" s="5"/>
      <c r="O381" s="5"/>
      <c r="P381" s="2"/>
      <c r="Q381" s="2"/>
      <c r="R381" s="2"/>
      <c r="S381" s="2">
        <f t="shared" si="63"/>
        <v>0</v>
      </c>
    </row>
    <row r="382" spans="1:24" ht="15.75" thickBot="1">
      <c r="D382" s="14">
        <f>SUM(D342:D381)</f>
        <v>97</v>
      </c>
      <c r="E382" s="14">
        <f>SUM(E342:E381)</f>
        <v>123</v>
      </c>
      <c r="F382" s="8"/>
      <c r="G382" s="14">
        <f t="shared" ref="G382:L382" si="69">SUM(G342:G381)</f>
        <v>64985000</v>
      </c>
      <c r="H382" s="14">
        <f t="shared" si="69"/>
        <v>0</v>
      </c>
      <c r="I382" s="14">
        <f t="shared" si="69"/>
        <v>0</v>
      </c>
      <c r="J382" s="14">
        <f t="shared" si="69"/>
        <v>384000</v>
      </c>
      <c r="K382" s="14">
        <f t="shared" si="69"/>
        <v>0</v>
      </c>
      <c r="L382" s="14">
        <f t="shared" si="69"/>
        <v>64601000</v>
      </c>
      <c r="O382" s="3"/>
      <c r="P382" s="14">
        <f>SUM(P342:P381)</f>
        <v>97</v>
      </c>
      <c r="Q382" s="14">
        <f>SUM(Q342:Q381)</f>
        <v>123</v>
      </c>
      <c r="R382" s="8"/>
      <c r="S382" s="14">
        <f>SUM(S342:S381)</f>
        <v>64985000</v>
      </c>
    </row>
    <row r="383" spans="1:24" s="23" customFormat="1">
      <c r="D383" s="23">
        <v>107</v>
      </c>
      <c r="E383" s="23">
        <v>3</v>
      </c>
      <c r="P383" s="23">
        <v>107</v>
      </c>
      <c r="Q383" s="23">
        <v>3</v>
      </c>
      <c r="T383"/>
      <c r="U383"/>
      <c r="V383"/>
      <c r="W383"/>
      <c r="X383"/>
    </row>
    <row r="384" spans="1:24">
      <c r="E384" s="3" t="s">
        <v>82</v>
      </c>
      <c r="I384" s="3"/>
      <c r="L384" s="35"/>
    </row>
    <row r="385" spans="1:19">
      <c r="A385" s="20" t="s">
        <v>134</v>
      </c>
      <c r="B385" s="13">
        <v>20</v>
      </c>
      <c r="C385" s="5">
        <v>1003</v>
      </c>
      <c r="D385" s="2"/>
      <c r="E385" s="2">
        <v>3</v>
      </c>
      <c r="F385" s="2">
        <v>105</v>
      </c>
      <c r="G385" s="2">
        <f>+((D385*12)+E385)*F385*1000</f>
        <v>315000</v>
      </c>
      <c r="H385" s="2"/>
      <c r="I385" s="2">
        <f>+F385*H385*1000</f>
        <v>0</v>
      </c>
      <c r="J385" s="2"/>
      <c r="K385" s="2"/>
      <c r="L385" s="4">
        <f>+G385-I385-J385-K385</f>
        <v>315000</v>
      </c>
      <c r="M385" s="5"/>
      <c r="O385" s="5">
        <v>1052</v>
      </c>
      <c r="P385" s="2">
        <v>12</v>
      </c>
      <c r="Q385" s="2"/>
      <c r="R385" s="2">
        <v>42</v>
      </c>
      <c r="S385" s="2">
        <f t="shared" ref="S385:S411" si="70">+((P385*12)+Q385)*R385*1000</f>
        <v>6048000</v>
      </c>
    </row>
    <row r="386" spans="1:19">
      <c r="A386" s="20"/>
      <c r="B386" s="13"/>
      <c r="C386" s="5">
        <v>1005</v>
      </c>
      <c r="D386" s="2"/>
      <c r="E386" s="2">
        <v>3</v>
      </c>
      <c r="F386" s="2">
        <v>105</v>
      </c>
      <c r="G386" s="2">
        <f t="shared" ref="G386:G411" si="71">+((D386*12)+E386)*F386*1000</f>
        <v>315000</v>
      </c>
      <c r="H386" s="2"/>
      <c r="I386" s="2">
        <f t="shared" ref="I386:I411" si="72">+F386*H386*1000</f>
        <v>0</v>
      </c>
      <c r="J386" s="2"/>
      <c r="K386" s="2"/>
      <c r="L386" s="4">
        <f t="shared" ref="L386:L409" si="73">+G386-I386-J386-K386</f>
        <v>315000</v>
      </c>
      <c r="M386" s="5"/>
      <c r="O386" s="5">
        <v>1051</v>
      </c>
      <c r="P386" s="2"/>
      <c r="Q386" s="2">
        <v>8</v>
      </c>
      <c r="R386" s="2">
        <v>55</v>
      </c>
      <c r="S386" s="2">
        <f t="shared" si="70"/>
        <v>440000</v>
      </c>
    </row>
    <row r="387" spans="1:19">
      <c r="A387" s="20"/>
      <c r="B387" s="13"/>
      <c r="C387" s="5">
        <v>1051</v>
      </c>
      <c r="D387" s="2"/>
      <c r="E387" s="2">
        <v>8</v>
      </c>
      <c r="F387" s="2">
        <v>55</v>
      </c>
      <c r="G387" s="2">
        <f t="shared" si="71"/>
        <v>440000</v>
      </c>
      <c r="H387" s="2"/>
      <c r="I387" s="2">
        <f t="shared" si="72"/>
        <v>0</v>
      </c>
      <c r="J387" s="2"/>
      <c r="K387" s="2"/>
      <c r="L387" s="4">
        <f t="shared" si="73"/>
        <v>440000</v>
      </c>
      <c r="M387" s="5"/>
      <c r="O387" s="5">
        <v>1053</v>
      </c>
      <c r="P387" s="2"/>
      <c r="Q387" s="2">
        <v>8</v>
      </c>
      <c r="R387" s="2">
        <v>65</v>
      </c>
      <c r="S387" s="2">
        <f t="shared" si="70"/>
        <v>520000</v>
      </c>
    </row>
    <row r="388" spans="1:19">
      <c r="A388" s="20"/>
      <c r="B388" s="13"/>
      <c r="C388" s="5">
        <v>1052</v>
      </c>
      <c r="D388" s="2">
        <v>12</v>
      </c>
      <c r="E388" s="2"/>
      <c r="F388" s="2">
        <v>42</v>
      </c>
      <c r="G388" s="2">
        <f t="shared" ref="G388:G397" si="74">+((D388*12)+E388)*F388*1000</f>
        <v>6048000</v>
      </c>
      <c r="H388" s="2"/>
      <c r="I388" s="2">
        <f t="shared" ref="I388:I397" si="75">+F388*H388*1000</f>
        <v>0</v>
      </c>
      <c r="J388" s="2">
        <v>72000</v>
      </c>
      <c r="K388" s="2"/>
      <c r="L388" s="4">
        <f t="shared" si="73"/>
        <v>5976000</v>
      </c>
      <c r="M388" s="5" t="s">
        <v>279</v>
      </c>
      <c r="O388" s="5">
        <v>1003</v>
      </c>
      <c r="P388" s="2"/>
      <c r="Q388" s="2">
        <v>3</v>
      </c>
      <c r="R388" s="2">
        <v>105</v>
      </c>
      <c r="S388" s="2">
        <f t="shared" si="70"/>
        <v>315000</v>
      </c>
    </row>
    <row r="389" spans="1:19">
      <c r="A389" s="20"/>
      <c r="B389" s="13"/>
      <c r="C389" s="5">
        <v>1053</v>
      </c>
      <c r="D389" s="2"/>
      <c r="E389" s="2">
        <v>8</v>
      </c>
      <c r="F389" s="2">
        <v>65</v>
      </c>
      <c r="G389" s="2">
        <f t="shared" si="74"/>
        <v>520000</v>
      </c>
      <c r="H389" s="2"/>
      <c r="I389" s="2">
        <f t="shared" si="75"/>
        <v>0</v>
      </c>
      <c r="J389" s="2"/>
      <c r="K389" s="2"/>
      <c r="L389" s="4">
        <f t="shared" si="73"/>
        <v>520000</v>
      </c>
      <c r="M389" s="5"/>
      <c r="O389" s="5">
        <v>1005</v>
      </c>
      <c r="P389" s="2"/>
      <c r="Q389" s="2">
        <v>3</v>
      </c>
      <c r="R389" s="2">
        <v>105</v>
      </c>
      <c r="S389" s="2">
        <f t="shared" si="70"/>
        <v>315000</v>
      </c>
    </row>
    <row r="390" spans="1:19">
      <c r="A390" s="20"/>
      <c r="B390" s="13"/>
      <c r="C390" s="5">
        <v>1056</v>
      </c>
      <c r="D390" s="2"/>
      <c r="E390" s="2">
        <v>3</v>
      </c>
      <c r="F390" s="2">
        <v>105</v>
      </c>
      <c r="G390" s="2">
        <f t="shared" si="74"/>
        <v>315000</v>
      </c>
      <c r="H390" s="2"/>
      <c r="I390" s="2">
        <f t="shared" si="75"/>
        <v>0</v>
      </c>
      <c r="J390" s="2"/>
      <c r="K390" s="2"/>
      <c r="L390" s="4">
        <f t="shared" si="73"/>
        <v>315000</v>
      </c>
      <c r="M390" s="5"/>
      <c r="O390" s="5">
        <v>1056</v>
      </c>
      <c r="P390" s="2"/>
      <c r="Q390" s="2">
        <v>3</v>
      </c>
      <c r="R390" s="2">
        <v>105</v>
      </c>
      <c r="S390" s="2">
        <f t="shared" si="70"/>
        <v>315000</v>
      </c>
    </row>
    <row r="391" spans="1:19">
      <c r="A391" s="20"/>
      <c r="B391" s="13"/>
      <c r="C391" s="5"/>
      <c r="D391" s="2"/>
      <c r="E391" s="2"/>
      <c r="F391" s="2"/>
      <c r="G391" s="2">
        <f t="shared" si="74"/>
        <v>0</v>
      </c>
      <c r="H391" s="2"/>
      <c r="I391" s="2">
        <f t="shared" si="75"/>
        <v>0</v>
      </c>
      <c r="J391" s="2"/>
      <c r="K391" s="2"/>
      <c r="L391" s="4">
        <f t="shared" si="73"/>
        <v>0</v>
      </c>
      <c r="M391" s="5"/>
      <c r="O391" s="5"/>
      <c r="P391" s="2"/>
      <c r="Q391" s="2"/>
      <c r="R391" s="2"/>
      <c r="S391" s="2">
        <f t="shared" si="70"/>
        <v>0</v>
      </c>
    </row>
    <row r="392" spans="1:19">
      <c r="A392" s="20"/>
      <c r="B392" s="13"/>
      <c r="C392" s="5"/>
      <c r="D392" s="2"/>
      <c r="E392" s="2"/>
      <c r="F392" s="2"/>
      <c r="G392" s="2">
        <f t="shared" si="74"/>
        <v>0</v>
      </c>
      <c r="H392" s="2"/>
      <c r="I392" s="2">
        <f t="shared" si="75"/>
        <v>0</v>
      </c>
      <c r="J392" s="2"/>
      <c r="K392" s="2"/>
      <c r="L392" s="4">
        <f t="shared" si="73"/>
        <v>0</v>
      </c>
      <c r="M392" s="5"/>
      <c r="O392" s="5"/>
      <c r="P392" s="2"/>
      <c r="Q392" s="2"/>
      <c r="R392" s="2"/>
      <c r="S392" s="2">
        <f t="shared" si="70"/>
        <v>0</v>
      </c>
    </row>
    <row r="393" spans="1:19">
      <c r="A393" s="20"/>
      <c r="B393" s="13"/>
      <c r="C393" s="5"/>
      <c r="D393" s="2"/>
      <c r="E393" s="2"/>
      <c r="F393" s="2"/>
      <c r="G393" s="2">
        <f t="shared" si="74"/>
        <v>0</v>
      </c>
      <c r="H393" s="2"/>
      <c r="I393" s="2">
        <f t="shared" si="75"/>
        <v>0</v>
      </c>
      <c r="J393" s="2"/>
      <c r="K393" s="2"/>
      <c r="L393" s="4">
        <f t="shared" si="73"/>
        <v>0</v>
      </c>
      <c r="M393" s="5"/>
      <c r="O393" s="5"/>
      <c r="P393" s="2"/>
      <c r="Q393" s="2"/>
      <c r="R393" s="2"/>
      <c r="S393" s="2">
        <f t="shared" si="70"/>
        <v>0</v>
      </c>
    </row>
    <row r="394" spans="1:19">
      <c r="A394" s="20"/>
      <c r="B394" s="13"/>
      <c r="C394" s="5"/>
      <c r="D394" s="2"/>
      <c r="E394" s="2"/>
      <c r="F394" s="2"/>
      <c r="G394" s="2">
        <f t="shared" si="74"/>
        <v>0</v>
      </c>
      <c r="H394" s="2"/>
      <c r="I394" s="2">
        <f t="shared" si="75"/>
        <v>0</v>
      </c>
      <c r="J394" s="2"/>
      <c r="K394" s="2"/>
      <c r="L394" s="4">
        <f t="shared" si="73"/>
        <v>0</v>
      </c>
      <c r="M394" s="5"/>
      <c r="O394" s="5"/>
      <c r="P394" s="2"/>
      <c r="Q394" s="2"/>
      <c r="R394" s="2"/>
      <c r="S394" s="2">
        <f t="shared" si="70"/>
        <v>0</v>
      </c>
    </row>
    <row r="395" spans="1:19">
      <c r="A395" s="20"/>
      <c r="B395" s="13"/>
      <c r="C395" s="5"/>
      <c r="D395" s="2"/>
      <c r="E395" s="2"/>
      <c r="F395" s="2"/>
      <c r="G395" s="2">
        <f t="shared" si="74"/>
        <v>0</v>
      </c>
      <c r="H395" s="2"/>
      <c r="I395" s="2">
        <f t="shared" si="75"/>
        <v>0</v>
      </c>
      <c r="J395" s="2"/>
      <c r="K395" s="2"/>
      <c r="L395" s="4">
        <f t="shared" si="73"/>
        <v>0</v>
      </c>
      <c r="M395" s="5"/>
      <c r="O395" s="5"/>
      <c r="P395" s="2"/>
      <c r="Q395" s="2"/>
      <c r="R395" s="2"/>
      <c r="S395" s="2">
        <f t="shared" si="70"/>
        <v>0</v>
      </c>
    </row>
    <row r="396" spans="1:19">
      <c r="A396" s="20"/>
      <c r="B396" s="13"/>
      <c r="C396" s="5"/>
      <c r="D396" s="2"/>
      <c r="E396" s="2"/>
      <c r="F396" s="2"/>
      <c r="G396" s="2">
        <f t="shared" si="74"/>
        <v>0</v>
      </c>
      <c r="H396" s="2"/>
      <c r="I396" s="2">
        <f t="shared" si="75"/>
        <v>0</v>
      </c>
      <c r="J396" s="2"/>
      <c r="K396" s="2"/>
      <c r="L396" s="4">
        <f t="shared" si="73"/>
        <v>0</v>
      </c>
      <c r="M396" s="5"/>
      <c r="O396" s="5"/>
      <c r="P396" s="2"/>
      <c r="Q396" s="2"/>
      <c r="R396" s="2"/>
      <c r="S396" s="2">
        <f t="shared" si="70"/>
        <v>0</v>
      </c>
    </row>
    <row r="397" spans="1:19">
      <c r="A397" s="20"/>
      <c r="B397" s="13"/>
      <c r="C397" s="5"/>
      <c r="D397" s="2"/>
      <c r="E397" s="2"/>
      <c r="F397" s="2"/>
      <c r="G397" s="2">
        <f t="shared" si="74"/>
        <v>0</v>
      </c>
      <c r="H397" s="2"/>
      <c r="I397" s="2">
        <f t="shared" si="75"/>
        <v>0</v>
      </c>
      <c r="J397" s="2"/>
      <c r="K397" s="2"/>
      <c r="L397" s="4">
        <f t="shared" si="73"/>
        <v>0</v>
      </c>
      <c r="M397" s="5"/>
      <c r="O397" s="5"/>
      <c r="P397" s="2"/>
      <c r="Q397" s="2"/>
      <c r="R397" s="2"/>
      <c r="S397" s="2">
        <f t="shared" si="70"/>
        <v>0</v>
      </c>
    </row>
    <row r="398" spans="1:19">
      <c r="A398" s="20"/>
      <c r="B398" s="13"/>
      <c r="C398" s="5"/>
      <c r="D398" s="2"/>
      <c r="E398" s="2"/>
      <c r="F398" s="2"/>
      <c r="G398" s="2">
        <f t="shared" si="71"/>
        <v>0</v>
      </c>
      <c r="H398" s="2"/>
      <c r="I398" s="2">
        <f t="shared" si="72"/>
        <v>0</v>
      </c>
      <c r="J398" s="2"/>
      <c r="K398" s="2"/>
      <c r="L398" s="4">
        <f t="shared" si="73"/>
        <v>0</v>
      </c>
      <c r="M398" s="5"/>
      <c r="O398" s="5"/>
      <c r="P398" s="2"/>
      <c r="Q398" s="2"/>
      <c r="R398" s="2"/>
      <c r="S398" s="2">
        <f t="shared" si="70"/>
        <v>0</v>
      </c>
    </row>
    <row r="399" spans="1:19">
      <c r="A399" s="20"/>
      <c r="B399" s="13"/>
      <c r="C399" s="5"/>
      <c r="D399" s="2"/>
      <c r="E399" s="2"/>
      <c r="F399" s="2"/>
      <c r="G399" s="2">
        <f t="shared" si="71"/>
        <v>0</v>
      </c>
      <c r="H399" s="2"/>
      <c r="I399" s="2">
        <f t="shared" si="72"/>
        <v>0</v>
      </c>
      <c r="J399" s="2"/>
      <c r="K399" s="2"/>
      <c r="L399" s="4">
        <f t="shared" si="73"/>
        <v>0</v>
      </c>
      <c r="M399" s="5"/>
      <c r="O399" s="5"/>
      <c r="P399" s="2"/>
      <c r="Q399" s="2"/>
      <c r="R399" s="2"/>
      <c r="S399" s="2">
        <f t="shared" si="70"/>
        <v>0</v>
      </c>
    </row>
    <row r="400" spans="1:19">
      <c r="A400" s="20"/>
      <c r="B400" s="13"/>
      <c r="C400" s="5"/>
      <c r="D400" s="2"/>
      <c r="E400" s="2"/>
      <c r="F400" s="2"/>
      <c r="G400" s="2">
        <f t="shared" si="71"/>
        <v>0</v>
      </c>
      <c r="H400" s="2"/>
      <c r="I400" s="2">
        <f t="shared" si="72"/>
        <v>0</v>
      </c>
      <c r="J400" s="2"/>
      <c r="K400" s="2"/>
      <c r="L400" s="4">
        <f t="shared" si="73"/>
        <v>0</v>
      </c>
      <c r="M400" s="5"/>
      <c r="O400" s="5"/>
      <c r="P400" s="2"/>
      <c r="Q400" s="2"/>
      <c r="R400" s="2"/>
      <c r="S400" s="2">
        <f t="shared" si="70"/>
        <v>0</v>
      </c>
    </row>
    <row r="401" spans="1:24">
      <c r="A401" s="20"/>
      <c r="B401" s="13"/>
      <c r="C401" s="5"/>
      <c r="D401" s="2"/>
      <c r="E401" s="2"/>
      <c r="F401" s="2"/>
      <c r="G401" s="2">
        <f t="shared" si="71"/>
        <v>0</v>
      </c>
      <c r="H401" s="2"/>
      <c r="I401" s="2">
        <f t="shared" si="72"/>
        <v>0</v>
      </c>
      <c r="J401" s="2"/>
      <c r="K401" s="2"/>
      <c r="L401" s="4">
        <f t="shared" si="73"/>
        <v>0</v>
      </c>
      <c r="M401" s="5"/>
      <c r="O401" s="5"/>
      <c r="P401" s="2"/>
      <c r="Q401" s="2"/>
      <c r="R401" s="2"/>
      <c r="S401" s="2">
        <f t="shared" si="70"/>
        <v>0</v>
      </c>
    </row>
    <row r="402" spans="1:24">
      <c r="A402" s="20"/>
      <c r="B402" s="13"/>
      <c r="C402" s="5"/>
      <c r="D402" s="2"/>
      <c r="E402" s="2"/>
      <c r="F402" s="2"/>
      <c r="G402" s="2">
        <f t="shared" si="71"/>
        <v>0</v>
      </c>
      <c r="H402" s="2"/>
      <c r="I402" s="2">
        <f t="shared" si="72"/>
        <v>0</v>
      </c>
      <c r="J402" s="2"/>
      <c r="K402" s="2"/>
      <c r="L402" s="4">
        <f t="shared" si="73"/>
        <v>0</v>
      </c>
      <c r="M402" s="5"/>
      <c r="O402" s="5"/>
      <c r="P402" s="2"/>
      <c r="Q402" s="2"/>
      <c r="R402" s="2"/>
      <c r="S402" s="2">
        <f t="shared" si="70"/>
        <v>0</v>
      </c>
    </row>
    <row r="403" spans="1:24">
      <c r="A403" s="20"/>
      <c r="B403" s="13"/>
      <c r="C403" s="5"/>
      <c r="D403" s="2"/>
      <c r="E403" s="2"/>
      <c r="F403" s="2"/>
      <c r="G403" s="2">
        <f t="shared" si="71"/>
        <v>0</v>
      </c>
      <c r="H403" s="2"/>
      <c r="I403" s="2">
        <f t="shared" si="72"/>
        <v>0</v>
      </c>
      <c r="J403" s="2"/>
      <c r="K403" s="2"/>
      <c r="L403" s="4">
        <f t="shared" si="73"/>
        <v>0</v>
      </c>
      <c r="M403" s="5"/>
      <c r="O403" s="5"/>
      <c r="P403" s="2"/>
      <c r="Q403" s="2"/>
      <c r="R403" s="2"/>
      <c r="S403" s="2">
        <f t="shared" si="70"/>
        <v>0</v>
      </c>
    </row>
    <row r="404" spans="1:24">
      <c r="A404" s="20"/>
      <c r="B404" s="13"/>
      <c r="C404" s="5"/>
      <c r="D404" s="2"/>
      <c r="E404" s="2"/>
      <c r="F404" s="2"/>
      <c r="G404" s="2">
        <f t="shared" si="71"/>
        <v>0</v>
      </c>
      <c r="H404" s="2"/>
      <c r="I404" s="2">
        <f t="shared" si="72"/>
        <v>0</v>
      </c>
      <c r="J404" s="2"/>
      <c r="K404" s="2"/>
      <c r="L404" s="4">
        <f t="shared" si="73"/>
        <v>0</v>
      </c>
      <c r="M404" s="5"/>
      <c r="O404" s="5"/>
      <c r="P404" s="2"/>
      <c r="Q404" s="2"/>
      <c r="R404" s="2"/>
      <c r="S404" s="2">
        <f t="shared" si="70"/>
        <v>0</v>
      </c>
    </row>
    <row r="405" spans="1:24">
      <c r="A405" s="20"/>
      <c r="B405" s="13"/>
      <c r="C405" s="5"/>
      <c r="D405" s="2"/>
      <c r="E405" s="2"/>
      <c r="F405" s="2"/>
      <c r="G405" s="2">
        <f t="shared" si="71"/>
        <v>0</v>
      </c>
      <c r="H405" s="2"/>
      <c r="I405" s="2">
        <f t="shared" si="72"/>
        <v>0</v>
      </c>
      <c r="J405" s="2"/>
      <c r="K405" s="2"/>
      <c r="L405" s="4">
        <f t="shared" si="73"/>
        <v>0</v>
      </c>
      <c r="M405" s="5"/>
      <c r="O405" s="5"/>
      <c r="P405" s="2"/>
      <c r="Q405" s="2"/>
      <c r="R405" s="2"/>
      <c r="S405" s="2">
        <f t="shared" si="70"/>
        <v>0</v>
      </c>
    </row>
    <row r="406" spans="1:24">
      <c r="A406" s="20"/>
      <c r="B406" s="13"/>
      <c r="C406" s="5"/>
      <c r="D406" s="2"/>
      <c r="E406" s="2"/>
      <c r="F406" s="2"/>
      <c r="G406" s="2">
        <f t="shared" si="71"/>
        <v>0</v>
      </c>
      <c r="H406" s="2"/>
      <c r="I406" s="2">
        <f t="shared" si="72"/>
        <v>0</v>
      </c>
      <c r="J406" s="2"/>
      <c r="K406" s="2"/>
      <c r="L406" s="4">
        <f t="shared" si="73"/>
        <v>0</v>
      </c>
      <c r="M406" s="5"/>
      <c r="O406" s="5"/>
      <c r="P406" s="2"/>
      <c r="Q406" s="2"/>
      <c r="R406" s="2"/>
      <c r="S406" s="2">
        <f t="shared" si="70"/>
        <v>0</v>
      </c>
    </row>
    <row r="407" spans="1:24">
      <c r="A407" s="20"/>
      <c r="B407" s="13"/>
      <c r="C407" s="5"/>
      <c r="D407" s="2"/>
      <c r="E407" s="2"/>
      <c r="F407" s="2"/>
      <c r="G407" s="2">
        <f t="shared" si="71"/>
        <v>0</v>
      </c>
      <c r="H407" s="2"/>
      <c r="I407" s="2">
        <f t="shared" si="72"/>
        <v>0</v>
      </c>
      <c r="J407" s="2"/>
      <c r="K407" s="2"/>
      <c r="L407" s="4">
        <f t="shared" si="73"/>
        <v>0</v>
      </c>
      <c r="M407" s="5"/>
      <c r="O407" s="5"/>
      <c r="P407" s="2"/>
      <c r="Q407" s="2"/>
      <c r="R407" s="2"/>
      <c r="S407" s="2">
        <f t="shared" si="70"/>
        <v>0</v>
      </c>
    </row>
    <row r="408" spans="1:24">
      <c r="A408" s="20"/>
      <c r="B408" s="13"/>
      <c r="C408" s="5"/>
      <c r="D408" s="2"/>
      <c r="E408" s="2"/>
      <c r="F408" s="2"/>
      <c r="G408" s="2">
        <f t="shared" si="71"/>
        <v>0</v>
      </c>
      <c r="H408" s="2"/>
      <c r="I408" s="2">
        <f t="shared" si="72"/>
        <v>0</v>
      </c>
      <c r="J408" s="2"/>
      <c r="K408" s="2"/>
      <c r="L408" s="4">
        <f t="shared" si="73"/>
        <v>0</v>
      </c>
      <c r="M408" s="5"/>
      <c r="O408" s="5"/>
      <c r="P408" s="2"/>
      <c r="Q408" s="2"/>
      <c r="R408" s="2"/>
      <c r="S408" s="2">
        <f t="shared" si="70"/>
        <v>0</v>
      </c>
    </row>
    <row r="409" spans="1:24">
      <c r="A409" s="20"/>
      <c r="B409" s="13"/>
      <c r="C409" s="5"/>
      <c r="D409" s="2"/>
      <c r="E409" s="2"/>
      <c r="F409" s="2"/>
      <c r="G409" s="2">
        <f t="shared" si="71"/>
        <v>0</v>
      </c>
      <c r="H409" s="2"/>
      <c r="I409" s="2">
        <f t="shared" si="72"/>
        <v>0</v>
      </c>
      <c r="J409" s="2"/>
      <c r="K409" s="2"/>
      <c r="L409" s="4">
        <f t="shared" si="73"/>
        <v>0</v>
      </c>
      <c r="M409" s="5"/>
      <c r="O409" s="5"/>
      <c r="P409" s="2"/>
      <c r="Q409" s="2"/>
      <c r="R409" s="2"/>
      <c r="S409" s="2">
        <f t="shared" si="70"/>
        <v>0</v>
      </c>
    </row>
    <row r="410" spans="1:24">
      <c r="A410" s="20"/>
      <c r="B410" s="13"/>
      <c r="C410" s="5"/>
      <c r="D410" s="2"/>
      <c r="E410" s="2"/>
      <c r="F410" s="2"/>
      <c r="G410" s="2">
        <f t="shared" si="71"/>
        <v>0</v>
      </c>
      <c r="H410" s="2"/>
      <c r="I410" s="2">
        <f t="shared" si="72"/>
        <v>0</v>
      </c>
      <c r="J410" s="2"/>
      <c r="K410" s="2"/>
      <c r="L410" s="4">
        <f t="shared" ref="L410" si="76">+G410-I410-J410-K410</f>
        <v>0</v>
      </c>
      <c r="M410" s="5"/>
      <c r="O410" s="5"/>
      <c r="P410" s="2"/>
      <c r="Q410" s="2"/>
      <c r="R410" s="2"/>
      <c r="S410" s="2">
        <f t="shared" si="70"/>
        <v>0</v>
      </c>
    </row>
    <row r="411" spans="1:24" ht="15.75" thickBot="1">
      <c r="A411" s="20"/>
      <c r="B411" s="13"/>
      <c r="C411" s="5"/>
      <c r="D411" s="2"/>
      <c r="E411" s="2"/>
      <c r="F411" s="2"/>
      <c r="G411" s="2">
        <f t="shared" si="71"/>
        <v>0</v>
      </c>
      <c r="H411" s="2"/>
      <c r="I411" s="2">
        <f t="shared" si="72"/>
        <v>0</v>
      </c>
      <c r="J411" s="2"/>
      <c r="K411" s="2"/>
      <c r="L411" s="4">
        <f t="shared" ref="L411" si="77">+G411-I411-J411-K411</f>
        <v>0</v>
      </c>
      <c r="M411" s="5"/>
      <c r="O411" s="5"/>
      <c r="P411" s="2"/>
      <c r="Q411" s="2"/>
      <c r="R411" s="2"/>
      <c r="S411" s="2">
        <f t="shared" si="70"/>
        <v>0</v>
      </c>
    </row>
    <row r="412" spans="1:24" ht="15.75" thickBot="1">
      <c r="D412" s="14">
        <f>SUM(D385:D411)</f>
        <v>12</v>
      </c>
      <c r="E412" s="14">
        <f>SUM(E385:E411)</f>
        <v>25</v>
      </c>
      <c r="F412" s="8"/>
      <c r="G412" s="14">
        <f t="shared" ref="G412:L412" si="78">SUM(G385:G411)</f>
        <v>7953000</v>
      </c>
      <c r="H412" s="14">
        <f t="shared" si="78"/>
        <v>0</v>
      </c>
      <c r="I412" s="14">
        <f t="shared" si="78"/>
        <v>0</v>
      </c>
      <c r="J412" s="14">
        <f t="shared" si="78"/>
        <v>72000</v>
      </c>
      <c r="K412" s="14">
        <f t="shared" si="78"/>
        <v>0</v>
      </c>
      <c r="L412" s="14">
        <f t="shared" si="78"/>
        <v>7881000</v>
      </c>
      <c r="O412" s="3"/>
      <c r="P412" s="14">
        <f>SUM(P385:P411)</f>
        <v>12</v>
      </c>
      <c r="Q412" s="14">
        <f>SUM(Q385:Q411)</f>
        <v>25</v>
      </c>
      <c r="R412" s="8"/>
      <c r="S412" s="14">
        <f>SUM(S385:S411)</f>
        <v>7953000</v>
      </c>
    </row>
    <row r="413" spans="1:24" s="23" customFormat="1">
      <c r="D413" s="23">
        <v>14</v>
      </c>
      <c r="E413" s="23">
        <v>1</v>
      </c>
      <c r="P413" s="23">
        <v>14</v>
      </c>
      <c r="Q413" s="23">
        <v>1</v>
      </c>
      <c r="T413"/>
      <c r="U413"/>
      <c r="V413"/>
      <c r="W413"/>
      <c r="X413"/>
    </row>
    <row r="414" spans="1:24">
      <c r="I414" s="3"/>
      <c r="L414" s="35"/>
    </row>
    <row r="415" spans="1:24">
      <c r="A415" s="20" t="s">
        <v>134</v>
      </c>
      <c r="B415" s="13">
        <v>22</v>
      </c>
      <c r="C415" s="5">
        <v>1055</v>
      </c>
      <c r="D415" s="2">
        <v>12</v>
      </c>
      <c r="E415" s="2"/>
      <c r="F415" s="2">
        <v>42</v>
      </c>
      <c r="G415" s="2">
        <f t="shared" ref="G415:G420" si="79">+((D415*12)+E415)*F415*1000</f>
        <v>6048000</v>
      </c>
      <c r="H415" s="2"/>
      <c r="I415" s="2">
        <f t="shared" ref="I415:I420" si="80">+F415*H415*1000</f>
        <v>0</v>
      </c>
      <c r="J415" s="2">
        <v>72000</v>
      </c>
      <c r="K415" s="2"/>
      <c r="L415" s="4" t="s">
        <v>82</v>
      </c>
      <c r="M415" s="5"/>
      <c r="O415" s="5">
        <v>1055</v>
      </c>
      <c r="P415" s="2">
        <v>12</v>
      </c>
      <c r="Q415" s="2"/>
      <c r="R415" s="2">
        <v>42</v>
      </c>
      <c r="S415" s="2">
        <f t="shared" ref="S415:S446" si="81">+((P415*12)+Q415)*R415*1000</f>
        <v>6048000</v>
      </c>
    </row>
    <row r="416" spans="1:24">
      <c r="A416" s="12"/>
      <c r="B416" s="13"/>
      <c r="C416" s="5"/>
      <c r="D416" s="2">
        <v>16</v>
      </c>
      <c r="E416" s="2"/>
      <c r="F416" s="2">
        <v>42</v>
      </c>
      <c r="G416" s="2">
        <f t="shared" si="79"/>
        <v>8064000</v>
      </c>
      <c r="H416" s="2"/>
      <c r="I416" s="2">
        <f t="shared" si="80"/>
        <v>0</v>
      </c>
      <c r="J416" s="2">
        <v>96000</v>
      </c>
      <c r="K416" s="2"/>
      <c r="L416" s="4">
        <f>+SUM(G415:G416)-SUM(I415:K416)</f>
        <v>13944000</v>
      </c>
      <c r="M416" s="5" t="s">
        <v>100</v>
      </c>
      <c r="O416" s="5"/>
      <c r="P416" s="2">
        <v>16</v>
      </c>
      <c r="Q416" s="2"/>
      <c r="R416" s="2">
        <v>42</v>
      </c>
      <c r="S416" s="2">
        <f t="shared" si="81"/>
        <v>8064000</v>
      </c>
    </row>
    <row r="417" spans="1:19">
      <c r="A417" s="12"/>
      <c r="B417" s="13"/>
      <c r="C417" s="5">
        <v>1057</v>
      </c>
      <c r="D417" s="2">
        <v>5</v>
      </c>
      <c r="E417" s="2"/>
      <c r="F417" s="2">
        <v>55</v>
      </c>
      <c r="G417" s="2">
        <f t="shared" si="79"/>
        <v>3300000</v>
      </c>
      <c r="H417" s="2"/>
      <c r="I417" s="2">
        <f t="shared" si="80"/>
        <v>0</v>
      </c>
      <c r="J417" s="2"/>
      <c r="K417" s="2"/>
      <c r="L417" s="4" t="s">
        <v>82</v>
      </c>
      <c r="M417" s="5"/>
      <c r="O417" s="5"/>
      <c r="P417" s="2">
        <v>3</v>
      </c>
      <c r="Q417" s="2">
        <v>4</v>
      </c>
      <c r="R417" s="2">
        <v>42</v>
      </c>
      <c r="S417" s="2">
        <f t="shared" si="81"/>
        <v>1680000</v>
      </c>
    </row>
    <row r="418" spans="1:19">
      <c r="A418" s="12"/>
      <c r="B418" s="13"/>
      <c r="C418" s="5"/>
      <c r="D418" s="2">
        <v>3</v>
      </c>
      <c r="E418" s="2">
        <v>4</v>
      </c>
      <c r="F418" s="2">
        <v>42</v>
      </c>
      <c r="G418" s="2">
        <f t="shared" si="79"/>
        <v>1680000</v>
      </c>
      <c r="H418" s="2"/>
      <c r="I418" s="2">
        <f t="shared" si="80"/>
        <v>0</v>
      </c>
      <c r="J418" s="2"/>
      <c r="K418" s="2"/>
      <c r="L418" s="4" t="s">
        <v>82</v>
      </c>
      <c r="M418" s="5"/>
      <c r="O418" s="5">
        <v>1071</v>
      </c>
      <c r="P418" s="2">
        <v>30</v>
      </c>
      <c r="Q418" s="2"/>
      <c r="R418" s="2">
        <v>42</v>
      </c>
      <c r="S418" s="2">
        <f t="shared" si="81"/>
        <v>15120000</v>
      </c>
    </row>
    <row r="419" spans="1:19">
      <c r="A419" s="12"/>
      <c r="B419" s="13"/>
      <c r="C419" s="5"/>
      <c r="D419" s="2">
        <v>2</v>
      </c>
      <c r="E419" s="2"/>
      <c r="F419" s="2">
        <v>65</v>
      </c>
      <c r="G419" s="2">
        <f t="shared" si="79"/>
        <v>1560000</v>
      </c>
      <c r="H419" s="2"/>
      <c r="I419" s="2">
        <f t="shared" si="80"/>
        <v>0</v>
      </c>
      <c r="J419" s="2"/>
      <c r="K419" s="2"/>
      <c r="L419" s="4">
        <f>+SUM(G417:G419)-SUM(I417:K419)</f>
        <v>6540000</v>
      </c>
      <c r="M419" s="5" t="s">
        <v>100</v>
      </c>
      <c r="O419" s="5">
        <v>1078</v>
      </c>
      <c r="P419" s="2">
        <v>3</v>
      </c>
      <c r="Q419" s="2"/>
      <c r="R419" s="2">
        <v>42</v>
      </c>
      <c r="S419" s="2">
        <f t="shared" si="81"/>
        <v>1512000</v>
      </c>
    </row>
    <row r="420" spans="1:19">
      <c r="A420" s="12"/>
      <c r="B420" s="13"/>
      <c r="C420" s="5">
        <v>1059</v>
      </c>
      <c r="D420" s="2"/>
      <c r="E420" s="2">
        <v>4</v>
      </c>
      <c r="F420" s="2">
        <v>55</v>
      </c>
      <c r="G420" s="2">
        <f t="shared" si="79"/>
        <v>220000</v>
      </c>
      <c r="H420" s="2"/>
      <c r="I420" s="2">
        <f t="shared" si="80"/>
        <v>0</v>
      </c>
      <c r="J420" s="2"/>
      <c r="K420" s="2"/>
      <c r="L420" s="4">
        <f t="shared" ref="L420:L478" si="82">+G420-I420-J420-K420</f>
        <v>220000</v>
      </c>
      <c r="M420" s="5"/>
      <c r="O420" s="5"/>
      <c r="P420" s="2"/>
      <c r="Q420" s="2">
        <v>24</v>
      </c>
      <c r="R420" s="2">
        <v>42</v>
      </c>
      <c r="S420" s="2">
        <f t="shared" si="81"/>
        <v>1008000</v>
      </c>
    </row>
    <row r="421" spans="1:19">
      <c r="A421" s="12"/>
      <c r="B421" s="13"/>
      <c r="C421" s="5">
        <v>1062</v>
      </c>
      <c r="D421" s="2">
        <v>8</v>
      </c>
      <c r="E421" s="2"/>
      <c r="F421" s="2">
        <v>55</v>
      </c>
      <c r="G421" s="2">
        <f t="shared" ref="G421:G443" si="83">+((D421*12)+E421)*F421*1000</f>
        <v>5280000</v>
      </c>
      <c r="H421" s="2"/>
      <c r="I421" s="2">
        <f t="shared" ref="I421:I443" si="84">+F421*H421*1000</f>
        <v>0</v>
      </c>
      <c r="J421" s="2"/>
      <c r="K421" s="2"/>
      <c r="L421" s="4">
        <f t="shared" si="82"/>
        <v>5280000</v>
      </c>
      <c r="M421" s="5" t="s">
        <v>121</v>
      </c>
      <c r="O421" s="5">
        <v>1013</v>
      </c>
      <c r="P421" s="2">
        <v>2</v>
      </c>
      <c r="Q421" s="2">
        <v>4</v>
      </c>
      <c r="R421" s="2">
        <v>42</v>
      </c>
      <c r="S421" s="2">
        <f t="shared" si="81"/>
        <v>1176000</v>
      </c>
    </row>
    <row r="422" spans="1:19">
      <c r="A422" s="12"/>
      <c r="B422" s="13"/>
      <c r="C422" s="5">
        <v>1063</v>
      </c>
      <c r="D422" s="2"/>
      <c r="E422" s="2">
        <v>3</v>
      </c>
      <c r="F422" s="2">
        <v>130</v>
      </c>
      <c r="G422" s="2">
        <f t="shared" si="83"/>
        <v>390000</v>
      </c>
      <c r="H422" s="2"/>
      <c r="I422" s="2">
        <f t="shared" si="84"/>
        <v>0</v>
      </c>
      <c r="J422" s="2"/>
      <c r="K422" s="2"/>
      <c r="L422" s="4">
        <f t="shared" si="82"/>
        <v>390000</v>
      </c>
      <c r="M422" s="5"/>
      <c r="O422" s="5">
        <v>1014</v>
      </c>
      <c r="P422" s="2">
        <v>33</v>
      </c>
      <c r="Q422" s="2"/>
      <c r="R422" s="2">
        <v>42</v>
      </c>
      <c r="S422" s="2">
        <f t="shared" si="81"/>
        <v>16632000</v>
      </c>
    </row>
    <row r="423" spans="1:19">
      <c r="A423" s="12"/>
      <c r="B423" s="13"/>
      <c r="C423" s="5">
        <v>1064</v>
      </c>
      <c r="D423" s="2"/>
      <c r="E423" s="2">
        <v>3</v>
      </c>
      <c r="F423" s="2">
        <v>130</v>
      </c>
      <c r="G423" s="2">
        <f t="shared" si="83"/>
        <v>390000</v>
      </c>
      <c r="H423" s="2"/>
      <c r="I423" s="2">
        <f t="shared" si="84"/>
        <v>0</v>
      </c>
      <c r="J423" s="2"/>
      <c r="K423" s="2"/>
      <c r="L423" s="4">
        <f t="shared" si="82"/>
        <v>390000</v>
      </c>
      <c r="M423" s="5"/>
      <c r="O423" s="5">
        <v>1016</v>
      </c>
      <c r="P423" s="2">
        <v>32</v>
      </c>
      <c r="Q423" s="2"/>
      <c r="R423" s="2">
        <v>42</v>
      </c>
      <c r="S423" s="2">
        <f t="shared" si="81"/>
        <v>16128000</v>
      </c>
    </row>
    <row r="424" spans="1:19">
      <c r="A424" s="12"/>
      <c r="B424" s="13"/>
      <c r="C424" s="5">
        <v>1065</v>
      </c>
      <c r="D424" s="2"/>
      <c r="E424" s="2">
        <v>3</v>
      </c>
      <c r="F424" s="2">
        <v>130</v>
      </c>
      <c r="G424" s="2">
        <f t="shared" si="83"/>
        <v>390000</v>
      </c>
      <c r="H424" s="2"/>
      <c r="I424" s="2">
        <f t="shared" si="84"/>
        <v>0</v>
      </c>
      <c r="J424" s="2"/>
      <c r="K424" s="2"/>
      <c r="L424" s="4">
        <f t="shared" si="82"/>
        <v>390000</v>
      </c>
      <c r="M424" s="5"/>
      <c r="O424" s="5">
        <v>1018</v>
      </c>
      <c r="P424" s="2">
        <v>5</v>
      </c>
      <c r="Q424" s="2"/>
      <c r="R424" s="2">
        <v>42</v>
      </c>
      <c r="S424" s="2">
        <f t="shared" si="81"/>
        <v>2520000</v>
      </c>
    </row>
    <row r="425" spans="1:19">
      <c r="A425" s="12"/>
      <c r="B425" s="13"/>
      <c r="C425" s="5">
        <v>1066</v>
      </c>
      <c r="D425" s="2"/>
      <c r="E425" s="2">
        <v>6</v>
      </c>
      <c r="F425" s="2">
        <v>130</v>
      </c>
      <c r="G425" s="2">
        <f t="shared" si="83"/>
        <v>780000</v>
      </c>
      <c r="H425" s="2"/>
      <c r="I425" s="2">
        <f t="shared" si="84"/>
        <v>0</v>
      </c>
      <c r="J425" s="2"/>
      <c r="K425" s="2"/>
      <c r="L425" s="4" t="s">
        <v>82</v>
      </c>
      <c r="M425" s="5"/>
      <c r="O425" s="5">
        <v>1021</v>
      </c>
      <c r="P425" s="2"/>
      <c r="Q425" s="2">
        <v>20</v>
      </c>
      <c r="R425" s="2">
        <v>42</v>
      </c>
      <c r="S425" s="2">
        <f t="shared" si="81"/>
        <v>840000</v>
      </c>
    </row>
    <row r="426" spans="1:19">
      <c r="A426" s="12"/>
      <c r="B426" s="13"/>
      <c r="C426" s="5"/>
      <c r="D426" s="2"/>
      <c r="E426" s="2">
        <v>6</v>
      </c>
      <c r="F426" s="2">
        <v>105</v>
      </c>
      <c r="G426" s="2">
        <f t="shared" si="83"/>
        <v>630000</v>
      </c>
      <c r="H426" s="2"/>
      <c r="I426" s="2">
        <f t="shared" si="84"/>
        <v>0</v>
      </c>
      <c r="J426" s="2"/>
      <c r="K426" s="2"/>
      <c r="L426" s="4">
        <f>+SUM(G425:G426)-SUM(I425:K426)</f>
        <v>1410000</v>
      </c>
      <c r="M426" s="5"/>
      <c r="O426" s="5">
        <v>1022</v>
      </c>
      <c r="P426" s="2"/>
      <c r="Q426" s="2">
        <v>8</v>
      </c>
      <c r="R426" s="2">
        <v>42</v>
      </c>
      <c r="S426" s="2">
        <f t="shared" si="81"/>
        <v>336000</v>
      </c>
    </row>
    <row r="427" spans="1:19">
      <c r="A427" s="12"/>
      <c r="B427" s="13"/>
      <c r="C427" s="5">
        <v>1068</v>
      </c>
      <c r="D427" s="2">
        <v>1</v>
      </c>
      <c r="E427" s="2"/>
      <c r="F427" s="2">
        <v>55</v>
      </c>
      <c r="G427" s="2">
        <f t="shared" si="83"/>
        <v>660000</v>
      </c>
      <c r="H427" s="2"/>
      <c r="I427" s="2">
        <f t="shared" si="84"/>
        <v>0</v>
      </c>
      <c r="J427" s="2"/>
      <c r="K427" s="2"/>
      <c r="L427" s="4" t="s">
        <v>82</v>
      </c>
      <c r="M427" s="5"/>
      <c r="O427" s="5"/>
      <c r="P427" s="2"/>
      <c r="Q427" s="2">
        <v>4</v>
      </c>
      <c r="R427" s="2">
        <v>42</v>
      </c>
      <c r="S427" s="2">
        <f t="shared" si="81"/>
        <v>168000</v>
      </c>
    </row>
    <row r="428" spans="1:19">
      <c r="A428" s="12"/>
      <c r="B428" s="13"/>
      <c r="C428" s="5"/>
      <c r="D428" s="2"/>
      <c r="E428" s="2">
        <v>6</v>
      </c>
      <c r="F428" s="2">
        <v>130</v>
      </c>
      <c r="G428" s="2">
        <f t="shared" si="83"/>
        <v>780000</v>
      </c>
      <c r="H428" s="2"/>
      <c r="I428" s="2">
        <f t="shared" si="84"/>
        <v>0</v>
      </c>
      <c r="J428" s="2"/>
      <c r="K428" s="2"/>
      <c r="L428" s="4">
        <f>+SUM(G427:G428)-SUM(I427:K428)</f>
        <v>1440000</v>
      </c>
      <c r="M428" s="5"/>
      <c r="O428" s="5">
        <v>1006</v>
      </c>
      <c r="P428" s="2">
        <v>2</v>
      </c>
      <c r="Q428" s="2"/>
      <c r="R428" s="2">
        <v>45</v>
      </c>
      <c r="S428" s="2">
        <f t="shared" si="81"/>
        <v>1080000</v>
      </c>
    </row>
    <row r="429" spans="1:19">
      <c r="A429" s="12"/>
      <c r="B429" s="13"/>
      <c r="C429" s="5">
        <v>1069</v>
      </c>
      <c r="D429" s="2"/>
      <c r="E429" s="2">
        <v>4</v>
      </c>
      <c r="F429" s="2">
        <v>65</v>
      </c>
      <c r="G429" s="2">
        <f t="shared" si="83"/>
        <v>260000</v>
      </c>
      <c r="H429" s="2"/>
      <c r="I429" s="2">
        <f t="shared" si="84"/>
        <v>0</v>
      </c>
      <c r="J429" s="2">
        <f>4*15000</f>
        <v>60000</v>
      </c>
      <c r="K429" s="2"/>
      <c r="L429" s="4">
        <f t="shared" si="82"/>
        <v>200000</v>
      </c>
      <c r="M429" s="5"/>
      <c r="O429" s="5">
        <v>1029</v>
      </c>
      <c r="P429" s="2"/>
      <c r="Q429" s="2">
        <v>4</v>
      </c>
      <c r="R429" s="2">
        <v>45</v>
      </c>
      <c r="S429" s="2">
        <f t="shared" si="81"/>
        <v>180000</v>
      </c>
    </row>
    <row r="430" spans="1:19">
      <c r="A430" s="12"/>
      <c r="B430" s="13"/>
      <c r="C430" s="5">
        <v>1070</v>
      </c>
      <c r="D430" s="2"/>
      <c r="E430" s="2">
        <v>8</v>
      </c>
      <c r="F430" s="2">
        <v>55</v>
      </c>
      <c r="G430" s="2">
        <f t="shared" si="83"/>
        <v>440000</v>
      </c>
      <c r="H430" s="2"/>
      <c r="I430" s="2">
        <f t="shared" si="84"/>
        <v>0</v>
      </c>
      <c r="J430" s="2"/>
      <c r="K430" s="2"/>
      <c r="L430" s="4">
        <f t="shared" si="82"/>
        <v>440000</v>
      </c>
      <c r="M430" s="5"/>
      <c r="O430" s="5">
        <v>1057</v>
      </c>
      <c r="P430" s="2">
        <v>5</v>
      </c>
      <c r="Q430" s="2"/>
      <c r="R430" s="2">
        <v>55</v>
      </c>
      <c r="S430" s="2">
        <f t="shared" si="81"/>
        <v>3300000</v>
      </c>
    </row>
    <row r="431" spans="1:19">
      <c r="A431" s="12"/>
      <c r="B431" s="13"/>
      <c r="C431" s="5">
        <v>1071</v>
      </c>
      <c r="D431" s="2">
        <v>30</v>
      </c>
      <c r="E431" s="2"/>
      <c r="F431" s="2">
        <v>42</v>
      </c>
      <c r="G431" s="2">
        <f t="shared" si="83"/>
        <v>15120000</v>
      </c>
      <c r="H431" s="2"/>
      <c r="I431" s="2">
        <f t="shared" si="84"/>
        <v>0</v>
      </c>
      <c r="J431" s="2">
        <v>180000</v>
      </c>
      <c r="K431" s="2"/>
      <c r="L431" s="4">
        <f t="shared" si="82"/>
        <v>14940000</v>
      </c>
      <c r="M431" s="5" t="s">
        <v>101</v>
      </c>
      <c r="O431" s="5">
        <v>1059</v>
      </c>
      <c r="P431" s="2"/>
      <c r="Q431" s="2">
        <v>4</v>
      </c>
      <c r="R431" s="2">
        <v>55</v>
      </c>
      <c r="S431" s="2">
        <f t="shared" si="81"/>
        <v>220000</v>
      </c>
    </row>
    <row r="432" spans="1:19">
      <c r="A432" s="12"/>
      <c r="B432" s="13"/>
      <c r="C432" s="5">
        <v>1072</v>
      </c>
      <c r="D432" s="2"/>
      <c r="E432" s="2">
        <v>4</v>
      </c>
      <c r="F432" s="2">
        <v>65</v>
      </c>
      <c r="G432" s="2">
        <f t="shared" si="83"/>
        <v>260000</v>
      </c>
      <c r="H432" s="2"/>
      <c r="I432" s="2">
        <f t="shared" si="84"/>
        <v>0</v>
      </c>
      <c r="J432" s="2"/>
      <c r="K432" s="2"/>
      <c r="L432" s="4">
        <f t="shared" si="82"/>
        <v>260000</v>
      </c>
      <c r="M432" s="5"/>
      <c r="O432" s="5">
        <v>1062</v>
      </c>
      <c r="P432" s="2">
        <v>8</v>
      </c>
      <c r="Q432" s="2"/>
      <c r="R432" s="2">
        <v>55</v>
      </c>
      <c r="S432" s="2">
        <f t="shared" si="81"/>
        <v>5280000</v>
      </c>
    </row>
    <row r="433" spans="1:19">
      <c r="A433" s="12"/>
      <c r="B433" s="13"/>
      <c r="C433" s="5">
        <v>1073</v>
      </c>
      <c r="D433" s="2">
        <v>3</v>
      </c>
      <c r="E433" s="2"/>
      <c r="F433" s="2">
        <v>85</v>
      </c>
      <c r="G433" s="2">
        <f t="shared" si="83"/>
        <v>3060000</v>
      </c>
      <c r="H433" s="2"/>
      <c r="I433" s="2">
        <f t="shared" si="84"/>
        <v>0</v>
      </c>
      <c r="J433" s="2"/>
      <c r="K433" s="2"/>
      <c r="L433" s="4" t="s">
        <v>82</v>
      </c>
      <c r="M433" s="5"/>
      <c r="O433" s="5">
        <v>1068</v>
      </c>
      <c r="P433" s="2">
        <v>1</v>
      </c>
      <c r="Q433" s="2"/>
      <c r="R433" s="2">
        <v>55</v>
      </c>
      <c r="S433" s="2">
        <f t="shared" si="81"/>
        <v>660000</v>
      </c>
    </row>
    <row r="434" spans="1:19">
      <c r="A434" s="12"/>
      <c r="B434" s="13"/>
      <c r="C434" s="5"/>
      <c r="D434" s="2">
        <v>4</v>
      </c>
      <c r="E434" s="2"/>
      <c r="F434" s="2">
        <v>85</v>
      </c>
      <c r="G434" s="2">
        <f t="shared" si="83"/>
        <v>4080000</v>
      </c>
      <c r="H434" s="2"/>
      <c r="I434" s="2">
        <f t="shared" si="84"/>
        <v>0</v>
      </c>
      <c r="J434" s="2"/>
      <c r="K434" s="2"/>
      <c r="L434" s="4">
        <f>+SUM(G433:G434)-SUM(I433:K434)</f>
        <v>7140000</v>
      </c>
      <c r="M434" s="5" t="s">
        <v>100</v>
      </c>
      <c r="O434" s="5">
        <v>1070</v>
      </c>
      <c r="P434" s="2"/>
      <c r="Q434" s="2">
        <v>8</v>
      </c>
      <c r="R434" s="2">
        <v>55</v>
      </c>
      <c r="S434" s="2">
        <f t="shared" si="81"/>
        <v>440000</v>
      </c>
    </row>
    <row r="435" spans="1:19">
      <c r="A435" s="12"/>
      <c r="B435" s="13"/>
      <c r="C435" s="5">
        <v>1074</v>
      </c>
      <c r="D435" s="2">
        <v>4</v>
      </c>
      <c r="E435" s="2"/>
      <c r="F435" s="2">
        <v>55</v>
      </c>
      <c r="G435" s="2">
        <f t="shared" si="83"/>
        <v>2640000</v>
      </c>
      <c r="H435" s="2"/>
      <c r="I435" s="2">
        <f t="shared" si="84"/>
        <v>0</v>
      </c>
      <c r="J435" s="2"/>
      <c r="K435" s="2"/>
      <c r="L435" s="4">
        <f t="shared" si="82"/>
        <v>2640000</v>
      </c>
      <c r="M435" s="5" t="s">
        <v>284</v>
      </c>
      <c r="O435" s="5">
        <v>1074</v>
      </c>
      <c r="P435" s="2">
        <v>4</v>
      </c>
      <c r="Q435" s="2"/>
      <c r="R435" s="2">
        <v>55</v>
      </c>
      <c r="S435" s="2">
        <f t="shared" si="81"/>
        <v>2640000</v>
      </c>
    </row>
    <row r="436" spans="1:19">
      <c r="A436" s="12"/>
      <c r="B436" s="13"/>
      <c r="C436" s="5">
        <v>1075</v>
      </c>
      <c r="D436" s="2">
        <v>4</v>
      </c>
      <c r="E436" s="2"/>
      <c r="F436" s="2">
        <v>120</v>
      </c>
      <c r="G436" s="2">
        <f t="shared" si="83"/>
        <v>5760000</v>
      </c>
      <c r="H436" s="2"/>
      <c r="I436" s="2">
        <f t="shared" si="84"/>
        <v>0</v>
      </c>
      <c r="J436" s="2">
        <f>48*24000</f>
        <v>1152000</v>
      </c>
      <c r="K436" s="2"/>
      <c r="L436" s="4" t="s">
        <v>82</v>
      </c>
      <c r="M436" s="5"/>
      <c r="O436" s="5">
        <v>1077</v>
      </c>
      <c r="P436" s="2"/>
      <c r="Q436" s="2">
        <v>4</v>
      </c>
      <c r="R436" s="2">
        <v>55</v>
      </c>
      <c r="S436" s="2">
        <f t="shared" si="81"/>
        <v>220000</v>
      </c>
    </row>
    <row r="437" spans="1:19">
      <c r="A437" s="12"/>
      <c r="B437" s="13"/>
      <c r="C437" s="5"/>
      <c r="D437" s="2">
        <v>6</v>
      </c>
      <c r="E437" s="2">
        <v>6</v>
      </c>
      <c r="F437" s="2">
        <v>120</v>
      </c>
      <c r="G437" s="2">
        <f t="shared" si="83"/>
        <v>9360000</v>
      </c>
      <c r="H437" s="2"/>
      <c r="I437" s="2">
        <f t="shared" si="84"/>
        <v>0</v>
      </c>
      <c r="J437" s="2">
        <f>78*24000</f>
        <v>1872000</v>
      </c>
      <c r="K437" s="2"/>
      <c r="L437" s="4" t="s">
        <v>82</v>
      </c>
      <c r="M437" s="5"/>
      <c r="O437" s="5">
        <v>1080</v>
      </c>
      <c r="P437" s="2"/>
      <c r="Q437" s="2">
        <v>4</v>
      </c>
      <c r="R437" s="2">
        <v>55</v>
      </c>
      <c r="S437" s="2">
        <f t="shared" si="81"/>
        <v>220000</v>
      </c>
    </row>
    <row r="438" spans="1:19">
      <c r="A438" s="12"/>
      <c r="B438" s="13"/>
      <c r="C438" s="5"/>
      <c r="D438" s="2">
        <v>15</v>
      </c>
      <c r="E438" s="2"/>
      <c r="F438" s="2">
        <v>75</v>
      </c>
      <c r="G438" s="2">
        <f t="shared" si="83"/>
        <v>13500000</v>
      </c>
      <c r="H438" s="2"/>
      <c r="I438" s="2">
        <f t="shared" si="84"/>
        <v>0</v>
      </c>
      <c r="J438" s="2"/>
      <c r="K438" s="2"/>
      <c r="L438" s="4" t="s">
        <v>82</v>
      </c>
      <c r="M438" s="5"/>
      <c r="O438" s="5">
        <v>1004</v>
      </c>
      <c r="P438" s="2"/>
      <c r="Q438" s="2">
        <v>39</v>
      </c>
      <c r="R438" s="2">
        <v>55</v>
      </c>
      <c r="S438" s="2">
        <f t="shared" si="81"/>
        <v>2145000</v>
      </c>
    </row>
    <row r="439" spans="1:19">
      <c r="A439" s="12"/>
      <c r="B439" s="13"/>
      <c r="C439" s="5"/>
      <c r="D439" s="2">
        <v>5</v>
      </c>
      <c r="E439" s="2">
        <v>6</v>
      </c>
      <c r="F439" s="2">
        <v>85</v>
      </c>
      <c r="G439" s="2">
        <f t="shared" si="83"/>
        <v>5610000</v>
      </c>
      <c r="H439" s="2"/>
      <c r="I439" s="2">
        <f t="shared" si="84"/>
        <v>0</v>
      </c>
      <c r="J439" s="2"/>
      <c r="K439" s="2"/>
      <c r="L439" s="4" t="s">
        <v>82</v>
      </c>
      <c r="M439" s="5"/>
      <c r="O439" s="5">
        <v>1007</v>
      </c>
      <c r="P439" s="2"/>
      <c r="Q439" s="2">
        <v>8</v>
      </c>
      <c r="R439" s="2">
        <v>55</v>
      </c>
      <c r="S439" s="2">
        <f t="shared" si="81"/>
        <v>440000</v>
      </c>
    </row>
    <row r="440" spans="1:19">
      <c r="A440" s="12"/>
      <c r="B440" s="13"/>
      <c r="C440" s="5"/>
      <c r="D440" s="2">
        <v>6</v>
      </c>
      <c r="E440" s="2">
        <v>6</v>
      </c>
      <c r="F440" s="2">
        <v>75</v>
      </c>
      <c r="G440" s="2">
        <f t="shared" si="83"/>
        <v>5850000</v>
      </c>
      <c r="H440" s="2"/>
      <c r="I440" s="2">
        <f t="shared" si="84"/>
        <v>0</v>
      </c>
      <c r="J440" s="2"/>
      <c r="K440" s="2"/>
      <c r="L440" s="4" t="s">
        <v>82</v>
      </c>
      <c r="M440" s="5"/>
      <c r="O440" s="5">
        <v>1010</v>
      </c>
      <c r="P440" s="2"/>
      <c r="Q440" s="2">
        <v>4</v>
      </c>
      <c r="R440" s="2">
        <v>55</v>
      </c>
      <c r="S440" s="2">
        <f t="shared" si="81"/>
        <v>220000</v>
      </c>
    </row>
    <row r="441" spans="1:19">
      <c r="A441" s="12"/>
      <c r="B441" s="13"/>
      <c r="C441" s="5"/>
      <c r="D441" s="2">
        <v>13</v>
      </c>
      <c r="E441" s="2">
        <v>6</v>
      </c>
      <c r="F441" s="2">
        <v>85</v>
      </c>
      <c r="G441" s="2">
        <f t="shared" si="83"/>
        <v>13770000</v>
      </c>
      <c r="H441" s="2"/>
      <c r="I441" s="2">
        <f t="shared" si="84"/>
        <v>0</v>
      </c>
      <c r="J441" s="2">
        <v>612000</v>
      </c>
      <c r="K441" s="2"/>
      <c r="L441" s="4">
        <f>+SUM(G436:G441)-SUM(I436:K441)</f>
        <v>50214000</v>
      </c>
      <c r="M441" s="5" t="s">
        <v>121</v>
      </c>
      <c r="O441" s="5">
        <v>1012</v>
      </c>
      <c r="P441" s="2"/>
      <c r="Q441" s="2">
        <v>8</v>
      </c>
      <c r="R441" s="2">
        <v>55</v>
      </c>
      <c r="S441" s="2">
        <f t="shared" si="81"/>
        <v>440000</v>
      </c>
    </row>
    <row r="442" spans="1:19">
      <c r="A442" s="12"/>
      <c r="B442" s="13"/>
      <c r="C442" s="5">
        <v>1076</v>
      </c>
      <c r="D442" s="2"/>
      <c r="E442" s="2">
        <v>3</v>
      </c>
      <c r="F442" s="2">
        <v>120</v>
      </c>
      <c r="G442" s="2">
        <f t="shared" si="83"/>
        <v>360000</v>
      </c>
      <c r="H442" s="2"/>
      <c r="I442" s="2">
        <f t="shared" si="84"/>
        <v>0</v>
      </c>
      <c r="J442" s="2"/>
      <c r="K442" s="2"/>
      <c r="L442" s="4">
        <f t="shared" si="82"/>
        <v>360000</v>
      </c>
      <c r="M442" s="5"/>
      <c r="O442" s="5"/>
      <c r="P442" s="2"/>
      <c r="Q442" s="2">
        <v>8</v>
      </c>
      <c r="R442" s="2">
        <v>55</v>
      </c>
      <c r="S442" s="2">
        <f t="shared" si="81"/>
        <v>440000</v>
      </c>
    </row>
    <row r="443" spans="1:19">
      <c r="A443" s="12"/>
      <c r="B443" s="13"/>
      <c r="C443" s="5">
        <v>1077</v>
      </c>
      <c r="D443" s="2"/>
      <c r="E443" s="2">
        <v>4</v>
      </c>
      <c r="F443" s="2">
        <v>55</v>
      </c>
      <c r="G443" s="2">
        <f t="shared" si="83"/>
        <v>220000</v>
      </c>
      <c r="H443" s="2"/>
      <c r="I443" s="2">
        <f t="shared" si="84"/>
        <v>0</v>
      </c>
      <c r="J443" s="2"/>
      <c r="K443" s="2"/>
      <c r="L443" s="4">
        <f t="shared" si="82"/>
        <v>220000</v>
      </c>
      <c r="M443" s="5"/>
      <c r="O443" s="5"/>
      <c r="P443" s="2">
        <v>5</v>
      </c>
      <c r="Q443" s="2"/>
      <c r="R443" s="2">
        <v>55</v>
      </c>
      <c r="S443" s="2">
        <f t="shared" si="81"/>
        <v>3300000</v>
      </c>
    </row>
    <row r="444" spans="1:19">
      <c r="A444" s="12"/>
      <c r="B444" s="13"/>
      <c r="C444" s="5">
        <v>1078</v>
      </c>
      <c r="D444" s="2">
        <v>3</v>
      </c>
      <c r="E444" s="2"/>
      <c r="F444" s="2">
        <v>42</v>
      </c>
      <c r="G444" s="2">
        <f t="shared" ref="G444:G449" si="85">+((D444*12)+E444)*F444*1000</f>
        <v>1512000</v>
      </c>
      <c r="H444" s="2"/>
      <c r="I444" s="2">
        <f t="shared" ref="I444:I449" si="86">+F444*H444*1000</f>
        <v>0</v>
      </c>
      <c r="J444" s="2"/>
      <c r="K444" s="2"/>
      <c r="L444" s="4">
        <f t="shared" si="82"/>
        <v>1512000</v>
      </c>
      <c r="M444" s="5"/>
      <c r="O444" s="5"/>
      <c r="P444" s="2">
        <v>5</v>
      </c>
      <c r="Q444" s="2"/>
      <c r="R444" s="2">
        <v>55</v>
      </c>
      <c r="S444" s="2">
        <f t="shared" si="81"/>
        <v>3300000</v>
      </c>
    </row>
    <row r="445" spans="1:19">
      <c r="A445" s="12"/>
      <c r="B445" s="13"/>
      <c r="C445" s="5">
        <v>1080</v>
      </c>
      <c r="D445" s="2"/>
      <c r="E445" s="2">
        <v>4</v>
      </c>
      <c r="F445" s="2">
        <v>55</v>
      </c>
      <c r="G445" s="2">
        <f t="shared" si="85"/>
        <v>220000</v>
      </c>
      <c r="H445" s="2"/>
      <c r="I445" s="2">
        <f t="shared" si="86"/>
        <v>0</v>
      </c>
      <c r="J445" s="2"/>
      <c r="K445" s="2"/>
      <c r="L445" s="4">
        <f t="shared" si="82"/>
        <v>220000</v>
      </c>
      <c r="M445" s="5"/>
      <c r="O445" s="5">
        <v>1020</v>
      </c>
      <c r="P445" s="2">
        <v>1</v>
      </c>
      <c r="Q445" s="2">
        <v>4</v>
      </c>
      <c r="R445" s="2">
        <v>55</v>
      </c>
      <c r="S445" s="2">
        <f t="shared" si="81"/>
        <v>880000</v>
      </c>
    </row>
    <row r="446" spans="1:19">
      <c r="A446" s="12"/>
      <c r="B446" s="13"/>
      <c r="C446" s="5">
        <v>1004</v>
      </c>
      <c r="D446" s="2"/>
      <c r="E446" s="2">
        <v>39</v>
      </c>
      <c r="F446" s="2">
        <v>55</v>
      </c>
      <c r="G446" s="2">
        <f t="shared" si="85"/>
        <v>2145000</v>
      </c>
      <c r="H446" s="2"/>
      <c r="I446" s="2">
        <f t="shared" si="86"/>
        <v>0</v>
      </c>
      <c r="J446" s="2"/>
      <c r="K446" s="2"/>
      <c r="L446" s="4" t="s">
        <v>82</v>
      </c>
      <c r="M446" s="5"/>
      <c r="O446" s="5"/>
      <c r="P446" s="2"/>
      <c r="Q446" s="2">
        <v>8</v>
      </c>
      <c r="R446" s="2">
        <v>55</v>
      </c>
      <c r="S446" s="2">
        <f t="shared" si="81"/>
        <v>440000</v>
      </c>
    </row>
    <row r="447" spans="1:19">
      <c r="A447" s="12"/>
      <c r="B447" s="13"/>
      <c r="C447" s="5"/>
      <c r="D447" s="2"/>
      <c r="E447" s="2">
        <v>24</v>
      </c>
      <c r="F447" s="2">
        <v>42</v>
      </c>
      <c r="G447" s="2">
        <f t="shared" si="85"/>
        <v>1008000</v>
      </c>
      <c r="H447" s="2"/>
      <c r="I447" s="2">
        <f t="shared" si="86"/>
        <v>0</v>
      </c>
      <c r="J447" s="2"/>
      <c r="K447" s="2"/>
      <c r="L447" s="4">
        <f>+SUM(G446:G447)-SUM(I446:K447)</f>
        <v>3153000</v>
      </c>
      <c r="M447" s="5" t="s">
        <v>100</v>
      </c>
      <c r="O447" s="5">
        <v>1023</v>
      </c>
      <c r="P447" s="2"/>
      <c r="Q447" s="2">
        <v>4</v>
      </c>
      <c r="R447" s="2">
        <v>55</v>
      </c>
      <c r="S447" s="2">
        <f t="shared" ref="S447:S478" si="87">+((P447*12)+Q447)*R447*1000</f>
        <v>220000</v>
      </c>
    </row>
    <row r="448" spans="1:19">
      <c r="A448" s="12"/>
      <c r="B448" s="13"/>
      <c r="C448" s="5">
        <v>1006</v>
      </c>
      <c r="D448" s="2">
        <v>2</v>
      </c>
      <c r="E448" s="2"/>
      <c r="F448" s="2">
        <v>45</v>
      </c>
      <c r="G448" s="2">
        <f t="shared" si="85"/>
        <v>1080000</v>
      </c>
      <c r="H448" s="2"/>
      <c r="I448" s="2">
        <f t="shared" si="86"/>
        <v>0</v>
      </c>
      <c r="J448" s="2"/>
      <c r="K448" s="2"/>
      <c r="L448" s="4">
        <f t="shared" si="82"/>
        <v>1080000</v>
      </c>
      <c r="M448" s="5" t="s">
        <v>103</v>
      </c>
      <c r="O448" s="5">
        <v>1024</v>
      </c>
      <c r="P448" s="2">
        <v>1</v>
      </c>
      <c r="Q448" s="2"/>
      <c r="R448" s="2">
        <v>55</v>
      </c>
      <c r="S448" s="2">
        <f t="shared" si="87"/>
        <v>660000</v>
      </c>
    </row>
    <row r="449" spans="1:19">
      <c r="A449" s="12"/>
      <c r="B449" s="13"/>
      <c r="C449" s="5">
        <v>1007</v>
      </c>
      <c r="D449" s="2"/>
      <c r="E449" s="2">
        <v>8</v>
      </c>
      <c r="F449" s="2">
        <v>55</v>
      </c>
      <c r="G449" s="2">
        <f t="shared" si="85"/>
        <v>440000</v>
      </c>
      <c r="H449" s="2"/>
      <c r="I449" s="2">
        <f t="shared" si="86"/>
        <v>0</v>
      </c>
      <c r="J449" s="2"/>
      <c r="K449" s="2"/>
      <c r="L449" s="4" t="s">
        <v>82</v>
      </c>
      <c r="M449" s="5"/>
      <c r="O449" s="5">
        <v>1026</v>
      </c>
      <c r="P449" s="2"/>
      <c r="Q449" s="2">
        <v>16</v>
      </c>
      <c r="R449" s="2">
        <v>55</v>
      </c>
      <c r="S449" s="2">
        <f t="shared" si="87"/>
        <v>880000</v>
      </c>
    </row>
    <row r="450" spans="1:19">
      <c r="A450" s="12"/>
      <c r="B450" s="13"/>
      <c r="C450" s="5"/>
      <c r="D450" s="2"/>
      <c r="E450" s="2">
        <v>4</v>
      </c>
      <c r="F450" s="2">
        <v>65</v>
      </c>
      <c r="G450" s="2">
        <f t="shared" ref="G450:G487" si="88">+((D450*12)+E450)*F450*1000</f>
        <v>260000</v>
      </c>
      <c r="H450" s="2"/>
      <c r="I450" s="2">
        <f t="shared" ref="I450:I487" si="89">+F450*H450*1000</f>
        <v>0</v>
      </c>
      <c r="J450" s="2"/>
      <c r="K450" s="2"/>
      <c r="L450" s="4">
        <f>+SUM(G449:G450)-SUM(I449:K450)</f>
        <v>700000</v>
      </c>
      <c r="M450" s="5"/>
      <c r="O450" s="5">
        <v>1030</v>
      </c>
      <c r="P450" s="2">
        <v>2</v>
      </c>
      <c r="Q450" s="2"/>
      <c r="R450" s="2">
        <v>55</v>
      </c>
      <c r="S450" s="2">
        <f t="shared" si="87"/>
        <v>1320000</v>
      </c>
    </row>
    <row r="451" spans="1:19">
      <c r="A451" s="12"/>
      <c r="B451" s="13"/>
      <c r="C451" s="5">
        <v>1008</v>
      </c>
      <c r="D451" s="2"/>
      <c r="E451" s="2">
        <v>6</v>
      </c>
      <c r="F451" s="2">
        <v>130</v>
      </c>
      <c r="G451" s="2">
        <f t="shared" ref="G451:G453" si="90">+((D451*12)+E451)*F451*1000</f>
        <v>780000</v>
      </c>
      <c r="H451" s="2"/>
      <c r="I451" s="2">
        <f t="shared" ref="I451:I453" si="91">+F451*H451*1000</f>
        <v>0</v>
      </c>
      <c r="J451" s="2"/>
      <c r="K451" s="2"/>
      <c r="L451" s="4" t="s">
        <v>82</v>
      </c>
      <c r="M451" s="5"/>
      <c r="O451" s="5">
        <v>1079</v>
      </c>
      <c r="P451" s="2"/>
      <c r="Q451" s="2">
        <v>4</v>
      </c>
      <c r="R451" s="2">
        <v>55</v>
      </c>
      <c r="S451" s="2">
        <f t="shared" si="87"/>
        <v>220000</v>
      </c>
    </row>
    <row r="452" spans="1:19">
      <c r="A452" s="12"/>
      <c r="B452" s="13"/>
      <c r="C452" s="5"/>
      <c r="D452" s="2"/>
      <c r="E452" s="2">
        <v>8</v>
      </c>
      <c r="F452" s="2">
        <v>65</v>
      </c>
      <c r="G452" s="2">
        <f t="shared" si="90"/>
        <v>520000</v>
      </c>
      <c r="H452" s="2"/>
      <c r="I452" s="2">
        <f t="shared" si="91"/>
        <v>0</v>
      </c>
      <c r="J452" s="2"/>
      <c r="K452" s="2"/>
      <c r="L452" s="4">
        <f>+SUM(G451:G452)-SUM(I451:K452)</f>
        <v>1300000</v>
      </c>
      <c r="M452" s="5"/>
      <c r="O452" s="5"/>
      <c r="P452" s="2">
        <v>2</v>
      </c>
      <c r="Q452" s="2"/>
      <c r="R452" s="2">
        <v>65</v>
      </c>
      <c r="S452" s="2">
        <f t="shared" si="87"/>
        <v>1560000</v>
      </c>
    </row>
    <row r="453" spans="1:19">
      <c r="A453" s="12"/>
      <c r="B453" s="13"/>
      <c r="C453" s="5">
        <v>1009</v>
      </c>
      <c r="D453" s="2"/>
      <c r="E453" s="2">
        <v>8</v>
      </c>
      <c r="F453" s="2">
        <v>65</v>
      </c>
      <c r="G453" s="2">
        <f t="shared" si="90"/>
        <v>520000</v>
      </c>
      <c r="H453" s="2"/>
      <c r="I453" s="2">
        <f t="shared" si="91"/>
        <v>0</v>
      </c>
      <c r="J453" s="2"/>
      <c r="K453" s="2"/>
      <c r="L453" s="4" t="s">
        <v>82</v>
      </c>
      <c r="M453" s="5"/>
      <c r="O453" s="5">
        <v>1069</v>
      </c>
      <c r="P453" s="2"/>
      <c r="Q453" s="2">
        <v>4</v>
      </c>
      <c r="R453" s="2">
        <v>65</v>
      </c>
      <c r="S453" s="2">
        <f t="shared" si="87"/>
        <v>260000</v>
      </c>
    </row>
    <row r="454" spans="1:19">
      <c r="A454" s="12"/>
      <c r="B454" s="13"/>
      <c r="C454" s="5"/>
      <c r="D454" s="2">
        <v>1</v>
      </c>
      <c r="E454" s="2"/>
      <c r="F454" s="2">
        <v>130</v>
      </c>
      <c r="G454" s="2">
        <f t="shared" ref="G454:G478" si="92">+((D454*12)+E454)*F454*1000</f>
        <v>1560000</v>
      </c>
      <c r="H454" s="2"/>
      <c r="I454" s="2">
        <f t="shared" ref="I454:I478" si="93">+F454*H454*1000</f>
        <v>0</v>
      </c>
      <c r="J454" s="2"/>
      <c r="K454" s="2"/>
      <c r="L454" s="4">
        <f>+SUM(G453:G454)-SUM(I453:K454)</f>
        <v>2080000</v>
      </c>
      <c r="M454" s="5"/>
      <c r="O454" s="5">
        <v>1072</v>
      </c>
      <c r="P454" s="2"/>
      <c r="Q454" s="2">
        <v>4</v>
      </c>
      <c r="R454" s="2">
        <v>65</v>
      </c>
      <c r="S454" s="2">
        <f t="shared" si="87"/>
        <v>260000</v>
      </c>
    </row>
    <row r="455" spans="1:19">
      <c r="A455" s="12"/>
      <c r="B455" s="13"/>
      <c r="C455" s="5">
        <v>1010</v>
      </c>
      <c r="D455" s="2"/>
      <c r="E455" s="2">
        <v>4</v>
      </c>
      <c r="F455" s="2">
        <v>55</v>
      </c>
      <c r="G455" s="2">
        <f t="shared" si="92"/>
        <v>220000</v>
      </c>
      <c r="H455" s="2"/>
      <c r="I455" s="2">
        <f t="shared" si="93"/>
        <v>0</v>
      </c>
      <c r="J455" s="2"/>
      <c r="K455" s="2"/>
      <c r="L455" s="4">
        <f t="shared" si="82"/>
        <v>220000</v>
      </c>
      <c r="M455" s="5"/>
      <c r="O455" s="5"/>
      <c r="P455" s="2"/>
      <c r="Q455" s="2">
        <v>4</v>
      </c>
      <c r="R455" s="2">
        <v>65</v>
      </c>
      <c r="S455" s="2">
        <f t="shared" si="87"/>
        <v>260000</v>
      </c>
    </row>
    <row r="456" spans="1:19">
      <c r="A456" s="12"/>
      <c r="B456" s="13"/>
      <c r="C456" s="5">
        <v>1011</v>
      </c>
      <c r="D456" s="2"/>
      <c r="E456" s="2">
        <v>3</v>
      </c>
      <c r="F456" s="2">
        <v>130</v>
      </c>
      <c r="G456" s="2">
        <f t="shared" si="92"/>
        <v>390000</v>
      </c>
      <c r="H456" s="2"/>
      <c r="I456" s="2">
        <f t="shared" si="93"/>
        <v>0</v>
      </c>
      <c r="J456" s="2"/>
      <c r="K456" s="2"/>
      <c r="L456" s="4">
        <f t="shared" si="82"/>
        <v>390000</v>
      </c>
      <c r="M456" s="5"/>
      <c r="O456" s="5"/>
      <c r="P456" s="2"/>
      <c r="Q456" s="2">
        <v>8</v>
      </c>
      <c r="R456" s="2">
        <v>65</v>
      </c>
      <c r="S456" s="2">
        <f t="shared" si="87"/>
        <v>520000</v>
      </c>
    </row>
    <row r="457" spans="1:19">
      <c r="A457" s="12"/>
      <c r="B457" s="13"/>
      <c r="C457" s="5">
        <v>1012</v>
      </c>
      <c r="D457" s="2"/>
      <c r="E457" s="2">
        <v>8</v>
      </c>
      <c r="F457" s="2">
        <v>55</v>
      </c>
      <c r="G457" s="2">
        <f t="shared" si="92"/>
        <v>440000</v>
      </c>
      <c r="H457" s="2"/>
      <c r="I457" s="2">
        <f t="shared" si="93"/>
        <v>0</v>
      </c>
      <c r="J457" s="2"/>
      <c r="K457" s="2"/>
      <c r="L457" s="4">
        <f t="shared" si="82"/>
        <v>440000</v>
      </c>
      <c r="M457" s="5"/>
      <c r="O457" s="5">
        <v>1009</v>
      </c>
      <c r="P457" s="2"/>
      <c r="Q457" s="2">
        <v>8</v>
      </c>
      <c r="R457" s="2">
        <v>65</v>
      </c>
      <c r="S457" s="2">
        <f t="shared" si="87"/>
        <v>520000</v>
      </c>
    </row>
    <row r="458" spans="1:19">
      <c r="A458" s="12"/>
      <c r="B458" s="13"/>
      <c r="C458" s="5">
        <v>1013</v>
      </c>
      <c r="D458" s="2">
        <v>2</v>
      </c>
      <c r="E458" s="2">
        <v>4</v>
      </c>
      <c r="F458" s="2">
        <v>42</v>
      </c>
      <c r="G458" s="2">
        <f t="shared" si="92"/>
        <v>1176000</v>
      </c>
      <c r="H458" s="2"/>
      <c r="I458" s="2">
        <f t="shared" si="93"/>
        <v>0</v>
      </c>
      <c r="J458" s="2"/>
      <c r="K458" s="2"/>
      <c r="L458" s="4" t="s">
        <v>82</v>
      </c>
      <c r="M458" s="5"/>
      <c r="O458" s="5"/>
      <c r="P458" s="2"/>
      <c r="Q458" s="2">
        <v>4</v>
      </c>
      <c r="R458" s="2">
        <v>65</v>
      </c>
      <c r="S458" s="2">
        <f t="shared" si="87"/>
        <v>260000</v>
      </c>
    </row>
    <row r="459" spans="1:19">
      <c r="A459" s="12"/>
      <c r="B459" s="13"/>
      <c r="C459" s="5"/>
      <c r="D459" s="2"/>
      <c r="E459" s="2">
        <v>4</v>
      </c>
      <c r="F459" s="2">
        <v>85</v>
      </c>
      <c r="G459" s="2">
        <f t="shared" si="92"/>
        <v>340000</v>
      </c>
      <c r="H459" s="2"/>
      <c r="I459" s="2">
        <f t="shared" si="93"/>
        <v>0</v>
      </c>
      <c r="J459" s="2"/>
      <c r="K459" s="2"/>
      <c r="L459" s="4" t="s">
        <v>82</v>
      </c>
      <c r="M459" s="5"/>
      <c r="O459" s="5"/>
      <c r="P459" s="2">
        <v>15</v>
      </c>
      <c r="Q459" s="2"/>
      <c r="R459" s="2">
        <v>75</v>
      </c>
      <c r="S459" s="2">
        <f t="shared" si="87"/>
        <v>13500000</v>
      </c>
    </row>
    <row r="460" spans="1:19">
      <c r="A460" s="12"/>
      <c r="B460" s="13"/>
      <c r="C460" s="5"/>
      <c r="D460" s="2"/>
      <c r="E460" s="2">
        <v>8</v>
      </c>
      <c r="F460" s="2">
        <v>55</v>
      </c>
      <c r="G460" s="2">
        <f t="shared" si="92"/>
        <v>440000</v>
      </c>
      <c r="H460" s="2"/>
      <c r="I460" s="2">
        <f t="shared" si="93"/>
        <v>0</v>
      </c>
      <c r="J460" s="2"/>
      <c r="K460" s="2"/>
      <c r="L460" s="4" t="s">
        <v>82</v>
      </c>
      <c r="M460" s="5"/>
      <c r="O460" s="5"/>
      <c r="P460" s="2">
        <v>6</v>
      </c>
      <c r="Q460" s="2">
        <v>6</v>
      </c>
      <c r="R460" s="2">
        <v>75</v>
      </c>
      <c r="S460" s="2">
        <f t="shared" si="87"/>
        <v>5850000</v>
      </c>
    </row>
    <row r="461" spans="1:19">
      <c r="A461" s="12"/>
      <c r="B461" s="13"/>
      <c r="C461" s="5"/>
      <c r="D461" s="2"/>
      <c r="E461" s="2">
        <v>4</v>
      </c>
      <c r="F461" s="2">
        <v>65</v>
      </c>
      <c r="G461" s="2">
        <f t="shared" si="92"/>
        <v>260000</v>
      </c>
      <c r="H461" s="2"/>
      <c r="I461" s="2">
        <f t="shared" si="93"/>
        <v>0</v>
      </c>
      <c r="J461" s="2">
        <v>6000</v>
      </c>
      <c r="K461" s="2"/>
      <c r="L461" s="4">
        <f>+SUM(G458:G461)-SUM(I458:K461)</f>
        <v>2210000</v>
      </c>
      <c r="M461" s="5"/>
      <c r="O461" s="5">
        <v>1019</v>
      </c>
      <c r="P461" s="2">
        <v>2</v>
      </c>
      <c r="Q461" s="2"/>
      <c r="R461" s="2">
        <v>75</v>
      </c>
      <c r="S461" s="2">
        <f t="shared" si="87"/>
        <v>1800000</v>
      </c>
    </row>
    <row r="462" spans="1:19">
      <c r="A462" s="12"/>
      <c r="B462" s="13"/>
      <c r="C462" s="5">
        <v>1014</v>
      </c>
      <c r="D462" s="2">
        <v>33</v>
      </c>
      <c r="E462" s="2"/>
      <c r="F462" s="2">
        <v>42</v>
      </c>
      <c r="G462" s="2">
        <f t="shared" si="92"/>
        <v>16632000</v>
      </c>
      <c r="H462" s="2"/>
      <c r="I462" s="2">
        <f t="shared" si="93"/>
        <v>0</v>
      </c>
      <c r="J462" s="2">
        <v>198000</v>
      </c>
      <c r="K462" s="2"/>
      <c r="L462" s="4">
        <f t="shared" si="82"/>
        <v>16434000</v>
      </c>
      <c r="M462" s="5" t="s">
        <v>101</v>
      </c>
      <c r="O462" s="5"/>
      <c r="P462" s="2">
        <v>2</v>
      </c>
      <c r="Q462" s="2"/>
      <c r="R462" s="2">
        <v>75</v>
      </c>
      <c r="S462" s="2">
        <f t="shared" si="87"/>
        <v>1800000</v>
      </c>
    </row>
    <row r="463" spans="1:19">
      <c r="A463" s="12"/>
      <c r="B463" s="13"/>
      <c r="C463" s="5">
        <v>1015</v>
      </c>
      <c r="D463" s="2"/>
      <c r="E463" s="2">
        <v>6</v>
      </c>
      <c r="F463" s="2">
        <v>105</v>
      </c>
      <c r="G463" s="2">
        <f t="shared" si="92"/>
        <v>630000</v>
      </c>
      <c r="H463" s="2"/>
      <c r="I463" s="2">
        <f t="shared" si="93"/>
        <v>0</v>
      </c>
      <c r="J463" s="2"/>
      <c r="K463" s="2"/>
      <c r="L463" s="4">
        <f t="shared" si="82"/>
        <v>630000</v>
      </c>
      <c r="M463" s="5"/>
      <c r="O463" s="5">
        <v>1073</v>
      </c>
      <c r="P463" s="2">
        <v>3</v>
      </c>
      <c r="Q463" s="2"/>
      <c r="R463" s="2">
        <v>85</v>
      </c>
      <c r="S463" s="2">
        <f t="shared" si="87"/>
        <v>3060000</v>
      </c>
    </row>
    <row r="464" spans="1:19">
      <c r="A464" s="12"/>
      <c r="B464" s="13"/>
      <c r="C464" s="5">
        <v>1016</v>
      </c>
      <c r="D464" s="2">
        <v>32</v>
      </c>
      <c r="E464" s="2"/>
      <c r="F464" s="2">
        <v>42</v>
      </c>
      <c r="G464" s="2">
        <f t="shared" si="92"/>
        <v>16128000</v>
      </c>
      <c r="H464" s="2"/>
      <c r="I464" s="2">
        <f t="shared" si="93"/>
        <v>0</v>
      </c>
      <c r="J464" s="2">
        <v>192000</v>
      </c>
      <c r="K464" s="2"/>
      <c r="L464" s="4">
        <f t="shared" si="82"/>
        <v>15936000</v>
      </c>
      <c r="M464" s="5" t="s">
        <v>112</v>
      </c>
      <c r="O464" s="5"/>
      <c r="P464" s="2">
        <v>4</v>
      </c>
      <c r="Q464" s="2"/>
      <c r="R464" s="2">
        <v>85</v>
      </c>
      <c r="S464" s="2">
        <f t="shared" si="87"/>
        <v>4080000</v>
      </c>
    </row>
    <row r="465" spans="1:19">
      <c r="A465" s="12"/>
      <c r="B465" s="13"/>
      <c r="C465" s="5">
        <v>1017</v>
      </c>
      <c r="D465" s="2"/>
      <c r="E465" s="2">
        <v>2</v>
      </c>
      <c r="F465" s="2">
        <v>130</v>
      </c>
      <c r="G465" s="2">
        <f t="shared" si="92"/>
        <v>260000</v>
      </c>
      <c r="H465" s="2"/>
      <c r="I465" s="2">
        <f t="shared" si="93"/>
        <v>0</v>
      </c>
      <c r="J465" s="2"/>
      <c r="K465" s="2"/>
      <c r="L465" s="4">
        <f t="shared" si="82"/>
        <v>260000</v>
      </c>
      <c r="M465" s="5"/>
      <c r="O465" s="5"/>
      <c r="P465" s="2">
        <v>5</v>
      </c>
      <c r="Q465" s="2">
        <v>6</v>
      </c>
      <c r="R465" s="2">
        <v>85</v>
      </c>
      <c r="S465" s="2">
        <f t="shared" si="87"/>
        <v>5610000</v>
      </c>
    </row>
    <row r="466" spans="1:19">
      <c r="A466" s="12"/>
      <c r="B466" s="13"/>
      <c r="C466" s="5">
        <v>1018</v>
      </c>
      <c r="D466" s="2">
        <v>5</v>
      </c>
      <c r="E466" s="2"/>
      <c r="F466" s="2">
        <v>42</v>
      </c>
      <c r="G466" s="2">
        <f t="shared" si="92"/>
        <v>2520000</v>
      </c>
      <c r="H466" s="2"/>
      <c r="I466" s="2">
        <f t="shared" si="93"/>
        <v>0</v>
      </c>
      <c r="J466" s="2"/>
      <c r="K466" s="2"/>
      <c r="L466" s="4" t="s">
        <v>82</v>
      </c>
      <c r="M466" s="5"/>
      <c r="O466" s="5"/>
      <c r="P466" s="2">
        <v>13</v>
      </c>
      <c r="Q466" s="2">
        <v>6</v>
      </c>
      <c r="R466" s="2">
        <v>85</v>
      </c>
      <c r="S466" s="2">
        <f t="shared" si="87"/>
        <v>13770000</v>
      </c>
    </row>
    <row r="467" spans="1:19">
      <c r="A467" s="12"/>
      <c r="B467" s="13"/>
      <c r="C467" s="5"/>
      <c r="D467" s="2">
        <v>5</v>
      </c>
      <c r="E467" s="2"/>
      <c r="F467" s="2">
        <v>55</v>
      </c>
      <c r="G467" s="2">
        <f t="shared" si="92"/>
        <v>3300000</v>
      </c>
      <c r="H467" s="2"/>
      <c r="I467" s="2">
        <f t="shared" si="93"/>
        <v>0</v>
      </c>
      <c r="J467" s="2"/>
      <c r="K467" s="2"/>
      <c r="L467" s="4" t="s">
        <v>82</v>
      </c>
      <c r="M467" s="5"/>
      <c r="O467" s="5"/>
      <c r="P467" s="2"/>
      <c r="Q467" s="2">
        <v>4</v>
      </c>
      <c r="R467" s="2">
        <v>85</v>
      </c>
      <c r="S467" s="2">
        <f t="shared" si="87"/>
        <v>340000</v>
      </c>
    </row>
    <row r="468" spans="1:19">
      <c r="A468" s="12"/>
      <c r="B468" s="13"/>
      <c r="C468" s="5"/>
      <c r="D468" s="2">
        <v>5</v>
      </c>
      <c r="E468" s="2"/>
      <c r="F468" s="2">
        <v>55</v>
      </c>
      <c r="G468" s="2">
        <f t="shared" si="92"/>
        <v>3300000</v>
      </c>
      <c r="H468" s="2"/>
      <c r="I468" s="2">
        <f t="shared" si="93"/>
        <v>0</v>
      </c>
      <c r="J468" s="2"/>
      <c r="K468" s="2"/>
      <c r="L468" s="4">
        <f>+SUM(G466:G468)-SUM(I466:K468)</f>
        <v>9120000</v>
      </c>
      <c r="M468" s="5" t="s">
        <v>101</v>
      </c>
      <c r="O468" s="5"/>
      <c r="P468" s="2"/>
      <c r="Q468" s="2">
        <v>6</v>
      </c>
      <c r="R468" s="2">
        <v>105</v>
      </c>
      <c r="S468" s="2">
        <f t="shared" si="87"/>
        <v>630000</v>
      </c>
    </row>
    <row r="469" spans="1:19">
      <c r="A469" s="12"/>
      <c r="B469" s="13"/>
      <c r="C469" s="5">
        <v>1019</v>
      </c>
      <c r="D469" s="2">
        <v>2</v>
      </c>
      <c r="E469" s="2"/>
      <c r="F469" s="2">
        <v>75</v>
      </c>
      <c r="G469" s="2">
        <f t="shared" si="92"/>
        <v>1800000</v>
      </c>
      <c r="H469" s="2"/>
      <c r="I469" s="2">
        <f t="shared" si="93"/>
        <v>0</v>
      </c>
      <c r="J469" s="2"/>
      <c r="K469" s="2"/>
      <c r="L469" s="4" t="s">
        <v>82</v>
      </c>
      <c r="M469" s="5"/>
      <c r="O469" s="5">
        <v>1015</v>
      </c>
      <c r="P469" s="2"/>
      <c r="Q469" s="2">
        <v>6</v>
      </c>
      <c r="R469" s="2">
        <v>105</v>
      </c>
      <c r="S469" s="2">
        <f t="shared" si="87"/>
        <v>630000</v>
      </c>
    </row>
    <row r="470" spans="1:19">
      <c r="A470" s="12"/>
      <c r="B470" s="13"/>
      <c r="C470" s="5"/>
      <c r="D470" s="2">
        <v>2</v>
      </c>
      <c r="E470" s="2"/>
      <c r="F470" s="2">
        <v>75</v>
      </c>
      <c r="G470" s="2">
        <f t="shared" si="92"/>
        <v>1800000</v>
      </c>
      <c r="H470" s="2"/>
      <c r="I470" s="2">
        <f t="shared" si="93"/>
        <v>0</v>
      </c>
      <c r="J470" s="2">
        <v>24000</v>
      </c>
      <c r="K470" s="2"/>
      <c r="L470" s="4">
        <f>+SUM(G469:G470)-SUM(I469:K470)</f>
        <v>3576000</v>
      </c>
      <c r="M470" s="5" t="s">
        <v>100</v>
      </c>
      <c r="O470" s="5">
        <v>1025</v>
      </c>
      <c r="P470" s="2"/>
      <c r="Q470" s="2">
        <v>6</v>
      </c>
      <c r="R470" s="2">
        <v>105</v>
      </c>
      <c r="S470" s="2">
        <f t="shared" si="87"/>
        <v>630000</v>
      </c>
    </row>
    <row r="471" spans="1:19">
      <c r="A471" s="12"/>
      <c r="B471" s="13"/>
      <c r="C471" s="5">
        <v>1020</v>
      </c>
      <c r="D471" s="2">
        <v>1</v>
      </c>
      <c r="E471" s="2">
        <v>4</v>
      </c>
      <c r="F471" s="2">
        <v>55</v>
      </c>
      <c r="G471" s="2">
        <f t="shared" si="92"/>
        <v>880000</v>
      </c>
      <c r="H471" s="2"/>
      <c r="I471" s="2">
        <f t="shared" si="93"/>
        <v>0</v>
      </c>
      <c r="J471" s="2"/>
      <c r="K471" s="2"/>
      <c r="L471" s="4">
        <f t="shared" si="82"/>
        <v>880000</v>
      </c>
      <c r="M471" s="5"/>
      <c r="O471" s="5">
        <v>1027</v>
      </c>
      <c r="P471" s="2"/>
      <c r="Q471" s="2">
        <v>3</v>
      </c>
      <c r="R471" s="2">
        <v>105</v>
      </c>
      <c r="S471" s="2">
        <f t="shared" si="87"/>
        <v>315000</v>
      </c>
    </row>
    <row r="472" spans="1:19">
      <c r="A472" s="12"/>
      <c r="B472" s="13"/>
      <c r="C472" s="5">
        <v>1021</v>
      </c>
      <c r="D472" s="2"/>
      <c r="E472" s="2">
        <v>20</v>
      </c>
      <c r="F472" s="2">
        <v>42</v>
      </c>
      <c r="G472" s="2">
        <f t="shared" si="92"/>
        <v>840000</v>
      </c>
      <c r="H472" s="2"/>
      <c r="I472" s="2">
        <f t="shared" si="93"/>
        <v>0</v>
      </c>
      <c r="J472" s="2">
        <f>20*5000</f>
        <v>100000</v>
      </c>
      <c r="K472" s="2"/>
      <c r="L472" s="4">
        <f t="shared" si="82"/>
        <v>740000</v>
      </c>
      <c r="M472" s="5"/>
      <c r="O472" s="5"/>
      <c r="P472" s="2"/>
      <c r="Q472" s="2">
        <v>6</v>
      </c>
      <c r="R472" s="2">
        <v>105</v>
      </c>
      <c r="S472" s="2">
        <f t="shared" si="87"/>
        <v>630000</v>
      </c>
    </row>
    <row r="473" spans="1:19">
      <c r="A473" s="12"/>
      <c r="B473" s="13"/>
      <c r="C473" s="5">
        <v>1022</v>
      </c>
      <c r="D473" s="2"/>
      <c r="E473" s="2">
        <v>8</v>
      </c>
      <c r="F473" s="2">
        <v>42</v>
      </c>
      <c r="G473" s="2">
        <f t="shared" si="92"/>
        <v>336000</v>
      </c>
      <c r="H473" s="2"/>
      <c r="I473" s="2">
        <f t="shared" si="93"/>
        <v>0</v>
      </c>
      <c r="J473" s="2"/>
      <c r="K473" s="2"/>
      <c r="L473" s="4" t="s">
        <v>82</v>
      </c>
      <c r="M473" s="5"/>
      <c r="O473" s="5">
        <v>1028</v>
      </c>
      <c r="P473" s="2">
        <v>2</v>
      </c>
      <c r="Q473" s="2"/>
      <c r="R473" s="2">
        <v>105</v>
      </c>
      <c r="S473" s="2">
        <f t="shared" si="87"/>
        <v>2520000</v>
      </c>
    </row>
    <row r="474" spans="1:19">
      <c r="A474" s="12"/>
      <c r="B474" s="13"/>
      <c r="C474" s="5"/>
      <c r="D474" s="2"/>
      <c r="E474" s="2">
        <v>8</v>
      </c>
      <c r="F474" s="2">
        <v>55</v>
      </c>
      <c r="G474" s="2">
        <f t="shared" si="92"/>
        <v>440000</v>
      </c>
      <c r="H474" s="2"/>
      <c r="I474" s="2">
        <f t="shared" si="93"/>
        <v>0</v>
      </c>
      <c r="J474" s="2"/>
      <c r="K474" s="2"/>
      <c r="L474" s="4">
        <f>+SUM(G473:G474)-SUM(I473:K474)</f>
        <v>776000</v>
      </c>
      <c r="M474" s="5"/>
      <c r="O474" s="5">
        <v>1075</v>
      </c>
      <c r="P474" s="2">
        <v>4</v>
      </c>
      <c r="Q474" s="2"/>
      <c r="R474" s="2">
        <v>120</v>
      </c>
      <c r="S474" s="2">
        <f t="shared" si="87"/>
        <v>5760000</v>
      </c>
    </row>
    <row r="475" spans="1:19">
      <c r="A475" s="12"/>
      <c r="B475" s="13"/>
      <c r="C475" s="5">
        <v>1023</v>
      </c>
      <c r="D475" s="2"/>
      <c r="E475" s="2">
        <v>4</v>
      </c>
      <c r="F475" s="2">
        <v>55</v>
      </c>
      <c r="G475" s="2">
        <f t="shared" si="92"/>
        <v>220000</v>
      </c>
      <c r="H475" s="2"/>
      <c r="I475" s="2">
        <f t="shared" si="93"/>
        <v>0</v>
      </c>
      <c r="J475" s="2"/>
      <c r="K475" s="2"/>
      <c r="L475" s="4">
        <f t="shared" si="82"/>
        <v>220000</v>
      </c>
      <c r="M475" s="5"/>
      <c r="O475" s="5"/>
      <c r="P475" s="2">
        <v>6</v>
      </c>
      <c r="Q475" s="2">
        <v>6</v>
      </c>
      <c r="R475" s="2">
        <v>120</v>
      </c>
      <c r="S475" s="2">
        <f t="shared" si="87"/>
        <v>9360000</v>
      </c>
    </row>
    <row r="476" spans="1:19">
      <c r="A476" s="12"/>
      <c r="B476" s="13"/>
      <c r="C476" s="5">
        <v>1024</v>
      </c>
      <c r="D476" s="2">
        <v>1</v>
      </c>
      <c r="E476" s="2"/>
      <c r="F476" s="2">
        <v>55</v>
      </c>
      <c r="G476" s="2">
        <f t="shared" si="92"/>
        <v>660000</v>
      </c>
      <c r="H476" s="2"/>
      <c r="I476" s="2">
        <f t="shared" si="93"/>
        <v>0</v>
      </c>
      <c r="J476" s="2"/>
      <c r="K476" s="2"/>
      <c r="L476" s="4">
        <f t="shared" si="82"/>
        <v>660000</v>
      </c>
      <c r="M476" s="5"/>
      <c r="O476" s="5">
        <v>1076</v>
      </c>
      <c r="P476" s="2"/>
      <c r="Q476" s="2">
        <v>3</v>
      </c>
      <c r="R476" s="2">
        <v>120</v>
      </c>
      <c r="S476" s="2">
        <f t="shared" si="87"/>
        <v>360000</v>
      </c>
    </row>
    <row r="477" spans="1:19">
      <c r="A477" s="12"/>
      <c r="B477" s="13"/>
      <c r="C477" s="5">
        <v>1025</v>
      </c>
      <c r="D477" s="2"/>
      <c r="E477" s="2">
        <v>6</v>
      </c>
      <c r="F477" s="2">
        <v>105</v>
      </c>
      <c r="G477" s="2">
        <f t="shared" si="92"/>
        <v>630000</v>
      </c>
      <c r="H477" s="2"/>
      <c r="I477" s="2">
        <f t="shared" si="93"/>
        <v>0</v>
      </c>
      <c r="J477" s="2"/>
      <c r="K477" s="2"/>
      <c r="L477" s="4">
        <f t="shared" si="82"/>
        <v>630000</v>
      </c>
      <c r="M477" s="5"/>
      <c r="O477" s="5">
        <v>1063</v>
      </c>
      <c r="P477" s="2"/>
      <c r="Q477" s="2">
        <v>3</v>
      </c>
      <c r="R477" s="2">
        <v>130</v>
      </c>
      <c r="S477" s="2">
        <f t="shared" si="87"/>
        <v>390000</v>
      </c>
    </row>
    <row r="478" spans="1:19">
      <c r="A478" s="12"/>
      <c r="B478" s="13"/>
      <c r="C478" s="5">
        <v>1026</v>
      </c>
      <c r="D478" s="2"/>
      <c r="E478" s="2">
        <v>16</v>
      </c>
      <c r="F478" s="2">
        <v>55</v>
      </c>
      <c r="G478" s="2">
        <f t="shared" si="92"/>
        <v>880000</v>
      </c>
      <c r="H478" s="2"/>
      <c r="I478" s="2">
        <f t="shared" si="93"/>
        <v>0</v>
      </c>
      <c r="J478" s="2"/>
      <c r="K478" s="2"/>
      <c r="L478" s="4">
        <f t="shared" si="82"/>
        <v>880000</v>
      </c>
      <c r="M478" s="5"/>
      <c r="O478" s="5">
        <v>1064</v>
      </c>
      <c r="P478" s="2"/>
      <c r="Q478" s="2">
        <v>3</v>
      </c>
      <c r="R478" s="2">
        <v>130</v>
      </c>
      <c r="S478" s="2">
        <f t="shared" si="87"/>
        <v>390000</v>
      </c>
    </row>
    <row r="479" spans="1:19">
      <c r="A479" s="12"/>
      <c r="B479" s="13"/>
      <c r="C479" s="5">
        <v>1027</v>
      </c>
      <c r="D479" s="2"/>
      <c r="E479" s="2">
        <v>3</v>
      </c>
      <c r="F479" s="2">
        <v>105</v>
      </c>
      <c r="G479" s="2">
        <f t="shared" si="88"/>
        <v>315000</v>
      </c>
      <c r="H479" s="2"/>
      <c r="I479" s="2">
        <f t="shared" si="89"/>
        <v>0</v>
      </c>
      <c r="J479" s="2"/>
      <c r="K479" s="2"/>
      <c r="L479" s="4" t="s">
        <v>82</v>
      </c>
      <c r="M479" s="5"/>
      <c r="O479" s="5">
        <v>1065</v>
      </c>
      <c r="P479" s="2"/>
      <c r="Q479" s="2">
        <v>3</v>
      </c>
      <c r="R479" s="2">
        <v>130</v>
      </c>
      <c r="S479" s="2">
        <f t="shared" ref="S479:S487" si="94">+((P479*12)+Q479)*R479*1000</f>
        <v>390000</v>
      </c>
    </row>
    <row r="480" spans="1:19">
      <c r="A480" s="12"/>
      <c r="B480" s="13"/>
      <c r="C480" s="5"/>
      <c r="D480" s="2"/>
      <c r="E480" s="2">
        <v>6</v>
      </c>
      <c r="F480" s="2">
        <v>105</v>
      </c>
      <c r="G480" s="2">
        <f t="shared" si="88"/>
        <v>630000</v>
      </c>
      <c r="H480" s="2"/>
      <c r="I480" s="2">
        <f t="shared" si="89"/>
        <v>0</v>
      </c>
      <c r="J480" s="2"/>
      <c r="K480" s="2"/>
      <c r="L480" s="4">
        <f>+SUM(G479:G480)-SUM(I479:K480)</f>
        <v>945000</v>
      </c>
      <c r="M480" s="5"/>
      <c r="O480" s="5">
        <v>1066</v>
      </c>
      <c r="P480" s="2"/>
      <c r="Q480" s="2">
        <v>6</v>
      </c>
      <c r="R480" s="2">
        <v>130</v>
      </c>
      <c r="S480" s="2">
        <f t="shared" si="94"/>
        <v>780000</v>
      </c>
    </row>
    <row r="481" spans="1:24">
      <c r="A481" s="12"/>
      <c r="B481" s="13"/>
      <c r="C481" s="5">
        <v>1028</v>
      </c>
      <c r="D481" s="2">
        <v>2</v>
      </c>
      <c r="E481" s="2"/>
      <c r="F481" s="2">
        <v>105</v>
      </c>
      <c r="G481" s="2">
        <f t="shared" si="88"/>
        <v>2520000</v>
      </c>
      <c r="H481" s="2"/>
      <c r="I481" s="2">
        <f t="shared" si="89"/>
        <v>0</v>
      </c>
      <c r="J481" s="2"/>
      <c r="K481" s="2"/>
      <c r="L481" s="4">
        <f t="shared" ref="L481:L484" si="95">+G481-I481-J481-K481</f>
        <v>2520000</v>
      </c>
      <c r="M481" s="5"/>
      <c r="O481" s="5"/>
      <c r="P481" s="2"/>
      <c r="Q481" s="2">
        <v>6</v>
      </c>
      <c r="R481" s="2">
        <v>130</v>
      </c>
      <c r="S481" s="2">
        <f t="shared" si="94"/>
        <v>780000</v>
      </c>
    </row>
    <row r="482" spans="1:24">
      <c r="A482" s="12"/>
      <c r="B482" s="13"/>
      <c r="C482" s="5">
        <v>1029</v>
      </c>
      <c r="D482" s="2"/>
      <c r="E482" s="2">
        <v>4</v>
      </c>
      <c r="F482" s="2">
        <v>45</v>
      </c>
      <c r="G482" s="2">
        <f t="shared" si="88"/>
        <v>180000</v>
      </c>
      <c r="H482" s="2"/>
      <c r="I482" s="2">
        <f t="shared" si="89"/>
        <v>0</v>
      </c>
      <c r="J482" s="2"/>
      <c r="K482" s="2"/>
      <c r="L482" s="4" t="s">
        <v>82</v>
      </c>
      <c r="M482" s="5"/>
      <c r="O482" s="5">
        <v>1008</v>
      </c>
      <c r="P482" s="2"/>
      <c r="Q482" s="2">
        <v>6</v>
      </c>
      <c r="R482" s="2">
        <v>130</v>
      </c>
      <c r="S482" s="2">
        <f t="shared" si="94"/>
        <v>780000</v>
      </c>
    </row>
    <row r="483" spans="1:24">
      <c r="A483" s="12"/>
      <c r="B483" s="13"/>
      <c r="C483" s="5"/>
      <c r="D483" s="2"/>
      <c r="E483" s="2">
        <v>4</v>
      </c>
      <c r="F483" s="2">
        <v>42</v>
      </c>
      <c r="G483" s="2">
        <f t="shared" si="88"/>
        <v>168000</v>
      </c>
      <c r="H483" s="2"/>
      <c r="I483" s="2">
        <f t="shared" si="89"/>
        <v>0</v>
      </c>
      <c r="J483" s="2"/>
      <c r="K483" s="2"/>
      <c r="L483" s="4">
        <f>+SUM(G482:G483)-SUM(I482:K483)</f>
        <v>348000</v>
      </c>
      <c r="M483" s="5"/>
      <c r="O483" s="5"/>
      <c r="P483" s="2">
        <v>1</v>
      </c>
      <c r="Q483" s="2"/>
      <c r="R483" s="2">
        <v>130</v>
      </c>
      <c r="S483" s="2">
        <f t="shared" si="94"/>
        <v>1560000</v>
      </c>
    </row>
    <row r="484" spans="1:24">
      <c r="A484" s="12"/>
      <c r="B484" s="13"/>
      <c r="C484" s="5">
        <v>1030</v>
      </c>
      <c r="D484" s="2">
        <v>2</v>
      </c>
      <c r="E484" s="2"/>
      <c r="F484" s="2">
        <v>55</v>
      </c>
      <c r="G484" s="2">
        <f t="shared" ref="G484" si="96">+((D484*12)+E484)*F484*1000</f>
        <v>1320000</v>
      </c>
      <c r="H484" s="2"/>
      <c r="I484" s="2">
        <f t="shared" ref="I484" si="97">+F484*H484*1000</f>
        <v>0</v>
      </c>
      <c r="J484" s="2"/>
      <c r="K484" s="2"/>
      <c r="L484" s="4">
        <f t="shared" si="95"/>
        <v>1320000</v>
      </c>
      <c r="M484" s="5"/>
      <c r="O484" s="5">
        <v>1011</v>
      </c>
      <c r="P484" s="2"/>
      <c r="Q484" s="2">
        <v>3</v>
      </c>
      <c r="R484" s="2">
        <v>130</v>
      </c>
      <c r="S484" s="2">
        <f t="shared" si="94"/>
        <v>390000</v>
      </c>
    </row>
    <row r="485" spans="1:24">
      <c r="A485" s="12"/>
      <c r="B485" s="13"/>
      <c r="C485" s="5">
        <v>1079</v>
      </c>
      <c r="D485" s="2"/>
      <c r="E485" s="2">
        <v>4</v>
      </c>
      <c r="F485" s="2">
        <v>55</v>
      </c>
      <c r="G485" s="2">
        <f t="shared" ref="G485:G486" si="98">+((D485*12)+E485)*F485*1000</f>
        <v>220000</v>
      </c>
      <c r="H485" s="2"/>
      <c r="I485" s="2">
        <f t="shared" ref="I485:I486" si="99">+F485*H485*1000</f>
        <v>0</v>
      </c>
      <c r="J485" s="2"/>
      <c r="K485" s="2"/>
      <c r="L485" s="4">
        <f t="shared" ref="L485:L486" si="100">+G485-I485-J485-K485</f>
        <v>220000</v>
      </c>
      <c r="M485" s="5"/>
      <c r="O485" s="5">
        <v>1017</v>
      </c>
      <c r="P485" s="2"/>
      <c r="Q485" s="2">
        <v>2</v>
      </c>
      <c r="R485" s="2">
        <v>130</v>
      </c>
      <c r="S485" s="2">
        <f t="shared" si="94"/>
        <v>260000</v>
      </c>
    </row>
    <row r="486" spans="1:24">
      <c r="A486" s="12"/>
      <c r="B486" s="13"/>
      <c r="C486" s="5"/>
      <c r="D486" s="2"/>
      <c r="E486" s="2"/>
      <c r="F486" s="2"/>
      <c r="G486" s="2">
        <f t="shared" si="98"/>
        <v>0</v>
      </c>
      <c r="H486" s="2"/>
      <c r="I486" s="2">
        <f t="shared" si="99"/>
        <v>0</v>
      </c>
      <c r="J486" s="2"/>
      <c r="K486" s="2"/>
      <c r="L486" s="4">
        <f t="shared" si="100"/>
        <v>0</v>
      </c>
      <c r="M486" s="5"/>
      <c r="O486" s="5"/>
      <c r="P486" s="2"/>
      <c r="Q486" s="2"/>
      <c r="R486" s="2"/>
      <c r="S486" s="2">
        <f t="shared" si="94"/>
        <v>0</v>
      </c>
    </row>
    <row r="487" spans="1:24" ht="15.75" thickBot="1">
      <c r="A487" s="12"/>
      <c r="B487" s="13"/>
      <c r="C487" s="5"/>
      <c r="D487" s="2"/>
      <c r="E487" s="2"/>
      <c r="F487" s="2"/>
      <c r="G487" s="2">
        <f t="shared" si="88"/>
        <v>0</v>
      </c>
      <c r="H487" s="2"/>
      <c r="I487" s="2">
        <f t="shared" si="89"/>
        <v>0</v>
      </c>
      <c r="J487" s="2"/>
      <c r="K487" s="2"/>
      <c r="L487" s="4">
        <f t="shared" ref="L487" si="101">+G487-I487-J487-K487</f>
        <v>0</v>
      </c>
      <c r="M487" s="5"/>
      <c r="O487" s="5"/>
      <c r="P487" s="2"/>
      <c r="Q487" s="2"/>
      <c r="R487" s="2"/>
      <c r="S487" s="2">
        <f t="shared" si="94"/>
        <v>0</v>
      </c>
    </row>
    <row r="488" spans="1:24" ht="15.75" thickBot="1">
      <c r="D488" s="14">
        <f>SUM(D415:D487)</f>
        <v>235</v>
      </c>
      <c r="E488" s="14">
        <f>SUM(E415:E487)</f>
        <v>313</v>
      </c>
      <c r="F488" s="8"/>
      <c r="G488" s="14">
        <f t="shared" ref="G488:L488" si="102">SUM(G415:G487)</f>
        <v>180382000</v>
      </c>
      <c r="H488" s="14">
        <f t="shared" si="102"/>
        <v>0</v>
      </c>
      <c r="I488" s="14">
        <f t="shared" si="102"/>
        <v>0</v>
      </c>
      <c r="J488" s="14">
        <f t="shared" si="102"/>
        <v>4564000</v>
      </c>
      <c r="K488" s="14">
        <f t="shared" si="102"/>
        <v>0</v>
      </c>
      <c r="L488" s="14">
        <f t="shared" si="102"/>
        <v>175818000</v>
      </c>
      <c r="O488" s="3"/>
      <c r="P488" s="14">
        <f>SUM(P415:P487)</f>
        <v>235</v>
      </c>
      <c r="Q488" s="14">
        <f>SUM(Q415:Q487)</f>
        <v>313</v>
      </c>
      <c r="R488" s="8"/>
      <c r="S488" s="14">
        <f>SUM(S415:S487)</f>
        <v>180382000</v>
      </c>
    </row>
    <row r="489" spans="1:24" s="23" customFormat="1">
      <c r="D489" s="23">
        <v>261</v>
      </c>
      <c r="E489" s="23">
        <v>1</v>
      </c>
      <c r="P489" s="23">
        <v>261</v>
      </c>
      <c r="Q489" s="23">
        <v>1</v>
      </c>
      <c r="T489"/>
      <c r="U489"/>
      <c r="V489"/>
      <c r="W489"/>
      <c r="X489"/>
    </row>
    <row r="490" spans="1:24">
      <c r="I490" s="3"/>
      <c r="L490" s="35"/>
    </row>
    <row r="491" spans="1:24">
      <c r="A491" s="20" t="s">
        <v>134</v>
      </c>
      <c r="B491" s="13">
        <v>23</v>
      </c>
      <c r="C491" s="5">
        <v>1081</v>
      </c>
      <c r="D491" s="2"/>
      <c r="E491" s="2">
        <v>3</v>
      </c>
      <c r="F491" s="2">
        <v>120</v>
      </c>
      <c r="G491" s="2">
        <f t="shared" ref="G491:G556" si="103">+((D491*12)+E491)*F491*1000</f>
        <v>360000</v>
      </c>
      <c r="H491" s="2"/>
      <c r="I491" s="2">
        <f t="shared" ref="I491:I556" si="104">+F491*H491*1000</f>
        <v>0</v>
      </c>
      <c r="J491" s="2"/>
      <c r="K491" s="2"/>
      <c r="L491" s="4" t="s">
        <v>82</v>
      </c>
      <c r="M491" s="5"/>
      <c r="O491" s="5">
        <v>1094</v>
      </c>
      <c r="P491" s="2"/>
      <c r="Q491" s="2">
        <v>4</v>
      </c>
      <c r="R491" s="2">
        <v>40</v>
      </c>
      <c r="S491" s="2">
        <f t="shared" ref="S491:S522" si="105">+((P491*12)+Q491)*R491*1000</f>
        <v>160000</v>
      </c>
    </row>
    <row r="492" spans="1:24">
      <c r="A492" s="20"/>
      <c r="B492" s="13"/>
      <c r="C492" s="5"/>
      <c r="D492" s="2"/>
      <c r="E492" s="2">
        <v>6</v>
      </c>
      <c r="F492" s="2">
        <v>105</v>
      </c>
      <c r="G492" s="2">
        <f t="shared" si="103"/>
        <v>630000</v>
      </c>
      <c r="H492" s="2"/>
      <c r="I492" s="2">
        <f t="shared" si="104"/>
        <v>0</v>
      </c>
      <c r="J492" s="2"/>
      <c r="K492" s="2"/>
      <c r="L492" s="4" t="s">
        <v>82</v>
      </c>
      <c r="M492" s="5"/>
      <c r="O492" s="5"/>
      <c r="P492" s="2"/>
      <c r="Q492" s="2">
        <v>4</v>
      </c>
      <c r="R492" s="2">
        <v>42</v>
      </c>
      <c r="S492" s="2">
        <f t="shared" si="105"/>
        <v>168000</v>
      </c>
    </row>
    <row r="493" spans="1:24">
      <c r="A493" s="20"/>
      <c r="B493" s="13"/>
      <c r="C493" s="5"/>
      <c r="D493" s="2"/>
      <c r="E493" s="2">
        <v>3</v>
      </c>
      <c r="F493" s="2">
        <v>90</v>
      </c>
      <c r="G493" s="2">
        <f t="shared" si="103"/>
        <v>270000</v>
      </c>
      <c r="H493" s="2"/>
      <c r="I493" s="2">
        <f t="shared" si="104"/>
        <v>0</v>
      </c>
      <c r="J493" s="2"/>
      <c r="K493" s="2"/>
      <c r="L493" s="4">
        <f>+SUM(G491:G493)-SUM(I491:K493)</f>
        <v>1260000</v>
      </c>
      <c r="M493" s="5"/>
      <c r="O493" s="5"/>
      <c r="P493" s="2"/>
      <c r="Q493" s="2">
        <v>4</v>
      </c>
      <c r="R493" s="2">
        <v>42</v>
      </c>
      <c r="S493" s="2">
        <f t="shared" si="105"/>
        <v>168000</v>
      </c>
    </row>
    <row r="494" spans="1:24">
      <c r="A494" s="20"/>
      <c r="B494" s="13"/>
      <c r="C494" s="5">
        <v>1082</v>
      </c>
      <c r="D494" s="2"/>
      <c r="E494" s="2">
        <v>8</v>
      </c>
      <c r="F494" s="2">
        <v>55</v>
      </c>
      <c r="G494" s="2">
        <f t="shared" si="103"/>
        <v>440000</v>
      </c>
      <c r="H494" s="2"/>
      <c r="I494" s="2">
        <f t="shared" si="104"/>
        <v>0</v>
      </c>
      <c r="J494" s="2"/>
      <c r="K494" s="2"/>
      <c r="L494" s="4">
        <f t="shared" ref="L494:L574" si="106">+G494-I494-J494-K494</f>
        <v>440000</v>
      </c>
      <c r="M494" s="5"/>
      <c r="O494" s="5"/>
      <c r="P494" s="2">
        <v>5</v>
      </c>
      <c r="Q494" s="2"/>
      <c r="R494" s="2">
        <v>42</v>
      </c>
      <c r="S494" s="2">
        <f t="shared" si="105"/>
        <v>2520000</v>
      </c>
    </row>
    <row r="495" spans="1:24">
      <c r="A495" s="20"/>
      <c r="B495" s="13"/>
      <c r="C495" s="5">
        <v>1083</v>
      </c>
      <c r="D495" s="2">
        <v>5</v>
      </c>
      <c r="E495" s="2"/>
      <c r="F495" s="2">
        <v>45</v>
      </c>
      <c r="G495" s="2">
        <f t="shared" si="103"/>
        <v>2700000</v>
      </c>
      <c r="H495" s="2"/>
      <c r="I495" s="2">
        <f t="shared" si="104"/>
        <v>0</v>
      </c>
      <c r="J495" s="2"/>
      <c r="K495" s="2"/>
      <c r="L495" s="4">
        <f t="shared" si="106"/>
        <v>2700000</v>
      </c>
      <c r="M495" s="5" t="s">
        <v>103</v>
      </c>
      <c r="O495" s="5"/>
      <c r="P495" s="2">
        <v>2</v>
      </c>
      <c r="Q495" s="2">
        <v>8</v>
      </c>
      <c r="R495" s="2">
        <v>42</v>
      </c>
      <c r="S495" s="2">
        <f t="shared" si="105"/>
        <v>1344000</v>
      </c>
    </row>
    <row r="496" spans="1:24">
      <c r="A496" s="20"/>
      <c r="B496" s="13"/>
      <c r="C496" s="5">
        <v>1084</v>
      </c>
      <c r="D496" s="2">
        <v>2</v>
      </c>
      <c r="E496" s="2"/>
      <c r="F496" s="2">
        <v>55</v>
      </c>
      <c r="G496" s="2">
        <f t="shared" si="103"/>
        <v>1320000</v>
      </c>
      <c r="H496" s="2"/>
      <c r="I496" s="2">
        <f t="shared" si="104"/>
        <v>0</v>
      </c>
      <c r="J496" s="2"/>
      <c r="K496" s="2"/>
      <c r="L496" s="4">
        <f t="shared" si="106"/>
        <v>1320000</v>
      </c>
      <c r="M496" s="5" t="s">
        <v>112</v>
      </c>
      <c r="O496" s="5">
        <v>1041</v>
      </c>
      <c r="P496" s="2">
        <v>6</v>
      </c>
      <c r="Q496" s="2"/>
      <c r="R496" s="2">
        <v>42</v>
      </c>
      <c r="S496" s="2">
        <f t="shared" si="105"/>
        <v>3024000</v>
      </c>
    </row>
    <row r="497" spans="1:19">
      <c r="A497" s="20"/>
      <c r="B497" s="13"/>
      <c r="C497" s="5">
        <v>1085</v>
      </c>
      <c r="D497" s="2">
        <v>1</v>
      </c>
      <c r="E497" s="2"/>
      <c r="F497" s="2">
        <v>105</v>
      </c>
      <c r="G497" s="2">
        <f t="shared" si="103"/>
        <v>1260000</v>
      </c>
      <c r="H497" s="2"/>
      <c r="I497" s="2">
        <f t="shared" si="104"/>
        <v>0</v>
      </c>
      <c r="J497" s="2"/>
      <c r="K497" s="2"/>
      <c r="L497" s="4" t="s">
        <v>82</v>
      </c>
      <c r="M497" s="5"/>
      <c r="O497" s="5"/>
      <c r="P497" s="2"/>
      <c r="Q497" s="2">
        <v>6</v>
      </c>
      <c r="R497" s="2">
        <v>42</v>
      </c>
      <c r="S497" s="2">
        <f t="shared" si="105"/>
        <v>252000</v>
      </c>
    </row>
    <row r="498" spans="1:19">
      <c r="A498" s="20"/>
      <c r="B498" s="13"/>
      <c r="C498" s="5"/>
      <c r="D498" s="2">
        <v>1</v>
      </c>
      <c r="E498" s="2"/>
      <c r="F498" s="2">
        <v>130</v>
      </c>
      <c r="G498" s="2">
        <f t="shared" si="103"/>
        <v>1560000</v>
      </c>
      <c r="H498" s="2"/>
      <c r="I498" s="2">
        <f t="shared" si="104"/>
        <v>0</v>
      </c>
      <c r="J498" s="2">
        <v>18000</v>
      </c>
      <c r="K498" s="2"/>
      <c r="L498" s="4" t="s">
        <v>82</v>
      </c>
      <c r="M498" s="5"/>
      <c r="O498" s="5"/>
      <c r="P498" s="2">
        <v>6</v>
      </c>
      <c r="Q498" s="2"/>
      <c r="R498" s="2">
        <v>42</v>
      </c>
      <c r="S498" s="2">
        <f t="shared" si="105"/>
        <v>3024000</v>
      </c>
    </row>
    <row r="499" spans="1:19">
      <c r="A499" s="20"/>
      <c r="B499" s="13"/>
      <c r="C499" s="5"/>
      <c r="D499" s="2"/>
      <c r="E499" s="2">
        <v>6</v>
      </c>
      <c r="F499" s="2">
        <v>75</v>
      </c>
      <c r="G499" s="2">
        <f t="shared" si="103"/>
        <v>450000</v>
      </c>
      <c r="H499" s="2"/>
      <c r="I499" s="2">
        <f t="shared" si="104"/>
        <v>0</v>
      </c>
      <c r="J499" s="2">
        <f>6*1000</f>
        <v>6000</v>
      </c>
      <c r="K499" s="2"/>
      <c r="L499" s="4" t="s">
        <v>82</v>
      </c>
      <c r="M499" s="5"/>
      <c r="O499" s="5">
        <v>1083</v>
      </c>
      <c r="P499" s="2">
        <v>5</v>
      </c>
      <c r="Q499" s="2"/>
      <c r="R499" s="2">
        <v>45</v>
      </c>
      <c r="S499" s="2">
        <f t="shared" si="105"/>
        <v>2700000</v>
      </c>
    </row>
    <row r="500" spans="1:19">
      <c r="A500" s="20"/>
      <c r="B500" s="13"/>
      <c r="C500" s="5"/>
      <c r="D500" s="2"/>
      <c r="E500" s="2">
        <v>6</v>
      </c>
      <c r="F500" s="2">
        <v>85</v>
      </c>
      <c r="G500" s="2">
        <f t="shared" si="103"/>
        <v>510000</v>
      </c>
      <c r="H500" s="2"/>
      <c r="I500" s="2">
        <f t="shared" si="104"/>
        <v>0</v>
      </c>
      <c r="J500" s="2">
        <f>6*1000</f>
        <v>6000</v>
      </c>
      <c r="K500" s="2"/>
      <c r="L500" s="4">
        <f>+SUM(G497:G500)-SUM(I497:K500)</f>
        <v>3750000</v>
      </c>
      <c r="M500" s="5" t="s">
        <v>112</v>
      </c>
      <c r="O500" s="5">
        <v>1089</v>
      </c>
      <c r="P500" s="2"/>
      <c r="Q500" s="2">
        <v>4</v>
      </c>
      <c r="R500" s="2">
        <v>45</v>
      </c>
      <c r="S500" s="2">
        <f t="shared" si="105"/>
        <v>180000</v>
      </c>
    </row>
    <row r="501" spans="1:19">
      <c r="A501" s="20"/>
      <c r="B501" s="13"/>
      <c r="C501" s="5">
        <v>1086</v>
      </c>
      <c r="D501" s="2"/>
      <c r="E501" s="2">
        <v>6</v>
      </c>
      <c r="F501" s="2">
        <v>105</v>
      </c>
      <c r="G501" s="2">
        <f t="shared" si="103"/>
        <v>630000</v>
      </c>
      <c r="H501" s="2"/>
      <c r="I501" s="2">
        <f t="shared" si="104"/>
        <v>0</v>
      </c>
      <c r="J501" s="2"/>
      <c r="K501" s="2"/>
      <c r="L501" s="4" t="s">
        <v>82</v>
      </c>
      <c r="M501" s="5"/>
      <c r="O501" s="5"/>
      <c r="P501" s="2">
        <v>1</v>
      </c>
      <c r="Q501" s="2"/>
      <c r="R501" s="2">
        <v>45</v>
      </c>
      <c r="S501" s="2">
        <f t="shared" si="105"/>
        <v>540000</v>
      </c>
    </row>
    <row r="502" spans="1:19">
      <c r="A502" s="20"/>
      <c r="B502" s="13"/>
      <c r="C502" s="5"/>
      <c r="D502" s="2"/>
      <c r="E502" s="2">
        <v>6</v>
      </c>
      <c r="F502" s="2">
        <v>130</v>
      </c>
      <c r="G502" s="2">
        <f t="shared" si="103"/>
        <v>780000</v>
      </c>
      <c r="H502" s="2"/>
      <c r="I502" s="2">
        <f t="shared" si="104"/>
        <v>0</v>
      </c>
      <c r="J502" s="2"/>
      <c r="K502" s="2"/>
      <c r="L502" s="4" t="s">
        <v>82</v>
      </c>
      <c r="M502" s="5"/>
      <c r="O502" s="5"/>
      <c r="P502" s="2">
        <v>1</v>
      </c>
      <c r="Q502" s="2"/>
      <c r="R502" s="2">
        <v>45</v>
      </c>
      <c r="S502" s="2">
        <f t="shared" si="105"/>
        <v>540000</v>
      </c>
    </row>
    <row r="503" spans="1:19">
      <c r="A503" s="20"/>
      <c r="B503" s="13"/>
      <c r="C503" s="5"/>
      <c r="D503" s="2"/>
      <c r="E503" s="2">
        <v>6</v>
      </c>
      <c r="F503" s="2">
        <v>105</v>
      </c>
      <c r="G503" s="2">
        <f t="shared" si="103"/>
        <v>630000</v>
      </c>
      <c r="H503" s="2"/>
      <c r="I503" s="2">
        <f t="shared" si="104"/>
        <v>0</v>
      </c>
      <c r="J503" s="2"/>
      <c r="K503" s="2"/>
      <c r="L503" s="4">
        <f>+SUM(G501:G503)-SUM(I501:K503)</f>
        <v>2040000</v>
      </c>
      <c r="M503" s="5" t="s">
        <v>112</v>
      </c>
      <c r="O503" s="5">
        <v>1082</v>
      </c>
      <c r="P503" s="2"/>
      <c r="Q503" s="2">
        <v>8</v>
      </c>
      <c r="R503" s="2">
        <v>55</v>
      </c>
      <c r="S503" s="2">
        <f t="shared" si="105"/>
        <v>440000</v>
      </c>
    </row>
    <row r="504" spans="1:19">
      <c r="A504" s="20"/>
      <c r="B504" s="13"/>
      <c r="C504" s="5">
        <v>1087</v>
      </c>
      <c r="D504" s="2"/>
      <c r="E504" s="2">
        <v>4</v>
      </c>
      <c r="F504" s="2">
        <v>75</v>
      </c>
      <c r="G504" s="2">
        <f t="shared" si="103"/>
        <v>300000</v>
      </c>
      <c r="H504" s="2"/>
      <c r="I504" s="2">
        <f t="shared" si="104"/>
        <v>0</v>
      </c>
      <c r="J504" s="2"/>
      <c r="K504" s="2"/>
      <c r="L504" s="4">
        <f t="shared" si="106"/>
        <v>300000</v>
      </c>
      <c r="M504" s="5"/>
      <c r="O504" s="5">
        <v>1084</v>
      </c>
      <c r="P504" s="2">
        <v>2</v>
      </c>
      <c r="Q504" s="2"/>
      <c r="R504" s="2">
        <v>55</v>
      </c>
      <c r="S504" s="2">
        <f t="shared" si="105"/>
        <v>1320000</v>
      </c>
    </row>
    <row r="505" spans="1:19">
      <c r="A505" s="20"/>
      <c r="B505" s="13"/>
      <c r="C505" s="5">
        <v>1088</v>
      </c>
      <c r="D505" s="2">
        <v>1</v>
      </c>
      <c r="E505" s="2"/>
      <c r="F505" s="2">
        <v>130</v>
      </c>
      <c r="G505" s="2">
        <f t="shared" si="103"/>
        <v>1560000</v>
      </c>
      <c r="H505" s="2"/>
      <c r="I505" s="2">
        <f t="shared" si="104"/>
        <v>0</v>
      </c>
      <c r="J505" s="2">
        <v>6000</v>
      </c>
      <c r="K505" s="2"/>
      <c r="L505" s="4">
        <f t="shared" si="106"/>
        <v>1554000</v>
      </c>
      <c r="M505" s="5"/>
      <c r="O505" s="5">
        <v>1096</v>
      </c>
      <c r="P505" s="2">
        <v>4</v>
      </c>
      <c r="Q505" s="2"/>
      <c r="R505" s="2">
        <v>55</v>
      </c>
      <c r="S505" s="2">
        <f t="shared" si="105"/>
        <v>2640000</v>
      </c>
    </row>
    <row r="506" spans="1:19">
      <c r="A506" s="20"/>
      <c r="B506" s="13"/>
      <c r="C506" s="5">
        <v>1089</v>
      </c>
      <c r="D506" s="2"/>
      <c r="E506" s="2">
        <v>4</v>
      </c>
      <c r="F506" s="2">
        <v>45</v>
      </c>
      <c r="G506" s="2">
        <f t="shared" si="103"/>
        <v>180000</v>
      </c>
      <c r="H506" s="2"/>
      <c r="I506" s="2">
        <f t="shared" si="104"/>
        <v>0</v>
      </c>
      <c r="J506" s="2"/>
      <c r="K506" s="2"/>
      <c r="L506" s="4" t="s">
        <v>82</v>
      </c>
      <c r="M506" s="5"/>
      <c r="O506" s="5">
        <v>1097</v>
      </c>
      <c r="P506" s="2"/>
      <c r="Q506" s="2">
        <v>8</v>
      </c>
      <c r="R506" s="2">
        <v>55</v>
      </c>
      <c r="S506" s="2">
        <f t="shared" si="105"/>
        <v>440000</v>
      </c>
    </row>
    <row r="507" spans="1:19">
      <c r="A507" s="20"/>
      <c r="B507" s="13"/>
      <c r="C507" s="5"/>
      <c r="D507" s="2"/>
      <c r="E507" s="2">
        <v>4</v>
      </c>
      <c r="F507" s="2">
        <v>42</v>
      </c>
      <c r="G507" s="2">
        <f t="shared" si="103"/>
        <v>168000</v>
      </c>
      <c r="H507" s="2"/>
      <c r="I507" s="2">
        <f t="shared" si="104"/>
        <v>0</v>
      </c>
      <c r="J507" s="2"/>
      <c r="K507" s="2"/>
      <c r="L507" s="4">
        <f>+SUM(G506:G507)-SUM(I506:K507)</f>
        <v>348000</v>
      </c>
      <c r="M507" s="5"/>
      <c r="O507" s="5">
        <v>1099</v>
      </c>
      <c r="P507" s="2">
        <v>3</v>
      </c>
      <c r="Q507" s="2"/>
      <c r="R507" s="2">
        <v>55</v>
      </c>
      <c r="S507" s="2">
        <f t="shared" si="105"/>
        <v>1980000</v>
      </c>
    </row>
    <row r="508" spans="1:19">
      <c r="A508" s="20"/>
      <c r="B508" s="13"/>
      <c r="C508" s="5">
        <v>1090</v>
      </c>
      <c r="D508" s="2"/>
      <c r="E508" s="2">
        <v>10</v>
      </c>
      <c r="F508" s="2">
        <v>75</v>
      </c>
      <c r="G508" s="2">
        <f t="shared" si="103"/>
        <v>750000</v>
      </c>
      <c r="H508" s="2"/>
      <c r="I508" s="2">
        <f t="shared" si="104"/>
        <v>0</v>
      </c>
      <c r="J508" s="2"/>
      <c r="K508" s="2"/>
      <c r="L508" s="4">
        <f t="shared" si="106"/>
        <v>750000</v>
      </c>
      <c r="M508" s="5"/>
      <c r="O508" s="5">
        <v>1031</v>
      </c>
      <c r="P508" s="2">
        <v>10</v>
      </c>
      <c r="Q508" s="2"/>
      <c r="R508" s="2">
        <v>55</v>
      </c>
      <c r="S508" s="2">
        <f t="shared" si="105"/>
        <v>6600000</v>
      </c>
    </row>
    <row r="509" spans="1:19">
      <c r="A509" s="20"/>
      <c r="B509" s="13"/>
      <c r="C509" s="5">
        <v>1092</v>
      </c>
      <c r="D509" s="2"/>
      <c r="E509" s="2">
        <v>3</v>
      </c>
      <c r="F509" s="2">
        <v>105</v>
      </c>
      <c r="G509" s="2">
        <f t="shared" si="103"/>
        <v>315000</v>
      </c>
      <c r="H509" s="2"/>
      <c r="I509" s="2">
        <f t="shared" si="104"/>
        <v>0</v>
      </c>
      <c r="J509" s="2"/>
      <c r="K509" s="2"/>
      <c r="L509" s="4">
        <f t="shared" si="106"/>
        <v>315000</v>
      </c>
      <c r="M509" s="5"/>
      <c r="O509" s="5">
        <v>1036</v>
      </c>
      <c r="P509" s="2">
        <v>5</v>
      </c>
      <c r="Q509" s="2"/>
      <c r="R509" s="2">
        <v>55</v>
      </c>
      <c r="S509" s="2">
        <f t="shared" si="105"/>
        <v>3300000</v>
      </c>
    </row>
    <row r="510" spans="1:19">
      <c r="A510" s="20"/>
      <c r="B510" s="13"/>
      <c r="C510" s="5">
        <v>1093</v>
      </c>
      <c r="D510" s="2"/>
      <c r="E510" s="2">
        <v>3</v>
      </c>
      <c r="F510" s="2">
        <v>105</v>
      </c>
      <c r="G510" s="2">
        <f t="shared" si="103"/>
        <v>315000</v>
      </c>
      <c r="H510" s="2"/>
      <c r="I510" s="2">
        <f t="shared" si="104"/>
        <v>0</v>
      </c>
      <c r="J510" s="2"/>
      <c r="K510" s="2"/>
      <c r="L510" s="4">
        <f t="shared" si="106"/>
        <v>315000</v>
      </c>
      <c r="M510" s="5"/>
      <c r="O510" s="5"/>
      <c r="P510" s="2"/>
      <c r="Q510" s="2">
        <v>4</v>
      </c>
      <c r="R510" s="2">
        <v>55</v>
      </c>
      <c r="S510" s="2">
        <f t="shared" si="105"/>
        <v>220000</v>
      </c>
    </row>
    <row r="511" spans="1:19">
      <c r="A511" s="20"/>
      <c r="B511" s="13"/>
      <c r="C511" s="5">
        <v>1094</v>
      </c>
      <c r="D511" s="2"/>
      <c r="E511" s="2">
        <v>4</v>
      </c>
      <c r="F511" s="2">
        <v>40</v>
      </c>
      <c r="G511" s="2">
        <f t="shared" si="103"/>
        <v>160000</v>
      </c>
      <c r="H511" s="2"/>
      <c r="I511" s="2">
        <f t="shared" si="104"/>
        <v>0</v>
      </c>
      <c r="J511" s="2"/>
      <c r="K511" s="2"/>
      <c r="L511" s="4">
        <f t="shared" si="106"/>
        <v>160000</v>
      </c>
      <c r="M511" s="5"/>
      <c r="O511" s="5">
        <v>1049</v>
      </c>
      <c r="P511" s="2">
        <v>1</v>
      </c>
      <c r="Q511" s="2">
        <v>4</v>
      </c>
      <c r="R511" s="2">
        <v>55</v>
      </c>
      <c r="S511" s="2">
        <f t="shared" si="105"/>
        <v>880000</v>
      </c>
    </row>
    <row r="512" spans="1:19">
      <c r="A512" s="20"/>
      <c r="B512" s="13"/>
      <c r="C512" s="5">
        <v>1095</v>
      </c>
      <c r="D512" s="2"/>
      <c r="E512" s="2">
        <v>6</v>
      </c>
      <c r="F512" s="2">
        <v>130</v>
      </c>
      <c r="G512" s="2">
        <f t="shared" si="103"/>
        <v>780000</v>
      </c>
      <c r="H512" s="2"/>
      <c r="I512" s="2">
        <f t="shared" si="104"/>
        <v>0</v>
      </c>
      <c r="J512" s="2"/>
      <c r="K512" s="2"/>
      <c r="L512" s="4">
        <f t="shared" si="106"/>
        <v>780000</v>
      </c>
      <c r="M512" s="5"/>
      <c r="O512" s="5">
        <v>1050</v>
      </c>
      <c r="P512" s="2">
        <v>9</v>
      </c>
      <c r="Q512" s="2"/>
      <c r="R512" s="2">
        <v>55</v>
      </c>
      <c r="S512" s="2">
        <f t="shared" si="105"/>
        <v>5940000</v>
      </c>
    </row>
    <row r="513" spans="1:19">
      <c r="A513" s="20"/>
      <c r="B513" s="13"/>
      <c r="C513" s="5">
        <v>1096</v>
      </c>
      <c r="D513" s="2">
        <v>4</v>
      </c>
      <c r="E513" s="2"/>
      <c r="F513" s="2">
        <v>55</v>
      </c>
      <c r="G513" s="2">
        <f t="shared" ref="G513:G536" si="107">+((D513*12)+E513)*F513*1000</f>
        <v>2640000</v>
      </c>
      <c r="H513" s="2"/>
      <c r="I513" s="2">
        <f t="shared" ref="I513:I536" si="108">+F513*H513*1000</f>
        <v>0</v>
      </c>
      <c r="J513" s="2"/>
      <c r="K513" s="2"/>
      <c r="L513" s="4">
        <f t="shared" si="106"/>
        <v>2640000</v>
      </c>
      <c r="M513" s="5" t="s">
        <v>314</v>
      </c>
      <c r="O513" s="5"/>
      <c r="P513" s="2"/>
      <c r="Q513" s="2">
        <v>8</v>
      </c>
      <c r="R513" s="2">
        <v>55</v>
      </c>
      <c r="S513" s="2">
        <f t="shared" si="105"/>
        <v>440000</v>
      </c>
    </row>
    <row r="514" spans="1:19">
      <c r="A514" s="20"/>
      <c r="B514" s="13"/>
      <c r="C514" s="5">
        <v>1097</v>
      </c>
      <c r="D514" s="2"/>
      <c r="E514" s="2">
        <v>8</v>
      </c>
      <c r="F514" s="2">
        <v>55</v>
      </c>
      <c r="G514" s="2">
        <f t="shared" si="107"/>
        <v>440000</v>
      </c>
      <c r="H514" s="2"/>
      <c r="I514" s="2">
        <f t="shared" si="108"/>
        <v>0</v>
      </c>
      <c r="J514" s="2"/>
      <c r="K514" s="2"/>
      <c r="L514" s="4">
        <f t="shared" si="106"/>
        <v>440000</v>
      </c>
      <c r="M514" s="5"/>
      <c r="O514" s="5"/>
      <c r="P514" s="2"/>
      <c r="Q514" s="2">
        <v>8</v>
      </c>
      <c r="R514" s="2">
        <v>65</v>
      </c>
      <c r="S514" s="2">
        <f t="shared" si="105"/>
        <v>520000</v>
      </c>
    </row>
    <row r="515" spans="1:19">
      <c r="A515" s="20"/>
      <c r="B515" s="13"/>
      <c r="C515" s="5">
        <v>1098</v>
      </c>
      <c r="D515" s="2"/>
      <c r="E515" s="2">
        <v>4</v>
      </c>
      <c r="F515" s="2">
        <v>90</v>
      </c>
      <c r="G515" s="2">
        <f t="shared" si="107"/>
        <v>360000</v>
      </c>
      <c r="H515" s="2"/>
      <c r="I515" s="2">
        <f t="shared" si="108"/>
        <v>0</v>
      </c>
      <c r="J515" s="2"/>
      <c r="K515" s="2"/>
      <c r="L515" s="4" t="s">
        <v>82</v>
      </c>
      <c r="M515" s="5"/>
      <c r="O515" s="5">
        <v>1034</v>
      </c>
      <c r="P515" s="2">
        <v>2</v>
      </c>
      <c r="Q515" s="2"/>
      <c r="R515" s="2">
        <v>65</v>
      </c>
      <c r="S515" s="2">
        <f t="shared" si="105"/>
        <v>1560000</v>
      </c>
    </row>
    <row r="516" spans="1:19">
      <c r="A516" s="20"/>
      <c r="B516" s="13"/>
      <c r="C516" s="5"/>
      <c r="D516" s="2"/>
      <c r="E516" s="2">
        <v>4</v>
      </c>
      <c r="F516" s="2">
        <v>42</v>
      </c>
      <c r="G516" s="2">
        <f t="shared" si="107"/>
        <v>168000</v>
      </c>
      <c r="H516" s="2"/>
      <c r="I516" s="2">
        <f t="shared" si="108"/>
        <v>0</v>
      </c>
      <c r="J516" s="2"/>
      <c r="K516" s="2"/>
      <c r="L516" s="4">
        <f>+SUM(G515:G516)-SUM(I515:K516)</f>
        <v>528000</v>
      </c>
      <c r="M516" s="5"/>
      <c r="O516" s="5"/>
      <c r="P516" s="2"/>
      <c r="Q516" s="2"/>
      <c r="R516" s="2">
        <v>65</v>
      </c>
      <c r="S516" s="2">
        <f t="shared" si="105"/>
        <v>0</v>
      </c>
    </row>
    <row r="517" spans="1:19">
      <c r="A517" s="20"/>
      <c r="B517" s="13"/>
      <c r="C517" s="5">
        <v>1099</v>
      </c>
      <c r="D517" s="2">
        <v>3</v>
      </c>
      <c r="E517" s="2"/>
      <c r="F517" s="2">
        <v>55</v>
      </c>
      <c r="G517" s="2">
        <f t="shared" si="107"/>
        <v>1980000</v>
      </c>
      <c r="H517" s="2"/>
      <c r="I517" s="2">
        <f t="shared" si="108"/>
        <v>0</v>
      </c>
      <c r="J517" s="2"/>
      <c r="K517" s="2"/>
      <c r="L517" s="4" t="s">
        <v>82</v>
      </c>
      <c r="M517" s="5"/>
      <c r="O517" s="5">
        <v>1037</v>
      </c>
      <c r="P517" s="2"/>
      <c r="Q517" s="2">
        <v>8</v>
      </c>
      <c r="R517" s="2">
        <v>65</v>
      </c>
      <c r="S517" s="2">
        <f t="shared" si="105"/>
        <v>520000</v>
      </c>
    </row>
    <row r="518" spans="1:19">
      <c r="A518" s="20"/>
      <c r="B518" s="13"/>
      <c r="C518" s="5"/>
      <c r="D518" s="2"/>
      <c r="E518" s="2">
        <v>8</v>
      </c>
      <c r="F518" s="2">
        <v>120</v>
      </c>
      <c r="G518" s="2">
        <f t="shared" si="107"/>
        <v>960000</v>
      </c>
      <c r="H518" s="2"/>
      <c r="I518" s="2">
        <f t="shared" si="108"/>
        <v>0</v>
      </c>
      <c r="J518" s="2"/>
      <c r="K518" s="2"/>
      <c r="L518" s="4" t="s">
        <v>82</v>
      </c>
      <c r="M518" s="5"/>
      <c r="O518" s="5">
        <v>1040</v>
      </c>
      <c r="P518" s="2"/>
      <c r="Q518" s="2">
        <v>4</v>
      </c>
      <c r="R518" s="2">
        <v>65</v>
      </c>
      <c r="S518" s="2">
        <f t="shared" si="105"/>
        <v>260000</v>
      </c>
    </row>
    <row r="519" spans="1:19">
      <c r="A519" s="20"/>
      <c r="B519" s="13"/>
      <c r="C519" s="5"/>
      <c r="D519" s="2"/>
      <c r="E519" s="2">
        <v>8</v>
      </c>
      <c r="F519" s="2">
        <v>65</v>
      </c>
      <c r="G519" s="2">
        <f t="shared" si="107"/>
        <v>520000</v>
      </c>
      <c r="H519" s="2"/>
      <c r="I519" s="2">
        <f t="shared" si="108"/>
        <v>0</v>
      </c>
      <c r="J519" s="2">
        <v>10000</v>
      </c>
      <c r="K519" s="2"/>
      <c r="L519" s="4">
        <f>+SUM(G517:G519)-SUM(I517:K519)</f>
        <v>3450000</v>
      </c>
      <c r="M519" s="5"/>
      <c r="O519" s="5"/>
      <c r="P519" s="2">
        <v>1</v>
      </c>
      <c r="Q519" s="2">
        <v>4</v>
      </c>
      <c r="R519" s="2">
        <v>65</v>
      </c>
      <c r="S519" s="2">
        <f t="shared" si="105"/>
        <v>1040000</v>
      </c>
    </row>
    <row r="520" spans="1:19">
      <c r="A520" s="20"/>
      <c r="B520" s="13"/>
      <c r="C520" s="5">
        <v>1100</v>
      </c>
      <c r="D520" s="2"/>
      <c r="E520" s="2">
        <v>4</v>
      </c>
      <c r="F520" s="2">
        <v>120</v>
      </c>
      <c r="G520" s="2">
        <f t="shared" si="107"/>
        <v>480000</v>
      </c>
      <c r="H520" s="2"/>
      <c r="I520" s="2">
        <f t="shared" si="108"/>
        <v>0</v>
      </c>
      <c r="J520" s="2"/>
      <c r="K520" s="2"/>
      <c r="L520" s="4">
        <f t="shared" si="106"/>
        <v>480000</v>
      </c>
      <c r="M520" s="5"/>
      <c r="O520" s="5"/>
      <c r="P520" s="2"/>
      <c r="Q520" s="2">
        <v>6</v>
      </c>
      <c r="R520" s="2">
        <v>75</v>
      </c>
      <c r="S520" s="2">
        <f t="shared" si="105"/>
        <v>450000</v>
      </c>
    </row>
    <row r="521" spans="1:19">
      <c r="A521" s="20"/>
      <c r="B521" s="13"/>
      <c r="C521" s="5">
        <v>1031</v>
      </c>
      <c r="D521" s="2">
        <v>10</v>
      </c>
      <c r="E521" s="2"/>
      <c r="F521" s="2">
        <v>55</v>
      </c>
      <c r="G521" s="2">
        <f t="shared" si="107"/>
        <v>6600000</v>
      </c>
      <c r="H521" s="2"/>
      <c r="I521" s="2">
        <f t="shared" si="108"/>
        <v>0</v>
      </c>
      <c r="J521" s="2"/>
      <c r="K521" s="2"/>
      <c r="L521" s="4" t="s">
        <v>82</v>
      </c>
      <c r="M521" s="5"/>
      <c r="O521" s="5">
        <v>1087</v>
      </c>
      <c r="P521" s="2"/>
      <c r="Q521" s="2">
        <v>4</v>
      </c>
      <c r="R521" s="2">
        <v>75</v>
      </c>
      <c r="S521" s="2">
        <f t="shared" si="105"/>
        <v>300000</v>
      </c>
    </row>
    <row r="522" spans="1:19">
      <c r="A522" s="20"/>
      <c r="B522" s="13"/>
      <c r="C522" s="5"/>
      <c r="D522" s="2">
        <v>5</v>
      </c>
      <c r="E522" s="2"/>
      <c r="F522" s="2">
        <v>42</v>
      </c>
      <c r="G522" s="2">
        <f t="shared" si="107"/>
        <v>2520000</v>
      </c>
      <c r="H522" s="2"/>
      <c r="I522" s="2">
        <f t="shared" si="108"/>
        <v>0</v>
      </c>
      <c r="J522" s="2"/>
      <c r="K522" s="2"/>
      <c r="L522" s="4">
        <f>+SUM(G521:G522)-SUM(I521:K522)</f>
        <v>9120000</v>
      </c>
      <c r="M522" s="5" t="s">
        <v>314</v>
      </c>
      <c r="O522" s="5">
        <v>1090</v>
      </c>
      <c r="P522" s="2"/>
      <c r="Q522" s="2">
        <v>10</v>
      </c>
      <c r="R522" s="2">
        <v>75</v>
      </c>
      <c r="S522" s="2">
        <f t="shared" si="105"/>
        <v>750000</v>
      </c>
    </row>
    <row r="523" spans="1:19">
      <c r="A523" s="20"/>
      <c r="B523" s="13"/>
      <c r="C523" s="5">
        <v>1032</v>
      </c>
      <c r="D523" s="2"/>
      <c r="E523" s="2">
        <v>3</v>
      </c>
      <c r="F523" s="2">
        <v>90</v>
      </c>
      <c r="G523" s="2">
        <f t="shared" si="107"/>
        <v>270000</v>
      </c>
      <c r="H523" s="2"/>
      <c r="I523" s="2">
        <f t="shared" si="108"/>
        <v>0</v>
      </c>
      <c r="J523" s="2"/>
      <c r="K523" s="2"/>
      <c r="L523" s="4">
        <f t="shared" si="106"/>
        <v>270000</v>
      </c>
      <c r="M523" s="5"/>
      <c r="O523" s="5">
        <v>1038</v>
      </c>
      <c r="P523" s="2"/>
      <c r="Q523" s="2">
        <v>6</v>
      </c>
      <c r="R523" s="2">
        <v>75</v>
      </c>
      <c r="S523" s="2">
        <f t="shared" ref="S523:S554" si="109">+((P523*12)+Q523)*R523*1000</f>
        <v>450000</v>
      </c>
    </row>
    <row r="524" spans="1:19">
      <c r="A524" s="20"/>
      <c r="B524" s="13"/>
      <c r="C524" s="5">
        <v>1033</v>
      </c>
      <c r="D524" s="2"/>
      <c r="E524" s="2">
        <v>3</v>
      </c>
      <c r="F524" s="2">
        <v>105</v>
      </c>
      <c r="G524" s="2">
        <f t="shared" si="107"/>
        <v>315000</v>
      </c>
      <c r="H524" s="2"/>
      <c r="I524" s="2">
        <f t="shared" si="108"/>
        <v>0</v>
      </c>
      <c r="J524" s="2"/>
      <c r="K524" s="2"/>
      <c r="L524" s="4">
        <f t="shared" si="106"/>
        <v>315000</v>
      </c>
      <c r="M524" s="5"/>
      <c r="O524" s="5"/>
      <c r="P524" s="2"/>
      <c r="Q524" s="2">
        <v>8</v>
      </c>
      <c r="R524" s="2">
        <v>75</v>
      </c>
      <c r="S524" s="2">
        <f t="shared" si="109"/>
        <v>600000</v>
      </c>
    </row>
    <row r="525" spans="1:19">
      <c r="A525" s="20"/>
      <c r="B525" s="13"/>
      <c r="C525" s="5">
        <v>1034</v>
      </c>
      <c r="D525" s="2">
        <v>2</v>
      </c>
      <c r="E525" s="2"/>
      <c r="F525" s="2">
        <v>65</v>
      </c>
      <c r="G525" s="2">
        <f t="shared" si="107"/>
        <v>1560000</v>
      </c>
      <c r="H525" s="2"/>
      <c r="I525" s="2">
        <f t="shared" si="108"/>
        <v>0</v>
      </c>
      <c r="J525" s="2"/>
      <c r="K525" s="2"/>
      <c r="L525" s="4" t="s">
        <v>82</v>
      </c>
      <c r="M525" s="5"/>
      <c r="O525" s="5"/>
      <c r="P525" s="2">
        <v>1</v>
      </c>
      <c r="Q525" s="2"/>
      <c r="R525" s="2">
        <v>75</v>
      </c>
      <c r="S525" s="2">
        <f t="shared" si="109"/>
        <v>900000</v>
      </c>
    </row>
    <row r="526" spans="1:19">
      <c r="A526" s="20"/>
      <c r="B526" s="13"/>
      <c r="C526" s="5"/>
      <c r="D526" s="2">
        <v>2</v>
      </c>
      <c r="E526" s="2">
        <v>8</v>
      </c>
      <c r="F526" s="2">
        <v>42</v>
      </c>
      <c r="G526" s="2">
        <f t="shared" si="107"/>
        <v>1344000</v>
      </c>
      <c r="H526" s="2"/>
      <c r="I526" s="2">
        <f t="shared" si="108"/>
        <v>0</v>
      </c>
      <c r="J526" s="2"/>
      <c r="K526" s="2"/>
      <c r="L526" s="4" t="s">
        <v>82</v>
      </c>
      <c r="M526" s="5"/>
      <c r="O526" s="5"/>
      <c r="P526" s="2"/>
      <c r="Q526" s="2">
        <v>6</v>
      </c>
      <c r="R526" s="2">
        <v>75</v>
      </c>
      <c r="S526" s="2">
        <f t="shared" si="109"/>
        <v>450000</v>
      </c>
    </row>
    <row r="527" spans="1:19">
      <c r="A527" s="20"/>
      <c r="B527" s="13"/>
      <c r="C527" s="5"/>
      <c r="D527" s="2">
        <v>1</v>
      </c>
      <c r="E527" s="2"/>
      <c r="F527" s="2">
        <v>45</v>
      </c>
      <c r="G527" s="2">
        <f t="shared" si="107"/>
        <v>540000</v>
      </c>
      <c r="H527" s="2"/>
      <c r="I527" s="2">
        <f t="shared" si="108"/>
        <v>0</v>
      </c>
      <c r="J527" s="2">
        <v>4000</v>
      </c>
      <c r="K527" s="2"/>
      <c r="L527" s="4" t="s">
        <v>82</v>
      </c>
      <c r="M527" s="5"/>
      <c r="O527" s="5"/>
      <c r="P527" s="2"/>
      <c r="Q527" s="2">
        <v>6</v>
      </c>
      <c r="R527" s="2">
        <v>75</v>
      </c>
      <c r="S527" s="2">
        <f t="shared" si="109"/>
        <v>450000</v>
      </c>
    </row>
    <row r="528" spans="1:19">
      <c r="A528" s="20"/>
      <c r="B528" s="13"/>
      <c r="C528" s="5"/>
      <c r="D528" s="2"/>
      <c r="E528" s="2"/>
      <c r="F528" s="2">
        <v>65</v>
      </c>
      <c r="G528" s="2">
        <f t="shared" si="107"/>
        <v>0</v>
      </c>
      <c r="H528" s="2">
        <v>2</v>
      </c>
      <c r="I528" s="2">
        <f t="shared" si="108"/>
        <v>130000</v>
      </c>
      <c r="J528" s="2"/>
      <c r="K528" s="2"/>
      <c r="L528" s="4">
        <f>+SUM(G525:G528)-SUM(I525:K528)</f>
        <v>3310000</v>
      </c>
      <c r="M528" s="5"/>
      <c r="O528" s="5"/>
      <c r="P528" s="2">
        <v>1</v>
      </c>
      <c r="Q528" s="2"/>
      <c r="R528" s="2">
        <v>75</v>
      </c>
      <c r="S528" s="2">
        <f t="shared" si="109"/>
        <v>900000</v>
      </c>
    </row>
    <row r="529" spans="1:19">
      <c r="A529" s="20"/>
      <c r="B529" s="13"/>
      <c r="C529" s="5">
        <v>1035</v>
      </c>
      <c r="D529" s="2"/>
      <c r="E529" s="2">
        <v>6</v>
      </c>
      <c r="F529" s="2">
        <v>130</v>
      </c>
      <c r="G529" s="2">
        <f t="shared" si="107"/>
        <v>780000</v>
      </c>
      <c r="H529" s="2"/>
      <c r="I529" s="2">
        <f t="shared" si="108"/>
        <v>0</v>
      </c>
      <c r="J529" s="2"/>
      <c r="K529" s="2"/>
      <c r="L529" s="4">
        <f t="shared" si="106"/>
        <v>780000</v>
      </c>
      <c r="M529" s="5"/>
      <c r="O529" s="5"/>
      <c r="P529" s="2"/>
      <c r="Q529" s="2">
        <v>6</v>
      </c>
      <c r="R529" s="2">
        <v>85</v>
      </c>
      <c r="S529" s="2">
        <f t="shared" si="109"/>
        <v>510000</v>
      </c>
    </row>
    <row r="530" spans="1:19">
      <c r="A530" s="20"/>
      <c r="B530" s="13"/>
      <c r="C530" s="5">
        <v>1036</v>
      </c>
      <c r="D530" s="2">
        <v>5</v>
      </c>
      <c r="E530" s="2"/>
      <c r="F530" s="2">
        <v>55</v>
      </c>
      <c r="G530" s="2">
        <f t="shared" si="107"/>
        <v>3300000</v>
      </c>
      <c r="H530" s="2"/>
      <c r="I530" s="2">
        <f t="shared" si="108"/>
        <v>0</v>
      </c>
      <c r="J530" s="2"/>
      <c r="K530" s="2"/>
      <c r="L530" s="4">
        <f t="shared" si="106"/>
        <v>3300000</v>
      </c>
      <c r="M530" s="5"/>
      <c r="O530" s="5"/>
      <c r="P530" s="2"/>
      <c r="Q530" s="2">
        <v>6</v>
      </c>
      <c r="R530" s="2">
        <v>85</v>
      </c>
      <c r="S530" s="2">
        <f t="shared" si="109"/>
        <v>510000</v>
      </c>
    </row>
    <row r="531" spans="1:19">
      <c r="A531" s="20"/>
      <c r="B531" s="13"/>
      <c r="C531" s="5">
        <v>1037</v>
      </c>
      <c r="D531" s="2"/>
      <c r="E531" s="2">
        <v>8</v>
      </c>
      <c r="F531" s="2">
        <v>65</v>
      </c>
      <c r="G531" s="2">
        <f t="shared" si="107"/>
        <v>520000</v>
      </c>
      <c r="H531" s="2"/>
      <c r="I531" s="2">
        <f t="shared" si="108"/>
        <v>0</v>
      </c>
      <c r="J531" s="2"/>
      <c r="K531" s="2"/>
      <c r="L531" s="4">
        <f t="shared" si="106"/>
        <v>520000</v>
      </c>
      <c r="M531" s="5"/>
      <c r="O531" s="5"/>
      <c r="P531" s="2"/>
      <c r="Q531" s="2">
        <v>6</v>
      </c>
      <c r="R531" s="2">
        <v>85</v>
      </c>
      <c r="S531" s="2">
        <f t="shared" si="109"/>
        <v>510000</v>
      </c>
    </row>
    <row r="532" spans="1:19">
      <c r="A532" s="20"/>
      <c r="B532" s="13"/>
      <c r="C532" s="5">
        <v>1038</v>
      </c>
      <c r="D532" s="2"/>
      <c r="E532" s="2">
        <v>6</v>
      </c>
      <c r="F532" s="2">
        <v>75</v>
      </c>
      <c r="G532" s="2">
        <f t="shared" si="107"/>
        <v>450000</v>
      </c>
      <c r="H532" s="2"/>
      <c r="I532" s="2">
        <f t="shared" si="108"/>
        <v>0</v>
      </c>
      <c r="J532" s="2"/>
      <c r="K532" s="2"/>
      <c r="L532" s="4" t="s">
        <v>82</v>
      </c>
      <c r="M532" s="5"/>
      <c r="O532" s="5"/>
      <c r="P532" s="2"/>
      <c r="Q532" s="2">
        <v>3</v>
      </c>
      <c r="R532" s="2">
        <v>90</v>
      </c>
      <c r="S532" s="2">
        <f t="shared" si="109"/>
        <v>270000</v>
      </c>
    </row>
    <row r="533" spans="1:19">
      <c r="A533" s="20"/>
      <c r="B533" s="13"/>
      <c r="C533" s="5"/>
      <c r="D533" s="2"/>
      <c r="E533" s="2">
        <v>8</v>
      </c>
      <c r="F533" s="2">
        <v>75</v>
      </c>
      <c r="G533" s="2">
        <f t="shared" si="107"/>
        <v>600000</v>
      </c>
      <c r="H533" s="2"/>
      <c r="I533" s="2">
        <f t="shared" si="108"/>
        <v>0</v>
      </c>
      <c r="J533" s="2"/>
      <c r="K533" s="2"/>
      <c r="L533" s="4" t="s">
        <v>82</v>
      </c>
      <c r="M533" s="5"/>
      <c r="O533" s="5">
        <v>1098</v>
      </c>
      <c r="P533" s="2"/>
      <c r="Q533" s="2">
        <v>4</v>
      </c>
      <c r="R533" s="2">
        <v>90</v>
      </c>
      <c r="S533" s="2">
        <f t="shared" si="109"/>
        <v>360000</v>
      </c>
    </row>
    <row r="534" spans="1:19">
      <c r="A534" s="20"/>
      <c r="B534" s="13"/>
      <c r="C534" s="5"/>
      <c r="D534" s="2"/>
      <c r="E534" s="2">
        <v>6</v>
      </c>
      <c r="F534" s="2">
        <v>90</v>
      </c>
      <c r="G534" s="2">
        <f t="shared" si="107"/>
        <v>540000</v>
      </c>
      <c r="H534" s="2"/>
      <c r="I534" s="2">
        <f t="shared" si="108"/>
        <v>0</v>
      </c>
      <c r="J534" s="2"/>
      <c r="K534" s="2"/>
      <c r="L534" s="4">
        <f>+SUM(G532:G534)-SUM(I532:K534)</f>
        <v>1590000</v>
      </c>
      <c r="M534" s="5"/>
      <c r="O534" s="5">
        <v>1032</v>
      </c>
      <c r="P534" s="2"/>
      <c r="Q534" s="2">
        <v>3</v>
      </c>
      <c r="R534" s="2">
        <v>90</v>
      </c>
      <c r="S534" s="2">
        <f t="shared" si="109"/>
        <v>270000</v>
      </c>
    </row>
    <row r="535" spans="1:19">
      <c r="A535" s="20"/>
      <c r="B535" s="13"/>
      <c r="C535" s="5">
        <v>1039</v>
      </c>
      <c r="D535" s="2">
        <v>1</v>
      </c>
      <c r="E535" s="2"/>
      <c r="F535" s="2">
        <v>130</v>
      </c>
      <c r="G535" s="2">
        <f t="shared" si="107"/>
        <v>1560000</v>
      </c>
      <c r="H535" s="2"/>
      <c r="I535" s="2">
        <f t="shared" si="108"/>
        <v>0</v>
      </c>
      <c r="J535" s="2"/>
      <c r="K535" s="2"/>
      <c r="L535" s="4" t="s">
        <v>82</v>
      </c>
      <c r="M535" s="5"/>
      <c r="O535" s="5"/>
      <c r="P535" s="2"/>
      <c r="Q535" s="2">
        <v>6</v>
      </c>
      <c r="R535" s="2">
        <v>90</v>
      </c>
      <c r="S535" s="2">
        <f t="shared" si="109"/>
        <v>540000</v>
      </c>
    </row>
    <row r="536" spans="1:19">
      <c r="A536" s="20"/>
      <c r="B536" s="13"/>
      <c r="C536" s="5"/>
      <c r="D536" s="2">
        <v>1</v>
      </c>
      <c r="E536" s="2"/>
      <c r="F536" s="2">
        <v>105</v>
      </c>
      <c r="G536" s="2">
        <f t="shared" si="107"/>
        <v>1260000</v>
      </c>
      <c r="H536" s="2"/>
      <c r="I536" s="2">
        <f t="shared" si="108"/>
        <v>0</v>
      </c>
      <c r="J536" s="2"/>
      <c r="K536" s="2"/>
      <c r="L536" s="4" t="s">
        <v>82</v>
      </c>
      <c r="M536" s="5"/>
      <c r="O536" s="5"/>
      <c r="P536" s="2">
        <v>2</v>
      </c>
      <c r="Q536" s="2"/>
      <c r="R536" s="2">
        <v>90</v>
      </c>
      <c r="S536" s="2">
        <f t="shared" si="109"/>
        <v>2160000</v>
      </c>
    </row>
    <row r="537" spans="1:19">
      <c r="A537" s="20"/>
      <c r="B537" s="13"/>
      <c r="C537" s="5"/>
      <c r="D537" s="2"/>
      <c r="E537" s="2">
        <v>6</v>
      </c>
      <c r="F537" s="2">
        <v>120</v>
      </c>
      <c r="G537" s="2">
        <f t="shared" ref="G537:G554" si="110">+((D537*12)+E537)*F537*1000</f>
        <v>720000</v>
      </c>
      <c r="H537" s="2"/>
      <c r="I537" s="2">
        <f t="shared" ref="I537:I554" si="111">+F537*H537*1000</f>
        <v>0</v>
      </c>
      <c r="J537" s="2"/>
      <c r="K537" s="2"/>
      <c r="L537" s="4">
        <f>+SUM(G535:G537)-SUM(I535:K537)</f>
        <v>3540000</v>
      </c>
      <c r="M537" s="5"/>
      <c r="O537" s="5"/>
      <c r="P537" s="2">
        <v>1</v>
      </c>
      <c r="Q537" s="2"/>
      <c r="R537" s="2">
        <v>90</v>
      </c>
      <c r="S537" s="2">
        <f t="shared" si="109"/>
        <v>1080000</v>
      </c>
    </row>
    <row r="538" spans="1:19">
      <c r="A538" s="20"/>
      <c r="B538" s="13"/>
      <c r="C538" s="5">
        <v>1040</v>
      </c>
      <c r="D538" s="2"/>
      <c r="E538" s="2">
        <v>4</v>
      </c>
      <c r="F538" s="2">
        <v>65</v>
      </c>
      <c r="G538" s="2">
        <f t="shared" si="110"/>
        <v>260000</v>
      </c>
      <c r="H538" s="2"/>
      <c r="I538" s="2">
        <f t="shared" si="111"/>
        <v>0</v>
      </c>
      <c r="J538" s="2"/>
      <c r="K538" s="2"/>
      <c r="L538" s="4" t="s">
        <v>82</v>
      </c>
      <c r="M538" s="5"/>
      <c r="O538" s="5">
        <v>1044</v>
      </c>
      <c r="P538" s="2"/>
      <c r="Q538" s="2">
        <v>6</v>
      </c>
      <c r="R538" s="2">
        <v>90</v>
      </c>
      <c r="S538" s="2">
        <f t="shared" si="109"/>
        <v>540000</v>
      </c>
    </row>
    <row r="539" spans="1:19">
      <c r="A539" s="20"/>
      <c r="B539" s="13"/>
      <c r="C539" s="5"/>
      <c r="D539" s="2"/>
      <c r="E539" s="2">
        <v>4</v>
      </c>
      <c r="F539" s="2">
        <v>55</v>
      </c>
      <c r="G539" s="2">
        <f t="shared" si="110"/>
        <v>220000</v>
      </c>
      <c r="H539" s="2"/>
      <c r="I539" s="2">
        <f t="shared" si="111"/>
        <v>0</v>
      </c>
      <c r="J539" s="2"/>
      <c r="K539" s="2"/>
      <c r="L539" s="4">
        <f>+SUM(G538:G539)-SUM(I538:K539)</f>
        <v>480000</v>
      </c>
      <c r="M539" s="5"/>
      <c r="O539" s="5">
        <v>1103</v>
      </c>
      <c r="P539" s="2">
        <v>1</v>
      </c>
      <c r="Q539" s="2"/>
      <c r="R539" s="2">
        <v>90</v>
      </c>
      <c r="S539" s="2">
        <f t="shared" si="109"/>
        <v>1080000</v>
      </c>
    </row>
    <row r="540" spans="1:19">
      <c r="A540" s="20"/>
      <c r="B540" s="13"/>
      <c r="C540" s="5">
        <v>1041</v>
      </c>
      <c r="D540" s="2">
        <v>6</v>
      </c>
      <c r="E540" s="2"/>
      <c r="F540" s="2">
        <v>42</v>
      </c>
      <c r="G540" s="2">
        <f t="shared" si="110"/>
        <v>3024000</v>
      </c>
      <c r="H540" s="2"/>
      <c r="I540" s="2">
        <f t="shared" si="111"/>
        <v>0</v>
      </c>
      <c r="J540" s="2"/>
      <c r="K540" s="2"/>
      <c r="L540" s="4" t="s">
        <v>82</v>
      </c>
      <c r="M540" s="5"/>
      <c r="O540" s="5"/>
      <c r="P540" s="2"/>
      <c r="Q540" s="2"/>
      <c r="R540" s="2">
        <v>100</v>
      </c>
      <c r="S540" s="2">
        <f t="shared" si="109"/>
        <v>0</v>
      </c>
    </row>
    <row r="541" spans="1:19">
      <c r="A541" s="20"/>
      <c r="B541" s="13"/>
      <c r="C541" s="5"/>
      <c r="D541" s="2">
        <v>2</v>
      </c>
      <c r="E541" s="2"/>
      <c r="F541" s="2">
        <v>90</v>
      </c>
      <c r="G541" s="2">
        <f t="shared" si="110"/>
        <v>2160000</v>
      </c>
      <c r="H541" s="2"/>
      <c r="I541" s="2">
        <f t="shared" si="111"/>
        <v>0</v>
      </c>
      <c r="J541" s="2"/>
      <c r="K541" s="2"/>
      <c r="L541" s="4" t="s">
        <v>82</v>
      </c>
      <c r="M541" s="5"/>
      <c r="O541" s="5"/>
      <c r="P541" s="2"/>
      <c r="Q541" s="2">
        <v>6</v>
      </c>
      <c r="R541" s="2">
        <v>105</v>
      </c>
      <c r="S541" s="2">
        <f t="shared" si="109"/>
        <v>630000</v>
      </c>
    </row>
    <row r="542" spans="1:19">
      <c r="A542" s="20"/>
      <c r="B542" s="13"/>
      <c r="C542" s="5"/>
      <c r="D542" s="2">
        <v>1</v>
      </c>
      <c r="E542" s="2"/>
      <c r="F542" s="2">
        <v>45</v>
      </c>
      <c r="G542" s="2">
        <f t="shared" ref="G542:G553" si="112">+((D542*12)+E542)*F542*1000</f>
        <v>540000</v>
      </c>
      <c r="H542" s="2"/>
      <c r="I542" s="2">
        <f t="shared" ref="I542:I553" si="113">+F542*H542*1000</f>
        <v>0</v>
      </c>
      <c r="J542" s="2"/>
      <c r="K542" s="2"/>
      <c r="L542" s="4" t="s">
        <v>82</v>
      </c>
      <c r="M542" s="5"/>
      <c r="O542" s="5">
        <v>1085</v>
      </c>
      <c r="P542" s="2">
        <v>1</v>
      </c>
      <c r="Q542" s="2"/>
      <c r="R542" s="2">
        <v>105</v>
      </c>
      <c r="S542" s="2">
        <f t="shared" si="109"/>
        <v>1260000</v>
      </c>
    </row>
    <row r="543" spans="1:19">
      <c r="A543" s="20"/>
      <c r="B543" s="13"/>
      <c r="C543" s="5"/>
      <c r="D543" s="2">
        <v>1</v>
      </c>
      <c r="E543" s="2"/>
      <c r="F543" s="2">
        <v>75</v>
      </c>
      <c r="G543" s="2">
        <f t="shared" si="112"/>
        <v>900000</v>
      </c>
      <c r="H543" s="2"/>
      <c r="I543" s="2">
        <f t="shared" si="113"/>
        <v>0</v>
      </c>
      <c r="J543" s="2"/>
      <c r="K543" s="2"/>
      <c r="L543" s="4" t="s">
        <v>82</v>
      </c>
      <c r="M543" s="5"/>
      <c r="O543" s="5">
        <v>1086</v>
      </c>
      <c r="P543" s="2"/>
      <c r="Q543" s="2">
        <v>6</v>
      </c>
      <c r="R543" s="2">
        <v>105</v>
      </c>
      <c r="S543" s="2">
        <f t="shared" si="109"/>
        <v>630000</v>
      </c>
    </row>
    <row r="544" spans="1:19">
      <c r="A544" s="20"/>
      <c r="B544" s="13"/>
      <c r="C544" s="5"/>
      <c r="D544" s="2">
        <v>1</v>
      </c>
      <c r="E544" s="2"/>
      <c r="F544" s="2">
        <v>90</v>
      </c>
      <c r="G544" s="2">
        <f t="shared" si="112"/>
        <v>1080000</v>
      </c>
      <c r="H544" s="2"/>
      <c r="I544" s="2">
        <f t="shared" si="113"/>
        <v>0</v>
      </c>
      <c r="J544" s="2">
        <v>66000</v>
      </c>
      <c r="K544" s="2"/>
      <c r="L544" s="4">
        <f>+SUM(G540:G544)-SUM(I540:K544)</f>
        <v>7638000</v>
      </c>
      <c r="M544" s="5"/>
      <c r="O544" s="5"/>
      <c r="P544" s="2"/>
      <c r="Q544" s="2">
        <v>6</v>
      </c>
      <c r="R544" s="2">
        <v>105</v>
      </c>
      <c r="S544" s="2">
        <f t="shared" si="109"/>
        <v>630000</v>
      </c>
    </row>
    <row r="545" spans="1:19">
      <c r="A545" s="20"/>
      <c r="B545" s="13"/>
      <c r="C545" s="5">
        <v>1042</v>
      </c>
      <c r="D545" s="2">
        <v>1</v>
      </c>
      <c r="E545" s="2"/>
      <c r="F545" s="2">
        <v>105</v>
      </c>
      <c r="G545" s="2">
        <f t="shared" si="112"/>
        <v>1260000</v>
      </c>
      <c r="H545" s="2"/>
      <c r="I545" s="2">
        <f t="shared" si="113"/>
        <v>0</v>
      </c>
      <c r="J545" s="2"/>
      <c r="K545" s="2"/>
      <c r="L545" s="4" t="s">
        <v>82</v>
      </c>
      <c r="M545" s="5"/>
      <c r="O545" s="5">
        <v>1092</v>
      </c>
      <c r="P545" s="2"/>
      <c r="Q545" s="2">
        <v>3</v>
      </c>
      <c r="R545" s="2">
        <v>105</v>
      </c>
      <c r="S545" s="2">
        <f t="shared" si="109"/>
        <v>315000</v>
      </c>
    </row>
    <row r="546" spans="1:19">
      <c r="A546" s="20"/>
      <c r="B546" s="13"/>
      <c r="C546" s="5"/>
      <c r="D546" s="2">
        <v>1</v>
      </c>
      <c r="E546" s="2"/>
      <c r="F546" s="2">
        <v>130</v>
      </c>
      <c r="G546" s="2">
        <f t="shared" si="112"/>
        <v>1560000</v>
      </c>
      <c r="H546" s="2"/>
      <c r="I546" s="2">
        <f t="shared" si="113"/>
        <v>0</v>
      </c>
      <c r="J546" s="2"/>
      <c r="K546" s="2"/>
      <c r="L546" s="4" t="s">
        <v>82</v>
      </c>
      <c r="M546" s="5"/>
      <c r="O546" s="5">
        <v>1093</v>
      </c>
      <c r="P546" s="2"/>
      <c r="Q546" s="2">
        <v>3</v>
      </c>
      <c r="R546" s="2">
        <v>105</v>
      </c>
      <c r="S546" s="2">
        <f t="shared" si="109"/>
        <v>315000</v>
      </c>
    </row>
    <row r="547" spans="1:19">
      <c r="A547" s="20"/>
      <c r="B547" s="13"/>
      <c r="C547" s="5"/>
      <c r="D547" s="2"/>
      <c r="E547" s="2">
        <v>6</v>
      </c>
      <c r="F547" s="2">
        <v>75</v>
      </c>
      <c r="G547" s="2">
        <f t="shared" si="112"/>
        <v>450000</v>
      </c>
      <c r="H547" s="2"/>
      <c r="I547" s="2">
        <f t="shared" si="113"/>
        <v>0</v>
      </c>
      <c r="J547" s="2"/>
      <c r="K547" s="2"/>
      <c r="L547" s="4" t="s">
        <v>82</v>
      </c>
      <c r="M547" s="5"/>
      <c r="O547" s="5">
        <v>1033</v>
      </c>
      <c r="P547" s="2"/>
      <c r="Q547" s="2">
        <v>3</v>
      </c>
      <c r="R547" s="2">
        <v>105</v>
      </c>
      <c r="S547" s="2">
        <f t="shared" si="109"/>
        <v>315000</v>
      </c>
    </row>
    <row r="548" spans="1:19">
      <c r="A548" s="20"/>
      <c r="B548" s="13"/>
      <c r="C548" s="5"/>
      <c r="D548" s="2"/>
      <c r="E548" s="2">
        <v>6</v>
      </c>
      <c r="F548" s="2">
        <v>85</v>
      </c>
      <c r="G548" s="2">
        <f t="shared" si="112"/>
        <v>510000</v>
      </c>
      <c r="H548" s="2"/>
      <c r="I548" s="2">
        <f t="shared" si="113"/>
        <v>0</v>
      </c>
      <c r="J548" s="2">
        <v>18000</v>
      </c>
      <c r="K548" s="2"/>
      <c r="L548" s="4">
        <f>+SUM(G545:G548)-SUM(I545:K548)</f>
        <v>3762000</v>
      </c>
      <c r="M548" s="5" t="s">
        <v>112</v>
      </c>
      <c r="O548" s="5"/>
      <c r="P548" s="2">
        <v>1</v>
      </c>
      <c r="Q548" s="2"/>
      <c r="R548" s="2">
        <v>105</v>
      </c>
      <c r="S548" s="2">
        <f t="shared" si="109"/>
        <v>1260000</v>
      </c>
    </row>
    <row r="549" spans="1:19">
      <c r="A549" s="20"/>
      <c r="B549" s="13"/>
      <c r="C549" s="5">
        <v>1043</v>
      </c>
      <c r="D549" s="2"/>
      <c r="E549" s="2">
        <v>3</v>
      </c>
      <c r="F549" s="2">
        <v>105</v>
      </c>
      <c r="G549" s="2">
        <f t="shared" si="112"/>
        <v>315000</v>
      </c>
      <c r="H549" s="2"/>
      <c r="I549" s="2">
        <f t="shared" si="113"/>
        <v>0</v>
      </c>
      <c r="J549" s="2"/>
      <c r="K549" s="2"/>
      <c r="L549" s="4" t="s">
        <v>82</v>
      </c>
      <c r="M549" s="5"/>
      <c r="O549" s="5">
        <v>1042</v>
      </c>
      <c r="P549" s="2">
        <v>1</v>
      </c>
      <c r="Q549" s="2"/>
      <c r="R549" s="2">
        <v>105</v>
      </c>
      <c r="S549" s="2">
        <f t="shared" si="109"/>
        <v>1260000</v>
      </c>
    </row>
    <row r="550" spans="1:19">
      <c r="A550" s="20"/>
      <c r="B550" s="13"/>
      <c r="C550" s="5"/>
      <c r="D550" s="2"/>
      <c r="E550" s="2">
        <v>3</v>
      </c>
      <c r="F550" s="2">
        <v>130</v>
      </c>
      <c r="G550" s="2">
        <f t="shared" si="112"/>
        <v>390000</v>
      </c>
      <c r="H550" s="2"/>
      <c r="I550" s="2">
        <f t="shared" si="113"/>
        <v>0</v>
      </c>
      <c r="J550" s="2"/>
      <c r="K550" s="2"/>
      <c r="L550" s="4">
        <f>+SUM(G549:G550)-SUM(I549:K550)</f>
        <v>705000</v>
      </c>
      <c r="M550" s="5"/>
      <c r="O550" s="5">
        <v>1043</v>
      </c>
      <c r="P550" s="2"/>
      <c r="Q550" s="2">
        <v>3</v>
      </c>
      <c r="R550" s="2">
        <v>105</v>
      </c>
      <c r="S550" s="2">
        <f t="shared" si="109"/>
        <v>315000</v>
      </c>
    </row>
    <row r="551" spans="1:19">
      <c r="A551" s="20"/>
      <c r="B551" s="13"/>
      <c r="C551" s="5">
        <v>1044</v>
      </c>
      <c r="D551" s="2"/>
      <c r="E551" s="2">
        <v>6</v>
      </c>
      <c r="F551" s="2">
        <v>90</v>
      </c>
      <c r="G551" s="2">
        <f t="shared" si="112"/>
        <v>540000</v>
      </c>
      <c r="H551" s="2"/>
      <c r="I551" s="2">
        <f t="shared" si="113"/>
        <v>0</v>
      </c>
      <c r="J551" s="2"/>
      <c r="K551" s="2"/>
      <c r="L551" s="4" t="s">
        <v>82</v>
      </c>
      <c r="M551" s="5"/>
      <c r="O551" s="5">
        <v>1045</v>
      </c>
      <c r="P551" s="2">
        <v>1</v>
      </c>
      <c r="Q551" s="2"/>
      <c r="R551" s="2">
        <v>105</v>
      </c>
      <c r="S551" s="2">
        <f t="shared" si="109"/>
        <v>1260000</v>
      </c>
    </row>
    <row r="552" spans="1:19">
      <c r="A552" s="20"/>
      <c r="B552" s="13"/>
      <c r="C552" s="5"/>
      <c r="D552" s="2"/>
      <c r="E552" s="2"/>
      <c r="F552" s="2">
        <v>100</v>
      </c>
      <c r="G552" s="2">
        <f t="shared" si="112"/>
        <v>0</v>
      </c>
      <c r="H552" s="2">
        <v>1</v>
      </c>
      <c r="I552" s="2">
        <f t="shared" si="113"/>
        <v>100000</v>
      </c>
      <c r="J552" s="2"/>
      <c r="K552" s="2"/>
      <c r="L552" s="4">
        <f>+SUM(G551:G552)-SUM(I551:K552)</f>
        <v>440000</v>
      </c>
      <c r="M552" s="5"/>
      <c r="O552" s="5">
        <v>1048</v>
      </c>
      <c r="P552" s="2"/>
      <c r="Q552" s="2">
        <v>6</v>
      </c>
      <c r="R552" s="2">
        <v>105</v>
      </c>
      <c r="S552" s="2">
        <f t="shared" si="109"/>
        <v>630000</v>
      </c>
    </row>
    <row r="553" spans="1:19">
      <c r="A553" s="20"/>
      <c r="B553" s="13"/>
      <c r="C553" s="5">
        <v>1045</v>
      </c>
      <c r="D553" s="2">
        <v>1</v>
      </c>
      <c r="E553" s="2"/>
      <c r="F553" s="2">
        <v>105</v>
      </c>
      <c r="G553" s="2">
        <f t="shared" si="112"/>
        <v>1260000</v>
      </c>
      <c r="H553" s="2"/>
      <c r="I553" s="2">
        <f t="shared" si="113"/>
        <v>0</v>
      </c>
      <c r="J553" s="2"/>
      <c r="K553" s="2"/>
      <c r="L553" s="4" t="s">
        <v>82</v>
      </c>
      <c r="M553" s="5"/>
      <c r="O553" s="5"/>
      <c r="P553" s="2"/>
      <c r="Q553" s="2">
        <v>6</v>
      </c>
      <c r="R553" s="2">
        <v>105</v>
      </c>
      <c r="S553" s="2">
        <f t="shared" si="109"/>
        <v>630000</v>
      </c>
    </row>
    <row r="554" spans="1:19">
      <c r="A554" s="20"/>
      <c r="B554" s="13"/>
      <c r="C554" s="5"/>
      <c r="D554" s="2"/>
      <c r="E554" s="2">
        <v>6</v>
      </c>
      <c r="F554" s="2">
        <v>75</v>
      </c>
      <c r="G554" s="2">
        <f t="shared" si="110"/>
        <v>450000</v>
      </c>
      <c r="H554" s="2"/>
      <c r="I554" s="2">
        <f t="shared" si="111"/>
        <v>0</v>
      </c>
      <c r="J554" s="2"/>
      <c r="K554" s="2"/>
      <c r="L554" s="4" t="s">
        <v>82</v>
      </c>
      <c r="M554" s="5"/>
      <c r="O554" s="5">
        <v>1101</v>
      </c>
      <c r="P554" s="2"/>
      <c r="Q554" s="2">
        <v>3</v>
      </c>
      <c r="R554" s="2">
        <v>105</v>
      </c>
      <c r="S554" s="2">
        <f t="shared" si="109"/>
        <v>315000</v>
      </c>
    </row>
    <row r="555" spans="1:19">
      <c r="A555" s="20"/>
      <c r="B555" s="13"/>
      <c r="C555" s="5"/>
      <c r="D555" s="2"/>
      <c r="E555" s="2">
        <v>6</v>
      </c>
      <c r="F555" s="2">
        <v>130</v>
      </c>
      <c r="G555" s="2">
        <f t="shared" si="103"/>
        <v>780000</v>
      </c>
      <c r="H555" s="2"/>
      <c r="I555" s="2">
        <f t="shared" si="104"/>
        <v>0</v>
      </c>
      <c r="J555" s="2"/>
      <c r="K555" s="2"/>
      <c r="L555" s="4" t="s">
        <v>82</v>
      </c>
      <c r="M555" s="5"/>
      <c r="O555" s="5">
        <v>1102</v>
      </c>
      <c r="P555" s="2"/>
      <c r="Q555" s="2">
        <v>6</v>
      </c>
      <c r="R555" s="2">
        <v>105</v>
      </c>
      <c r="S555" s="2">
        <f t="shared" ref="S555:S575" si="114">+((P555*12)+Q555)*R555*1000</f>
        <v>630000</v>
      </c>
    </row>
    <row r="556" spans="1:19">
      <c r="A556" s="20"/>
      <c r="B556" s="13"/>
      <c r="C556" s="5"/>
      <c r="D556" s="2"/>
      <c r="E556" s="2">
        <v>6</v>
      </c>
      <c r="F556" s="2">
        <v>42</v>
      </c>
      <c r="G556" s="2">
        <f t="shared" si="103"/>
        <v>252000</v>
      </c>
      <c r="H556" s="2"/>
      <c r="I556" s="2">
        <f t="shared" si="104"/>
        <v>0</v>
      </c>
      <c r="J556" s="2">
        <v>12000</v>
      </c>
      <c r="K556" s="2"/>
      <c r="L556" s="4">
        <f>+SUM(G553:G556)-SUM(I553:K556)</f>
        <v>2730000</v>
      </c>
      <c r="M556" s="5" t="s">
        <v>315</v>
      </c>
      <c r="O556" s="5">
        <v>1104</v>
      </c>
      <c r="P556" s="2"/>
      <c r="Q556" s="2">
        <v>4</v>
      </c>
      <c r="R556" s="2">
        <v>105</v>
      </c>
      <c r="S556" s="2">
        <f t="shared" si="114"/>
        <v>420000</v>
      </c>
    </row>
    <row r="557" spans="1:19">
      <c r="A557" s="20"/>
      <c r="B557" s="13"/>
      <c r="C557" s="5">
        <v>1046</v>
      </c>
      <c r="D557" s="2"/>
      <c r="E557" s="2">
        <v>6</v>
      </c>
      <c r="F557" s="2">
        <v>130</v>
      </c>
      <c r="G557" s="2">
        <f t="shared" ref="G557:G574" si="115">+((D557*12)+E557)*F557*1000</f>
        <v>780000</v>
      </c>
      <c r="H557" s="2"/>
      <c r="I557" s="2">
        <f t="shared" ref="I557:I559" si="116">+F557*H557*1000</f>
        <v>0</v>
      </c>
      <c r="J557" s="2"/>
      <c r="K557" s="2"/>
      <c r="L557" s="4" t="s">
        <v>82</v>
      </c>
      <c r="M557" s="5"/>
      <c r="O557" s="5">
        <v>1081</v>
      </c>
      <c r="P557" s="2"/>
      <c r="Q557" s="2">
        <v>3</v>
      </c>
      <c r="R557" s="2">
        <v>120</v>
      </c>
      <c r="S557" s="2">
        <f t="shared" si="114"/>
        <v>360000</v>
      </c>
    </row>
    <row r="558" spans="1:19">
      <c r="A558" s="20"/>
      <c r="B558" s="13"/>
      <c r="C558" s="5"/>
      <c r="D558" s="2">
        <v>1</v>
      </c>
      <c r="E558" s="2">
        <v>3</v>
      </c>
      <c r="F558" s="2">
        <v>130</v>
      </c>
      <c r="G558" s="2">
        <f t="shared" si="115"/>
        <v>1950000</v>
      </c>
      <c r="H558" s="2"/>
      <c r="I558" s="2">
        <f t="shared" si="116"/>
        <v>0</v>
      </c>
      <c r="J558" s="2"/>
      <c r="K558" s="2"/>
      <c r="L558" s="4">
        <f>+SUM(G557:G558)-SUM(I557:K558)</f>
        <v>2730000</v>
      </c>
      <c r="M558" s="5"/>
      <c r="O558" s="5"/>
      <c r="P558" s="2"/>
      <c r="Q558" s="2">
        <v>8</v>
      </c>
      <c r="R558" s="2">
        <v>120</v>
      </c>
      <c r="S558" s="2">
        <f t="shared" si="114"/>
        <v>960000</v>
      </c>
    </row>
    <row r="559" spans="1:19">
      <c r="A559" s="20"/>
      <c r="B559" s="13"/>
      <c r="C559" s="5">
        <v>1047</v>
      </c>
      <c r="D559" s="2"/>
      <c r="E559" s="2">
        <v>4</v>
      </c>
      <c r="F559" s="2">
        <v>130</v>
      </c>
      <c r="G559" s="2">
        <f t="shared" si="115"/>
        <v>520000</v>
      </c>
      <c r="H559" s="2"/>
      <c r="I559" s="2">
        <f t="shared" si="116"/>
        <v>0</v>
      </c>
      <c r="J559" s="2"/>
      <c r="K559" s="2"/>
      <c r="L559" s="4">
        <f t="shared" si="106"/>
        <v>520000</v>
      </c>
      <c r="M559" s="5"/>
      <c r="O559" s="5">
        <v>1100</v>
      </c>
      <c r="P559" s="2"/>
      <c r="Q559" s="2">
        <v>4</v>
      </c>
      <c r="R559" s="2">
        <v>120</v>
      </c>
      <c r="S559" s="2">
        <f t="shared" si="114"/>
        <v>480000</v>
      </c>
    </row>
    <row r="560" spans="1:19">
      <c r="A560" s="20"/>
      <c r="B560" s="13"/>
      <c r="C560" s="5">
        <v>1048</v>
      </c>
      <c r="D560" s="2"/>
      <c r="E560" s="2">
        <v>6</v>
      </c>
      <c r="F560" s="2">
        <v>105</v>
      </c>
      <c r="G560" s="2">
        <f t="shared" ref="G560:G573" si="117">+((D560*12)+E560)*F560*1000</f>
        <v>630000</v>
      </c>
      <c r="H560" s="2"/>
      <c r="I560" s="2">
        <f t="shared" ref="I560:I573" si="118">+F560*H560*1000</f>
        <v>0</v>
      </c>
      <c r="J560" s="2"/>
      <c r="K560" s="2"/>
      <c r="L560" s="4" t="s">
        <v>82</v>
      </c>
      <c r="M560" s="5"/>
      <c r="O560" s="5"/>
      <c r="P560" s="2"/>
      <c r="Q560" s="2">
        <v>6</v>
      </c>
      <c r="R560" s="2">
        <v>120</v>
      </c>
      <c r="S560" s="2">
        <f t="shared" si="114"/>
        <v>720000</v>
      </c>
    </row>
    <row r="561" spans="1:19">
      <c r="A561" s="20"/>
      <c r="B561" s="13"/>
      <c r="C561" s="5"/>
      <c r="D561" s="2"/>
      <c r="E561" s="2">
        <v>6</v>
      </c>
      <c r="F561" s="2">
        <v>105</v>
      </c>
      <c r="G561" s="2">
        <f t="shared" ref="G561:G568" si="119">+((D561*12)+E561)*F561*1000</f>
        <v>630000</v>
      </c>
      <c r="H561" s="2"/>
      <c r="I561" s="2">
        <f t="shared" ref="I561:I568" si="120">+F561*H561*1000</f>
        <v>0</v>
      </c>
      <c r="J561" s="2"/>
      <c r="K561" s="2"/>
      <c r="L561" s="4" t="s">
        <v>82</v>
      </c>
      <c r="M561" s="5"/>
      <c r="O561" s="5"/>
      <c r="P561" s="2">
        <v>1</v>
      </c>
      <c r="Q561" s="2"/>
      <c r="R561" s="2">
        <v>130</v>
      </c>
      <c r="S561" s="2">
        <f t="shared" si="114"/>
        <v>1560000</v>
      </c>
    </row>
    <row r="562" spans="1:19">
      <c r="A562" s="20"/>
      <c r="B562" s="13"/>
      <c r="C562" s="5"/>
      <c r="D562" s="2"/>
      <c r="E562" s="2">
        <v>6</v>
      </c>
      <c r="F562" s="2">
        <v>85</v>
      </c>
      <c r="G562" s="2">
        <f t="shared" si="119"/>
        <v>510000</v>
      </c>
      <c r="H562" s="2"/>
      <c r="I562" s="2">
        <f t="shared" si="120"/>
        <v>0</v>
      </c>
      <c r="J562" s="2"/>
      <c r="K562" s="2"/>
      <c r="L562" s="4">
        <f>+SUM(G560:G562)-SUM(I560:K562)</f>
        <v>1770000</v>
      </c>
      <c r="M562" s="5"/>
      <c r="O562" s="5"/>
      <c r="P562" s="2"/>
      <c r="Q562" s="2">
        <v>6</v>
      </c>
      <c r="R562" s="2">
        <v>130</v>
      </c>
      <c r="S562" s="2">
        <f t="shared" si="114"/>
        <v>780000</v>
      </c>
    </row>
    <row r="563" spans="1:19">
      <c r="A563" s="20"/>
      <c r="B563" s="13"/>
      <c r="C563" s="5">
        <v>1049</v>
      </c>
      <c r="D563" s="2">
        <v>1</v>
      </c>
      <c r="E563" s="2">
        <v>4</v>
      </c>
      <c r="F563" s="2">
        <v>55</v>
      </c>
      <c r="G563" s="2">
        <f t="shared" si="119"/>
        <v>880000</v>
      </c>
      <c r="H563" s="2"/>
      <c r="I563" s="2">
        <f t="shared" si="120"/>
        <v>0</v>
      </c>
      <c r="J563" s="2"/>
      <c r="K563" s="2"/>
      <c r="L563" s="4" t="s">
        <v>82</v>
      </c>
      <c r="M563" s="5"/>
      <c r="O563" s="5">
        <v>1088</v>
      </c>
      <c r="P563" s="2">
        <v>1</v>
      </c>
      <c r="Q563" s="2"/>
      <c r="R563" s="2">
        <v>130</v>
      </c>
      <c r="S563" s="2">
        <f t="shared" si="114"/>
        <v>1560000</v>
      </c>
    </row>
    <row r="564" spans="1:19">
      <c r="A564" s="20"/>
      <c r="B564" s="13"/>
      <c r="C564" s="5"/>
      <c r="D564" s="2">
        <v>1</v>
      </c>
      <c r="E564" s="2">
        <v>4</v>
      </c>
      <c r="F564" s="2">
        <v>65</v>
      </c>
      <c r="G564" s="2">
        <f t="shared" si="119"/>
        <v>1040000</v>
      </c>
      <c r="H564" s="2"/>
      <c r="I564" s="2">
        <f t="shared" si="120"/>
        <v>0</v>
      </c>
      <c r="J564" s="2"/>
      <c r="K564" s="2"/>
      <c r="L564" s="4">
        <f>+SUM(G563:G564)-SUM(I563:K564)</f>
        <v>1920000</v>
      </c>
      <c r="M564" s="5" t="s">
        <v>314</v>
      </c>
      <c r="O564" s="5">
        <v>1095</v>
      </c>
      <c r="P564" s="2"/>
      <c r="Q564" s="2">
        <v>6</v>
      </c>
      <c r="R564" s="2">
        <v>130</v>
      </c>
      <c r="S564" s="2">
        <f t="shared" si="114"/>
        <v>780000</v>
      </c>
    </row>
    <row r="565" spans="1:19">
      <c r="A565" s="20"/>
      <c r="B565" s="13"/>
      <c r="C565" s="5">
        <v>1050</v>
      </c>
      <c r="D565" s="2">
        <v>9</v>
      </c>
      <c r="E565" s="2"/>
      <c r="F565" s="2">
        <v>55</v>
      </c>
      <c r="G565" s="2">
        <f t="shared" si="119"/>
        <v>5940000</v>
      </c>
      <c r="H565" s="2"/>
      <c r="I565" s="2">
        <f t="shared" si="120"/>
        <v>0</v>
      </c>
      <c r="J565" s="2"/>
      <c r="K565" s="2"/>
      <c r="L565" s="4" t="s">
        <v>82</v>
      </c>
      <c r="M565" s="5"/>
      <c r="O565" s="5">
        <v>1035</v>
      </c>
      <c r="P565" s="2"/>
      <c r="Q565" s="2">
        <v>6</v>
      </c>
      <c r="R565" s="2">
        <v>130</v>
      </c>
      <c r="S565" s="2">
        <f t="shared" si="114"/>
        <v>780000</v>
      </c>
    </row>
    <row r="566" spans="1:19">
      <c r="A566" s="20"/>
      <c r="B566" s="13"/>
      <c r="C566" s="5"/>
      <c r="D566" s="2">
        <v>6</v>
      </c>
      <c r="E566" s="2"/>
      <c r="F566" s="2">
        <v>42</v>
      </c>
      <c r="G566" s="2">
        <f t="shared" si="119"/>
        <v>3024000</v>
      </c>
      <c r="H566" s="2"/>
      <c r="I566" s="2">
        <f t="shared" si="120"/>
        <v>0</v>
      </c>
      <c r="J566" s="2"/>
      <c r="K566" s="2"/>
      <c r="L566" s="4">
        <f>+SUM(G565:G566)-SUM(I565:K566)</f>
        <v>8964000</v>
      </c>
      <c r="M566" s="5" t="s">
        <v>314</v>
      </c>
      <c r="O566" s="5">
        <v>1039</v>
      </c>
      <c r="P566" s="2">
        <v>1</v>
      </c>
      <c r="Q566" s="2"/>
      <c r="R566" s="2">
        <v>130</v>
      </c>
      <c r="S566" s="2">
        <f t="shared" si="114"/>
        <v>1560000</v>
      </c>
    </row>
    <row r="567" spans="1:19">
      <c r="A567" s="20"/>
      <c r="B567" s="13"/>
      <c r="C567" s="5">
        <v>1101</v>
      </c>
      <c r="D567" s="2"/>
      <c r="E567" s="2">
        <v>3</v>
      </c>
      <c r="F567" s="2">
        <v>105</v>
      </c>
      <c r="G567" s="2">
        <f t="shared" si="119"/>
        <v>315000</v>
      </c>
      <c r="H567" s="2"/>
      <c r="I567" s="2">
        <f t="shared" si="120"/>
        <v>0</v>
      </c>
      <c r="J567" s="2"/>
      <c r="K567" s="2"/>
      <c r="L567" s="4">
        <f t="shared" ref="L567" si="121">+G567-I567-J567-K567</f>
        <v>315000</v>
      </c>
      <c r="M567" s="5"/>
      <c r="O567" s="5"/>
      <c r="P567" s="2">
        <v>1</v>
      </c>
      <c r="Q567" s="2"/>
      <c r="R567" s="2">
        <v>130</v>
      </c>
      <c r="S567" s="2">
        <f t="shared" si="114"/>
        <v>1560000</v>
      </c>
    </row>
    <row r="568" spans="1:19">
      <c r="A568" s="20"/>
      <c r="B568" s="13"/>
      <c r="C568" s="5">
        <v>1102</v>
      </c>
      <c r="D568" s="2"/>
      <c r="E568" s="2">
        <v>6</v>
      </c>
      <c r="F568" s="2">
        <v>105</v>
      </c>
      <c r="G568" s="2">
        <f t="shared" si="119"/>
        <v>630000</v>
      </c>
      <c r="H568" s="2"/>
      <c r="I568" s="2">
        <f t="shared" si="120"/>
        <v>0</v>
      </c>
      <c r="J568" s="2"/>
      <c r="K568" s="2"/>
      <c r="L568" s="4" t="s">
        <v>82</v>
      </c>
      <c r="M568" s="5"/>
      <c r="O568" s="5"/>
      <c r="P568" s="2"/>
      <c r="Q568" s="2">
        <v>3</v>
      </c>
      <c r="R568" s="2">
        <v>130</v>
      </c>
      <c r="S568" s="2">
        <f t="shared" si="114"/>
        <v>390000</v>
      </c>
    </row>
    <row r="569" spans="1:19">
      <c r="A569" s="20"/>
      <c r="B569" s="13"/>
      <c r="C569" s="5"/>
      <c r="D569" s="2"/>
      <c r="E569" s="2">
        <v>8</v>
      </c>
      <c r="F569" s="2">
        <v>55</v>
      </c>
      <c r="G569" s="2">
        <f t="shared" si="117"/>
        <v>440000</v>
      </c>
      <c r="H569" s="2"/>
      <c r="I569" s="2">
        <f t="shared" si="118"/>
        <v>0</v>
      </c>
      <c r="J569" s="2"/>
      <c r="K569" s="2"/>
      <c r="L569" s="4">
        <f>+SUM(G568:G569)-SUM(I568:K569)</f>
        <v>1070000</v>
      </c>
      <c r="M569" s="5" t="s">
        <v>112</v>
      </c>
      <c r="O569" s="5"/>
      <c r="P569" s="2"/>
      <c r="Q569" s="2">
        <v>6</v>
      </c>
      <c r="R569" s="2">
        <v>130</v>
      </c>
      <c r="S569" s="2">
        <f t="shared" si="114"/>
        <v>780000</v>
      </c>
    </row>
    <row r="570" spans="1:19">
      <c r="A570" s="20"/>
      <c r="B570" s="13"/>
      <c r="C570" s="5">
        <v>1103</v>
      </c>
      <c r="D570" s="2">
        <v>1</v>
      </c>
      <c r="E570" s="2"/>
      <c r="F570" s="2">
        <v>90</v>
      </c>
      <c r="G570" s="2">
        <f t="shared" si="117"/>
        <v>1080000</v>
      </c>
      <c r="H570" s="2"/>
      <c r="I570" s="2">
        <f t="shared" si="118"/>
        <v>0</v>
      </c>
      <c r="J570" s="2"/>
      <c r="K570" s="2"/>
      <c r="L570" s="4" t="s">
        <v>82</v>
      </c>
      <c r="M570" s="5"/>
      <c r="O570" s="5">
        <v>1046</v>
      </c>
      <c r="P570" s="2"/>
      <c r="Q570" s="2">
        <v>6</v>
      </c>
      <c r="R570" s="2">
        <v>130</v>
      </c>
      <c r="S570" s="2">
        <f t="shared" si="114"/>
        <v>780000</v>
      </c>
    </row>
    <row r="571" spans="1:19">
      <c r="A571" s="20"/>
      <c r="B571" s="13"/>
      <c r="C571" s="5"/>
      <c r="D571" s="2">
        <v>1</v>
      </c>
      <c r="E571" s="2"/>
      <c r="F571" s="2">
        <v>75</v>
      </c>
      <c r="G571" s="2">
        <f t="shared" si="117"/>
        <v>900000</v>
      </c>
      <c r="H571" s="2"/>
      <c r="I571" s="2">
        <f t="shared" si="118"/>
        <v>0</v>
      </c>
      <c r="J571" s="2"/>
      <c r="K571" s="2"/>
      <c r="L571" s="4">
        <f>+SUM(G570:G571)-SUM(I570:K571)</f>
        <v>1980000</v>
      </c>
      <c r="M571" s="5"/>
      <c r="O571" s="5"/>
      <c r="P571" s="2">
        <v>1</v>
      </c>
      <c r="Q571" s="2">
        <v>3</v>
      </c>
      <c r="R571" s="2">
        <v>130</v>
      </c>
      <c r="S571" s="2">
        <f t="shared" si="114"/>
        <v>1950000</v>
      </c>
    </row>
    <row r="572" spans="1:19">
      <c r="A572" s="20"/>
      <c r="B572" s="13"/>
      <c r="C572" s="5">
        <v>1104</v>
      </c>
      <c r="D572" s="2"/>
      <c r="E572" s="2">
        <v>4</v>
      </c>
      <c r="F572" s="2">
        <v>105</v>
      </c>
      <c r="G572" s="2">
        <f t="shared" si="117"/>
        <v>420000</v>
      </c>
      <c r="H572" s="2"/>
      <c r="I572" s="2">
        <f t="shared" si="118"/>
        <v>0</v>
      </c>
      <c r="J572" s="2"/>
      <c r="K572" s="2"/>
      <c r="L572" s="4">
        <f t="shared" ref="L572:L573" si="122">+G572-I572-J572-K572</f>
        <v>420000</v>
      </c>
      <c r="M572" s="5"/>
      <c r="O572" s="5">
        <v>1047</v>
      </c>
      <c r="P572" s="2"/>
      <c r="Q572" s="2">
        <v>4</v>
      </c>
      <c r="R572" s="2">
        <v>130</v>
      </c>
      <c r="S572" s="2">
        <f t="shared" si="114"/>
        <v>520000</v>
      </c>
    </row>
    <row r="573" spans="1:19">
      <c r="A573" s="20"/>
      <c r="B573" s="13"/>
      <c r="C573" s="5"/>
      <c r="D573" s="2"/>
      <c r="E573" s="2"/>
      <c r="F573" s="2"/>
      <c r="G573" s="2">
        <f t="shared" si="117"/>
        <v>0</v>
      </c>
      <c r="H573" s="2"/>
      <c r="I573" s="2">
        <f t="shared" si="118"/>
        <v>0</v>
      </c>
      <c r="J573" s="2"/>
      <c r="K573" s="2"/>
      <c r="L573" s="4">
        <f t="shared" si="122"/>
        <v>0</v>
      </c>
      <c r="M573" s="5"/>
      <c r="O573" s="5"/>
      <c r="P573" s="2"/>
      <c r="Q573" s="2"/>
      <c r="R573" s="2"/>
      <c r="S573" s="2">
        <f t="shared" si="114"/>
        <v>0</v>
      </c>
    </row>
    <row r="574" spans="1:19">
      <c r="A574" s="20"/>
      <c r="B574" s="13"/>
      <c r="C574" s="5"/>
      <c r="D574" s="2"/>
      <c r="E574" s="2"/>
      <c r="F574" s="2"/>
      <c r="G574" s="2">
        <f t="shared" si="115"/>
        <v>0</v>
      </c>
      <c r="H574" s="2"/>
      <c r="I574" s="2"/>
      <c r="J574" s="2"/>
      <c r="K574" s="2"/>
      <c r="L574" s="4">
        <f t="shared" si="106"/>
        <v>0</v>
      </c>
      <c r="M574" s="5"/>
      <c r="O574" s="5"/>
      <c r="P574" s="2"/>
      <c r="Q574" s="2"/>
      <c r="R574" s="2"/>
      <c r="S574" s="2">
        <f t="shared" si="114"/>
        <v>0</v>
      </c>
    </row>
    <row r="575" spans="1:19" ht="15.75" thickBot="1">
      <c r="A575" s="12"/>
      <c r="B575" s="13"/>
      <c r="C575" s="5"/>
      <c r="D575" s="2"/>
      <c r="E575" s="2"/>
      <c r="F575" s="2"/>
      <c r="G575" s="2">
        <f t="shared" ref="G575" si="123">+((D575*12)+E575)*F575*1000</f>
        <v>0</v>
      </c>
      <c r="H575" s="2"/>
      <c r="I575" s="2">
        <f t="shared" ref="I575" si="124">+F575*H575*1000</f>
        <v>0</v>
      </c>
      <c r="J575" s="2"/>
      <c r="K575" s="2"/>
      <c r="L575" s="4">
        <f t="shared" ref="L575" si="125">+G575-I575-J575-K575</f>
        <v>0</v>
      </c>
      <c r="M575" s="5"/>
      <c r="O575" s="5"/>
      <c r="P575" s="2"/>
      <c r="Q575" s="2"/>
      <c r="R575" s="2"/>
      <c r="S575" s="2">
        <f t="shared" si="114"/>
        <v>0</v>
      </c>
    </row>
    <row r="576" spans="1:19" ht="15.75" thickBot="1">
      <c r="D576" s="14">
        <f>SUM(D491:D575)</f>
        <v>78</v>
      </c>
      <c r="E576" s="14">
        <f>SUM(E491:E575)</f>
        <v>288</v>
      </c>
      <c r="F576" s="8"/>
      <c r="G576" s="14">
        <f t="shared" ref="G576:L576" si="126">SUM(G491:G575)</f>
        <v>82135000</v>
      </c>
      <c r="H576" s="14">
        <f t="shared" si="126"/>
        <v>3</v>
      </c>
      <c r="I576" s="14">
        <f t="shared" si="126"/>
        <v>230000</v>
      </c>
      <c r="J576" s="14">
        <f t="shared" si="126"/>
        <v>146000</v>
      </c>
      <c r="K576" s="14">
        <f t="shared" si="126"/>
        <v>0</v>
      </c>
      <c r="L576" s="14">
        <f t="shared" si="126"/>
        <v>81759000</v>
      </c>
      <c r="O576" s="3"/>
      <c r="P576" s="14">
        <f>SUM(P491:P575)</f>
        <v>78</v>
      </c>
      <c r="Q576" s="14">
        <f>SUM(Q491:Q575)</f>
        <v>288</v>
      </c>
      <c r="R576" s="8"/>
      <c r="S576" s="14">
        <f>SUM(S491:S575)</f>
        <v>82135000</v>
      </c>
    </row>
    <row r="577" spans="1:24" s="10" customFormat="1">
      <c r="D577" s="10">
        <v>102</v>
      </c>
      <c r="E577" s="10">
        <v>0</v>
      </c>
      <c r="P577" s="10">
        <v>102</v>
      </c>
      <c r="Q577" s="10">
        <v>0</v>
      </c>
      <c r="T577"/>
      <c r="U577"/>
      <c r="V577"/>
      <c r="W577"/>
      <c r="X577"/>
    </row>
    <row r="578" spans="1:24">
      <c r="I578" s="3"/>
      <c r="L578" s="35"/>
    </row>
    <row r="579" spans="1:24">
      <c r="A579" s="20" t="s">
        <v>134</v>
      </c>
      <c r="B579" s="13">
        <v>24</v>
      </c>
      <c r="C579" s="5">
        <v>1105</v>
      </c>
      <c r="D579" s="2"/>
      <c r="E579" s="2">
        <v>4</v>
      </c>
      <c r="F579" s="2">
        <v>65</v>
      </c>
      <c r="G579" s="2">
        <f>+((D579*12)+E579)*F579*1000</f>
        <v>260000</v>
      </c>
      <c r="H579" s="2"/>
      <c r="I579" s="2">
        <f>+F579*H579*1000</f>
        <v>0</v>
      </c>
      <c r="J579" s="2"/>
      <c r="K579" s="2"/>
      <c r="L579" s="4">
        <f>+G579-I579-J579-K579</f>
        <v>260000</v>
      </c>
      <c r="M579" s="5"/>
      <c r="O579" s="5">
        <v>1109</v>
      </c>
      <c r="P579" s="2">
        <v>40</v>
      </c>
      <c r="Q579" s="2"/>
      <c r="R579" s="2">
        <v>42</v>
      </c>
      <c r="S579" s="2">
        <f t="shared" ref="S579:S604" si="127">+((P579*12)+Q579)*R579*1000</f>
        <v>20160000</v>
      </c>
    </row>
    <row r="580" spans="1:24">
      <c r="A580" s="20"/>
      <c r="B580" s="13"/>
      <c r="C580" s="5">
        <v>1106</v>
      </c>
      <c r="D580" s="2"/>
      <c r="E580" s="2">
        <v>6</v>
      </c>
      <c r="F580" s="2">
        <v>55</v>
      </c>
      <c r="G580" s="2">
        <f t="shared" ref="G580:G591" si="128">+((D580*12)+E580)*F580*1000</f>
        <v>330000</v>
      </c>
      <c r="H580" s="2"/>
      <c r="I580" s="2">
        <f t="shared" ref="I580:I591" si="129">+F580*H580*1000</f>
        <v>0</v>
      </c>
      <c r="J580" s="2"/>
      <c r="K580" s="2"/>
      <c r="L580" s="4">
        <f t="shared" ref="L580:L603" si="130">+G580-I580-J580-K580</f>
        <v>330000</v>
      </c>
      <c r="M580" s="5"/>
      <c r="O580" s="5">
        <v>1154</v>
      </c>
      <c r="P580" s="2">
        <v>30</v>
      </c>
      <c r="Q580" s="2"/>
      <c r="R580" s="2">
        <v>42</v>
      </c>
      <c r="S580" s="2">
        <f t="shared" si="127"/>
        <v>15120000</v>
      </c>
    </row>
    <row r="581" spans="1:24">
      <c r="A581" s="20"/>
      <c r="B581" s="13"/>
      <c r="C581" s="5">
        <v>1107</v>
      </c>
      <c r="D581" s="2"/>
      <c r="E581" s="2">
        <v>6</v>
      </c>
      <c r="F581" s="2">
        <v>105</v>
      </c>
      <c r="G581" s="2">
        <f t="shared" si="128"/>
        <v>630000</v>
      </c>
      <c r="H581" s="2"/>
      <c r="I581" s="2">
        <f t="shared" si="129"/>
        <v>0</v>
      </c>
      <c r="J581" s="2"/>
      <c r="K581" s="2"/>
      <c r="L581" s="4" t="s">
        <v>82</v>
      </c>
      <c r="M581" s="5"/>
      <c r="O581" s="5">
        <v>1091</v>
      </c>
      <c r="P581" s="2">
        <v>30</v>
      </c>
      <c r="Q581" s="2"/>
      <c r="R581" s="2">
        <v>42</v>
      </c>
      <c r="S581" s="2">
        <f t="shared" si="127"/>
        <v>15120000</v>
      </c>
    </row>
    <row r="582" spans="1:24">
      <c r="A582" s="20"/>
      <c r="B582" s="13"/>
      <c r="C582" s="5"/>
      <c r="D582" s="2"/>
      <c r="E582" s="2">
        <v>3</v>
      </c>
      <c r="F582" s="2">
        <v>105</v>
      </c>
      <c r="G582" s="2">
        <f t="shared" si="128"/>
        <v>315000</v>
      </c>
      <c r="H582" s="2"/>
      <c r="I582" s="2">
        <f t="shared" si="129"/>
        <v>0</v>
      </c>
      <c r="J582" s="2"/>
      <c r="K582" s="2"/>
      <c r="L582" s="4">
        <f>+SUM(G581:G582)-SUM(I581:K582)</f>
        <v>945000</v>
      </c>
      <c r="M582" s="5" t="s">
        <v>112</v>
      </c>
      <c r="O582" s="5"/>
      <c r="P582" s="2">
        <v>10</v>
      </c>
      <c r="Q582" s="2"/>
      <c r="R582" s="2">
        <v>42</v>
      </c>
      <c r="S582" s="2">
        <f t="shared" si="127"/>
        <v>5040000</v>
      </c>
    </row>
    <row r="583" spans="1:24">
      <c r="A583" s="20"/>
      <c r="B583" s="13"/>
      <c r="C583" s="5">
        <v>1108</v>
      </c>
      <c r="D583" s="2"/>
      <c r="E583" s="2">
        <v>10</v>
      </c>
      <c r="F583" s="2">
        <v>85</v>
      </c>
      <c r="G583" s="2">
        <f t="shared" si="128"/>
        <v>850000</v>
      </c>
      <c r="H583" s="2"/>
      <c r="I583" s="2">
        <f t="shared" si="129"/>
        <v>0</v>
      </c>
      <c r="J583" s="2"/>
      <c r="K583" s="2"/>
      <c r="L583" s="4">
        <f t="shared" si="130"/>
        <v>850000</v>
      </c>
      <c r="M583" s="5"/>
      <c r="O583" s="5">
        <v>1106</v>
      </c>
      <c r="P583" s="2"/>
      <c r="Q583" s="2">
        <v>6</v>
      </c>
      <c r="R583" s="2">
        <v>55</v>
      </c>
      <c r="S583" s="2">
        <f t="shared" si="127"/>
        <v>330000</v>
      </c>
    </row>
    <row r="584" spans="1:24">
      <c r="A584" s="20"/>
      <c r="B584" s="13"/>
      <c r="C584" s="5">
        <v>1109</v>
      </c>
      <c r="D584" s="2">
        <v>40</v>
      </c>
      <c r="E584" s="2"/>
      <c r="F584" s="2">
        <v>42</v>
      </c>
      <c r="G584" s="2">
        <f t="shared" si="128"/>
        <v>20160000</v>
      </c>
      <c r="H584" s="2"/>
      <c r="I584" s="2">
        <f t="shared" si="129"/>
        <v>0</v>
      </c>
      <c r="J584" s="2">
        <v>240000</v>
      </c>
      <c r="K584" s="2"/>
      <c r="L584" s="4">
        <f t="shared" si="130"/>
        <v>19920000</v>
      </c>
      <c r="M584" s="5" t="s">
        <v>101</v>
      </c>
      <c r="O584" s="5">
        <v>1110</v>
      </c>
      <c r="P584" s="2"/>
      <c r="Q584" s="2">
        <v>8</v>
      </c>
      <c r="R584" s="2">
        <v>55</v>
      </c>
      <c r="S584" s="2">
        <f t="shared" si="127"/>
        <v>440000</v>
      </c>
    </row>
    <row r="585" spans="1:24">
      <c r="A585" s="20"/>
      <c r="B585" s="13"/>
      <c r="C585" s="5">
        <v>1110</v>
      </c>
      <c r="D585" s="2"/>
      <c r="E585" s="2">
        <v>8</v>
      </c>
      <c r="F585" s="2">
        <v>55</v>
      </c>
      <c r="G585" s="2">
        <f t="shared" si="128"/>
        <v>440000</v>
      </c>
      <c r="H585" s="2"/>
      <c r="I585" s="2">
        <f t="shared" si="129"/>
        <v>0</v>
      </c>
      <c r="J585" s="2"/>
      <c r="K585" s="2"/>
      <c r="L585" s="4" t="s">
        <v>82</v>
      </c>
      <c r="M585" s="5"/>
      <c r="O585" s="5">
        <v>1153</v>
      </c>
      <c r="P585" s="2"/>
      <c r="Q585" s="2">
        <v>4</v>
      </c>
      <c r="R585" s="2">
        <v>55</v>
      </c>
      <c r="S585" s="2">
        <f t="shared" si="127"/>
        <v>220000</v>
      </c>
    </row>
    <row r="586" spans="1:24">
      <c r="A586" s="20"/>
      <c r="B586" s="13"/>
      <c r="C586" s="5"/>
      <c r="D586" s="2">
        <v>1</v>
      </c>
      <c r="E586" s="2">
        <v>8</v>
      </c>
      <c r="F586" s="2">
        <v>65</v>
      </c>
      <c r="G586" s="2">
        <f t="shared" si="128"/>
        <v>1300000</v>
      </c>
      <c r="H586" s="2"/>
      <c r="I586" s="2">
        <f t="shared" si="129"/>
        <v>0</v>
      </c>
      <c r="J586" s="2"/>
      <c r="K586" s="2"/>
      <c r="L586" s="4">
        <f>+SUM(G585:G586)-SUM(I585:K586)</f>
        <v>1740000</v>
      </c>
      <c r="M586" s="5" t="s">
        <v>112</v>
      </c>
      <c r="O586" s="5">
        <v>1155</v>
      </c>
      <c r="P586" s="2">
        <v>1</v>
      </c>
      <c r="Q586" s="2"/>
      <c r="R586" s="2">
        <v>55</v>
      </c>
      <c r="S586" s="2">
        <f t="shared" si="127"/>
        <v>660000</v>
      </c>
    </row>
    <row r="587" spans="1:24">
      <c r="A587" s="20"/>
      <c r="B587" s="13"/>
      <c r="C587" s="5">
        <v>1151</v>
      </c>
      <c r="D587" s="2">
        <v>3</v>
      </c>
      <c r="E587" s="2">
        <v>6</v>
      </c>
      <c r="F587" s="2">
        <v>85</v>
      </c>
      <c r="G587" s="2">
        <f t="shared" si="128"/>
        <v>3570000</v>
      </c>
      <c r="H587" s="2"/>
      <c r="I587" s="2">
        <f t="shared" si="129"/>
        <v>0</v>
      </c>
      <c r="J587" s="2"/>
      <c r="K587" s="2"/>
      <c r="L587" s="4" t="s">
        <v>82</v>
      </c>
      <c r="M587" s="5"/>
      <c r="O587" s="5"/>
      <c r="P587" s="2"/>
      <c r="Q587" s="2">
        <v>6</v>
      </c>
      <c r="R587" s="2">
        <v>55</v>
      </c>
      <c r="S587" s="2">
        <f t="shared" si="127"/>
        <v>330000</v>
      </c>
    </row>
    <row r="588" spans="1:24">
      <c r="A588" s="20"/>
      <c r="B588" s="13"/>
      <c r="C588" s="5"/>
      <c r="D588" s="2">
        <v>1</v>
      </c>
      <c r="E588" s="2">
        <v>9</v>
      </c>
      <c r="F588" s="2">
        <v>75</v>
      </c>
      <c r="G588" s="2">
        <f t="shared" si="128"/>
        <v>1575000</v>
      </c>
      <c r="H588" s="2"/>
      <c r="I588" s="2">
        <f t="shared" si="129"/>
        <v>0</v>
      </c>
      <c r="J588" s="2"/>
      <c r="K588" s="2"/>
      <c r="L588" s="4" t="s">
        <v>82</v>
      </c>
      <c r="M588" s="5"/>
      <c r="O588" s="5"/>
      <c r="P588" s="2"/>
      <c r="Q588" s="2">
        <v>8</v>
      </c>
      <c r="R588" s="2">
        <v>55</v>
      </c>
      <c r="S588" s="2">
        <f t="shared" si="127"/>
        <v>440000</v>
      </c>
    </row>
    <row r="589" spans="1:24">
      <c r="A589" s="20"/>
      <c r="B589" s="13"/>
      <c r="C589" s="5"/>
      <c r="D589" s="2"/>
      <c r="E589" s="2">
        <v>1</v>
      </c>
      <c r="F589" s="2">
        <v>105</v>
      </c>
      <c r="G589" s="2">
        <f t="shared" si="128"/>
        <v>105000</v>
      </c>
      <c r="H589" s="2"/>
      <c r="I589" s="2">
        <f t="shared" si="129"/>
        <v>0</v>
      </c>
      <c r="J589" s="2"/>
      <c r="K589" s="2"/>
      <c r="L589" s="4" t="s">
        <v>82</v>
      </c>
      <c r="M589" s="5"/>
      <c r="O589" s="5">
        <v>1105</v>
      </c>
      <c r="P589" s="2"/>
      <c r="Q589" s="2">
        <v>4</v>
      </c>
      <c r="R589" s="2">
        <v>65</v>
      </c>
      <c r="S589" s="2">
        <f t="shared" si="127"/>
        <v>260000</v>
      </c>
    </row>
    <row r="590" spans="1:24">
      <c r="A590" s="20"/>
      <c r="B590" s="13"/>
      <c r="C590" s="5"/>
      <c r="D590" s="2">
        <v>1</v>
      </c>
      <c r="E590" s="2"/>
      <c r="F590" s="2">
        <v>75</v>
      </c>
      <c r="G590" s="2">
        <f t="shared" si="128"/>
        <v>900000</v>
      </c>
      <c r="H590" s="2"/>
      <c r="I590" s="2">
        <f t="shared" si="129"/>
        <v>0</v>
      </c>
      <c r="J590" s="2"/>
      <c r="K590" s="2"/>
      <c r="L590" s="4">
        <f>+SUM(G587:G590)-SUM(I587:K590)</f>
        <v>6150000</v>
      </c>
      <c r="M590" s="5" t="s">
        <v>112</v>
      </c>
      <c r="O590" s="5"/>
      <c r="P590" s="2">
        <v>1</v>
      </c>
      <c r="Q590" s="2">
        <v>8</v>
      </c>
      <c r="R590" s="2">
        <v>65</v>
      </c>
      <c r="S590" s="2">
        <f t="shared" si="127"/>
        <v>1300000</v>
      </c>
    </row>
    <row r="591" spans="1:24">
      <c r="A591" s="20"/>
      <c r="B591" s="13"/>
      <c r="C591" s="5">
        <v>1152</v>
      </c>
      <c r="D591" s="2"/>
      <c r="E591" s="2">
        <v>6</v>
      </c>
      <c r="F591" s="2">
        <v>90</v>
      </c>
      <c r="G591" s="2">
        <f t="shared" si="128"/>
        <v>540000</v>
      </c>
      <c r="H591" s="2"/>
      <c r="I591" s="2">
        <f t="shared" si="129"/>
        <v>0</v>
      </c>
      <c r="J591" s="2"/>
      <c r="K591" s="2"/>
      <c r="L591" s="4">
        <f t="shared" si="130"/>
        <v>540000</v>
      </c>
      <c r="M591" s="5"/>
      <c r="O591" s="5"/>
      <c r="P591" s="2">
        <v>12</v>
      </c>
      <c r="Q591" s="2"/>
      <c r="R591" s="2">
        <v>65</v>
      </c>
      <c r="S591" s="2">
        <f t="shared" si="127"/>
        <v>9360000</v>
      </c>
    </row>
    <row r="592" spans="1:24">
      <c r="A592" s="20"/>
      <c r="B592" s="13"/>
      <c r="C592" s="5">
        <v>1153</v>
      </c>
      <c r="D592" s="2"/>
      <c r="E592" s="2">
        <v>4</v>
      </c>
      <c r="F592" s="2">
        <v>55</v>
      </c>
      <c r="G592" s="2">
        <f t="shared" ref="G592:G603" si="131">+((D592*12)+E592)*F592*1000</f>
        <v>220000</v>
      </c>
      <c r="H592" s="2"/>
      <c r="I592" s="2">
        <f t="shared" ref="I592:I603" si="132">+F592*H592*1000</f>
        <v>0</v>
      </c>
      <c r="J592" s="2"/>
      <c r="K592" s="2"/>
      <c r="L592" s="4">
        <f t="shared" si="130"/>
        <v>220000</v>
      </c>
      <c r="M592" s="5"/>
      <c r="O592" s="5"/>
      <c r="P592" s="2">
        <v>1</v>
      </c>
      <c r="Q592" s="2">
        <v>9</v>
      </c>
      <c r="R592" s="2">
        <v>75</v>
      </c>
      <c r="S592" s="2">
        <f t="shared" si="127"/>
        <v>1575000</v>
      </c>
    </row>
    <row r="593" spans="1:24">
      <c r="A593" s="20"/>
      <c r="B593" s="13"/>
      <c r="C593" s="5">
        <v>1154</v>
      </c>
      <c r="D593" s="2">
        <v>30</v>
      </c>
      <c r="E593" s="2"/>
      <c r="F593" s="2">
        <v>42</v>
      </c>
      <c r="G593" s="2">
        <f t="shared" si="131"/>
        <v>15120000</v>
      </c>
      <c r="H593" s="2"/>
      <c r="I593" s="2">
        <f t="shared" si="132"/>
        <v>0</v>
      </c>
      <c r="J593" s="2"/>
      <c r="K593" s="2"/>
      <c r="L593" s="4">
        <f t="shared" si="130"/>
        <v>15120000</v>
      </c>
      <c r="M593" s="5" t="s">
        <v>121</v>
      </c>
      <c r="O593" s="5"/>
      <c r="P593" s="2">
        <v>1</v>
      </c>
      <c r="Q593" s="2"/>
      <c r="R593" s="2">
        <v>75</v>
      </c>
      <c r="S593" s="2">
        <f t="shared" si="127"/>
        <v>900000</v>
      </c>
    </row>
    <row r="594" spans="1:24">
      <c r="A594" s="20"/>
      <c r="B594" s="13"/>
      <c r="C594" s="5">
        <v>1155</v>
      </c>
      <c r="D594" s="2">
        <v>1</v>
      </c>
      <c r="E594" s="2"/>
      <c r="F594" s="2">
        <v>55</v>
      </c>
      <c r="G594" s="2">
        <f t="shared" si="131"/>
        <v>660000</v>
      </c>
      <c r="H594" s="2"/>
      <c r="I594" s="2">
        <f t="shared" si="132"/>
        <v>0</v>
      </c>
      <c r="J594" s="2"/>
      <c r="K594" s="2"/>
      <c r="L594" s="4" t="s">
        <v>82</v>
      </c>
      <c r="M594" s="5"/>
      <c r="O594" s="5">
        <v>1108</v>
      </c>
      <c r="P594" s="2"/>
      <c r="Q594" s="2">
        <v>10</v>
      </c>
      <c r="R594" s="2">
        <v>85</v>
      </c>
      <c r="S594" s="2">
        <f t="shared" si="127"/>
        <v>850000</v>
      </c>
    </row>
    <row r="595" spans="1:24">
      <c r="A595" s="20"/>
      <c r="B595" s="13"/>
      <c r="C595" s="5"/>
      <c r="D595" s="2"/>
      <c r="E595" s="2">
        <v>6</v>
      </c>
      <c r="F595" s="2">
        <v>55</v>
      </c>
      <c r="G595" s="2">
        <f t="shared" si="131"/>
        <v>330000</v>
      </c>
      <c r="H595" s="2"/>
      <c r="I595" s="2">
        <f t="shared" si="132"/>
        <v>0</v>
      </c>
      <c r="J595" s="2"/>
      <c r="K595" s="2"/>
      <c r="L595" s="4">
        <f>+SUM(G594:G595)-SUM(I594:K595)</f>
        <v>990000</v>
      </c>
      <c r="M595" s="5"/>
      <c r="O595" s="5">
        <v>1151</v>
      </c>
      <c r="P595" s="2">
        <v>3</v>
      </c>
      <c r="Q595" s="2">
        <v>6</v>
      </c>
      <c r="R595" s="2">
        <v>85</v>
      </c>
      <c r="S595" s="2">
        <f t="shared" si="127"/>
        <v>3570000</v>
      </c>
    </row>
    <row r="596" spans="1:24">
      <c r="A596" s="20"/>
      <c r="B596" s="13"/>
      <c r="C596" s="5">
        <v>1159</v>
      </c>
      <c r="D596" s="2"/>
      <c r="E596" s="2">
        <v>4</v>
      </c>
      <c r="F596" s="2">
        <v>130</v>
      </c>
      <c r="G596" s="2">
        <f t="shared" si="131"/>
        <v>520000</v>
      </c>
      <c r="H596" s="2"/>
      <c r="I596" s="2">
        <f t="shared" si="132"/>
        <v>0</v>
      </c>
      <c r="J596" s="2"/>
      <c r="K596" s="2"/>
      <c r="L596" s="4" t="s">
        <v>82</v>
      </c>
      <c r="M596" s="5"/>
      <c r="O596" s="5">
        <v>1152</v>
      </c>
      <c r="P596" s="2"/>
      <c r="Q596" s="2">
        <v>6</v>
      </c>
      <c r="R596" s="2">
        <v>90</v>
      </c>
      <c r="S596" s="2">
        <f t="shared" si="127"/>
        <v>540000</v>
      </c>
    </row>
    <row r="597" spans="1:24">
      <c r="A597" s="20"/>
      <c r="B597" s="13"/>
      <c r="C597" s="5"/>
      <c r="D597" s="2"/>
      <c r="E597" s="2">
        <v>8</v>
      </c>
      <c r="F597" s="2">
        <v>100</v>
      </c>
      <c r="G597" s="2">
        <f t="shared" si="131"/>
        <v>800000</v>
      </c>
      <c r="H597" s="2"/>
      <c r="I597" s="2">
        <f t="shared" si="132"/>
        <v>0</v>
      </c>
      <c r="J597" s="2"/>
      <c r="K597" s="2"/>
      <c r="L597" s="4" t="s">
        <v>82</v>
      </c>
      <c r="M597" s="5"/>
      <c r="O597" s="5"/>
      <c r="P597" s="2"/>
      <c r="Q597" s="2">
        <v>8</v>
      </c>
      <c r="R597" s="2">
        <v>100</v>
      </c>
      <c r="S597" s="2">
        <f t="shared" si="127"/>
        <v>800000</v>
      </c>
    </row>
    <row r="598" spans="1:24">
      <c r="A598" s="20"/>
      <c r="B598" s="13"/>
      <c r="C598" s="5"/>
      <c r="D598" s="2"/>
      <c r="E598" s="2">
        <v>8</v>
      </c>
      <c r="F598" s="2">
        <v>55</v>
      </c>
      <c r="G598" s="2">
        <f t="shared" si="131"/>
        <v>440000</v>
      </c>
      <c r="H598" s="2"/>
      <c r="I598" s="2">
        <f t="shared" si="132"/>
        <v>0</v>
      </c>
      <c r="J598" s="2"/>
      <c r="K598" s="2"/>
      <c r="L598" s="4">
        <f>+SUM(G596:G598)-SUM(I596:K598)</f>
        <v>1760000</v>
      </c>
      <c r="M598" s="5"/>
      <c r="O598" s="5">
        <v>1107</v>
      </c>
      <c r="P598" s="2"/>
      <c r="Q598" s="2">
        <v>6</v>
      </c>
      <c r="R598" s="2">
        <v>105</v>
      </c>
      <c r="S598" s="2">
        <f t="shared" si="127"/>
        <v>630000</v>
      </c>
    </row>
    <row r="599" spans="1:24">
      <c r="A599" s="20"/>
      <c r="B599" s="13"/>
      <c r="C599" s="5">
        <v>1160</v>
      </c>
      <c r="D599" s="2"/>
      <c r="E599" s="2">
        <v>4</v>
      </c>
      <c r="F599" s="2">
        <v>130</v>
      </c>
      <c r="G599" s="2">
        <f t="shared" si="131"/>
        <v>520000</v>
      </c>
      <c r="H599" s="2"/>
      <c r="I599" s="2">
        <f t="shared" si="132"/>
        <v>0</v>
      </c>
      <c r="J599" s="2"/>
      <c r="K599" s="2"/>
      <c r="L599" s="4">
        <f t="shared" si="130"/>
        <v>520000</v>
      </c>
      <c r="M599" s="5"/>
      <c r="O599" s="5"/>
      <c r="P599" s="2"/>
      <c r="Q599" s="2">
        <v>3</v>
      </c>
      <c r="R599" s="2">
        <v>105</v>
      </c>
      <c r="S599" s="2">
        <f t="shared" si="127"/>
        <v>315000</v>
      </c>
    </row>
    <row r="600" spans="1:24">
      <c r="A600" s="20"/>
      <c r="B600" s="13"/>
      <c r="C600" s="5">
        <v>1091</v>
      </c>
      <c r="D600" s="2">
        <v>30</v>
      </c>
      <c r="E600" s="2"/>
      <c r="F600" s="2">
        <v>42</v>
      </c>
      <c r="G600" s="2">
        <f t="shared" si="131"/>
        <v>15120000</v>
      </c>
      <c r="H600" s="2"/>
      <c r="I600" s="2">
        <f t="shared" si="132"/>
        <v>0</v>
      </c>
      <c r="J600" s="2">
        <v>180000</v>
      </c>
      <c r="K600" s="2"/>
      <c r="L600" s="4" t="s">
        <v>82</v>
      </c>
      <c r="M600" s="5"/>
      <c r="O600" s="5"/>
      <c r="P600" s="2"/>
      <c r="Q600" s="2">
        <v>1</v>
      </c>
      <c r="R600" s="2">
        <v>105</v>
      </c>
      <c r="S600" s="2">
        <f t="shared" si="127"/>
        <v>105000</v>
      </c>
    </row>
    <row r="601" spans="1:24">
      <c r="A601" s="20"/>
      <c r="B601" s="13"/>
      <c r="C601" s="5"/>
      <c r="D601" s="2">
        <v>10</v>
      </c>
      <c r="E601" s="2"/>
      <c r="F601" s="2">
        <v>42</v>
      </c>
      <c r="G601" s="2">
        <f t="shared" si="131"/>
        <v>5040000</v>
      </c>
      <c r="H601" s="2"/>
      <c r="I601" s="2">
        <f t="shared" si="132"/>
        <v>0</v>
      </c>
      <c r="J601" s="2"/>
      <c r="K601" s="2"/>
      <c r="L601" s="4" t="s">
        <v>82</v>
      </c>
      <c r="M601" s="5"/>
      <c r="O601" s="5">
        <v>1159</v>
      </c>
      <c r="P601" s="2"/>
      <c r="Q601" s="2">
        <v>4</v>
      </c>
      <c r="R601" s="2">
        <v>130</v>
      </c>
      <c r="S601" s="2">
        <f t="shared" si="127"/>
        <v>520000</v>
      </c>
    </row>
    <row r="602" spans="1:24">
      <c r="A602" s="20"/>
      <c r="B602" s="13"/>
      <c r="C602" s="5"/>
      <c r="D602" s="2">
        <v>12</v>
      </c>
      <c r="E602" s="2"/>
      <c r="F602" s="2">
        <v>65</v>
      </c>
      <c r="G602" s="2">
        <f t="shared" si="131"/>
        <v>9360000</v>
      </c>
      <c r="H602" s="2"/>
      <c r="I602" s="2">
        <f t="shared" si="132"/>
        <v>0</v>
      </c>
      <c r="J602" s="2">
        <v>132000</v>
      </c>
      <c r="K602" s="2"/>
      <c r="L602" s="4">
        <f>+SUM(G600:G602)-SUM(I600:K602)</f>
        <v>29208000</v>
      </c>
      <c r="M602" s="5" t="s">
        <v>101</v>
      </c>
      <c r="O602" s="5">
        <v>1160</v>
      </c>
      <c r="P602" s="2"/>
      <c r="Q602" s="2">
        <v>4</v>
      </c>
      <c r="R602" s="2">
        <v>130</v>
      </c>
      <c r="S602" s="2">
        <f t="shared" si="127"/>
        <v>520000</v>
      </c>
    </row>
    <row r="603" spans="1:24">
      <c r="A603" s="20"/>
      <c r="B603" s="13"/>
      <c r="C603" s="5"/>
      <c r="D603" s="2"/>
      <c r="E603" s="2"/>
      <c r="F603" s="2"/>
      <c r="G603" s="2">
        <f t="shared" si="131"/>
        <v>0</v>
      </c>
      <c r="H603" s="2"/>
      <c r="I603" s="2">
        <f t="shared" si="132"/>
        <v>0</v>
      </c>
      <c r="J603" s="2"/>
      <c r="K603" s="2"/>
      <c r="L603" s="4">
        <f t="shared" si="130"/>
        <v>0</v>
      </c>
      <c r="M603" s="5"/>
      <c r="O603" s="5"/>
      <c r="P603" s="2"/>
      <c r="Q603" s="2"/>
      <c r="R603" s="2"/>
      <c r="S603" s="2">
        <f t="shared" si="127"/>
        <v>0</v>
      </c>
    </row>
    <row r="604" spans="1:24" ht="15.75" thickBot="1">
      <c r="A604" s="12"/>
      <c r="B604" s="13"/>
      <c r="C604" s="5"/>
      <c r="D604" s="2"/>
      <c r="E604" s="2"/>
      <c r="F604" s="2"/>
      <c r="G604" s="2">
        <f t="shared" ref="G604" si="133">+((D604*12)+E604)*F604*1000</f>
        <v>0</v>
      </c>
      <c r="H604" s="2"/>
      <c r="I604" s="2">
        <f t="shared" ref="I604" si="134">+F604*H604*1000</f>
        <v>0</v>
      </c>
      <c r="J604" s="2"/>
      <c r="K604" s="2"/>
      <c r="L604" s="4">
        <f>+SUM(G604:G604)-SUM(I604:K604)</f>
        <v>0</v>
      </c>
      <c r="M604" s="5"/>
      <c r="O604" s="5"/>
      <c r="P604" s="2"/>
      <c r="Q604" s="2"/>
      <c r="R604" s="2"/>
      <c r="S604" s="2">
        <f t="shared" si="127"/>
        <v>0</v>
      </c>
    </row>
    <row r="605" spans="1:24" ht="15.75" thickBot="1">
      <c r="D605" s="14">
        <f>SUM(D579:D604)</f>
        <v>129</v>
      </c>
      <c r="E605" s="14">
        <f>SUM(E579:E604)</f>
        <v>101</v>
      </c>
      <c r="F605" s="8"/>
      <c r="G605" s="14">
        <f t="shared" ref="G605:L605" si="135">SUM(G579:G604)</f>
        <v>79105000</v>
      </c>
      <c r="H605" s="14">
        <f t="shared" si="135"/>
        <v>0</v>
      </c>
      <c r="I605" s="14">
        <f t="shared" si="135"/>
        <v>0</v>
      </c>
      <c r="J605" s="14">
        <f t="shared" si="135"/>
        <v>552000</v>
      </c>
      <c r="K605" s="14">
        <f t="shared" si="135"/>
        <v>0</v>
      </c>
      <c r="L605" s="14">
        <f t="shared" si="135"/>
        <v>78553000</v>
      </c>
      <c r="O605" s="3"/>
      <c r="P605" s="14">
        <f>SUM(P579:P604)</f>
        <v>129</v>
      </c>
      <c r="Q605" s="14">
        <f>SUM(Q579:Q604)</f>
        <v>101</v>
      </c>
      <c r="R605" s="8"/>
      <c r="S605" s="14">
        <f>SUM(S579:S604)</f>
        <v>79105000</v>
      </c>
    </row>
    <row r="606" spans="1:24" s="10" customFormat="1">
      <c r="D606" s="10">
        <v>137</v>
      </c>
      <c r="E606" s="10">
        <v>5</v>
      </c>
      <c r="P606" s="10">
        <v>137</v>
      </c>
      <c r="Q606" s="10">
        <v>5</v>
      </c>
      <c r="T606"/>
      <c r="U606"/>
      <c r="V606"/>
      <c r="W606"/>
      <c r="X606"/>
    </row>
    <row r="607" spans="1:24">
      <c r="D607" s="21" t="s">
        <v>82</v>
      </c>
      <c r="E607" s="3" t="s">
        <v>82</v>
      </c>
      <c r="I607" s="3"/>
      <c r="L607" s="35"/>
      <c r="N607" s="24"/>
    </row>
    <row r="608" spans="1:24">
      <c r="A608" s="20" t="s">
        <v>134</v>
      </c>
      <c r="B608" s="13">
        <v>25</v>
      </c>
      <c r="C608" s="5">
        <v>1111</v>
      </c>
      <c r="D608" s="2"/>
      <c r="E608" s="2">
        <v>8</v>
      </c>
      <c r="F608" s="2">
        <v>130</v>
      </c>
      <c r="G608" s="2">
        <f t="shared" ref="G608:G651" si="136">+((D608*12)+E608)*F608*1000</f>
        <v>1040000</v>
      </c>
      <c r="H608" s="2"/>
      <c r="I608" s="2">
        <f t="shared" ref="I608:I651" si="137">+F608*H608*1000</f>
        <v>0</v>
      </c>
      <c r="J608" s="2"/>
      <c r="K608" s="2"/>
      <c r="L608" s="4">
        <f>+G608-I608-J608-K608</f>
        <v>1040000</v>
      </c>
      <c r="M608" s="5"/>
      <c r="O608" s="5"/>
      <c r="P608" s="2">
        <v>5</v>
      </c>
      <c r="Q608" s="2"/>
      <c r="R608" s="2">
        <v>42</v>
      </c>
      <c r="S608" s="2">
        <f t="shared" ref="S608:S639" si="138">+((P608*12)+Q608)*R608*1000</f>
        <v>2520000</v>
      </c>
    </row>
    <row r="609" spans="1:19">
      <c r="A609" s="12"/>
      <c r="B609" s="13"/>
      <c r="C609" s="5">
        <v>1112</v>
      </c>
      <c r="D609" s="2"/>
      <c r="E609" s="2">
        <v>6</v>
      </c>
      <c r="F609" s="2">
        <v>90</v>
      </c>
      <c r="G609" s="2">
        <f t="shared" si="136"/>
        <v>540000</v>
      </c>
      <c r="H609" s="2"/>
      <c r="I609" s="2">
        <f t="shared" si="137"/>
        <v>0</v>
      </c>
      <c r="J609" s="2"/>
      <c r="K609" s="2"/>
      <c r="L609" s="4" t="s">
        <v>82</v>
      </c>
      <c r="M609" s="5"/>
      <c r="O609" s="5">
        <v>1158</v>
      </c>
      <c r="P609" s="2">
        <v>2</v>
      </c>
      <c r="Q609" s="2">
        <v>6</v>
      </c>
      <c r="R609" s="2">
        <v>42</v>
      </c>
      <c r="S609" s="2">
        <f t="shared" si="138"/>
        <v>1260000</v>
      </c>
    </row>
    <row r="610" spans="1:19">
      <c r="A610" s="12"/>
      <c r="B610" s="13"/>
      <c r="C610" s="5"/>
      <c r="D610" s="2"/>
      <c r="E610" s="2">
        <v>8</v>
      </c>
      <c r="F610" s="2">
        <v>85</v>
      </c>
      <c r="G610" s="2">
        <f t="shared" si="136"/>
        <v>680000</v>
      </c>
      <c r="H610" s="2"/>
      <c r="I610" s="2">
        <f t="shared" si="137"/>
        <v>0</v>
      </c>
      <c r="J610" s="2"/>
      <c r="K610" s="2"/>
      <c r="L610" s="4" t="s">
        <v>82</v>
      </c>
      <c r="M610" s="5"/>
      <c r="O610" s="5">
        <v>1165</v>
      </c>
      <c r="P610" s="2">
        <v>1</v>
      </c>
      <c r="Q610" s="2"/>
      <c r="R610" s="2">
        <v>42</v>
      </c>
      <c r="S610" s="2">
        <f t="shared" si="138"/>
        <v>504000</v>
      </c>
    </row>
    <row r="611" spans="1:19">
      <c r="A611" s="12"/>
      <c r="B611" s="13"/>
      <c r="C611" s="5"/>
      <c r="D611" s="2"/>
      <c r="E611" s="2">
        <v>4</v>
      </c>
      <c r="F611" s="2">
        <v>100</v>
      </c>
      <c r="G611" s="2">
        <f t="shared" si="136"/>
        <v>400000</v>
      </c>
      <c r="H611" s="2"/>
      <c r="I611" s="2">
        <f t="shared" si="137"/>
        <v>0</v>
      </c>
      <c r="J611" s="2"/>
      <c r="K611" s="2"/>
      <c r="L611" s="4">
        <f>+SUM(G609:G611)-SUM(I609:K611)</f>
        <v>1620000</v>
      </c>
      <c r="M611" s="5"/>
      <c r="O611" s="5"/>
      <c r="P611" s="2"/>
      <c r="Q611" s="2"/>
      <c r="R611" s="2">
        <v>42</v>
      </c>
      <c r="S611" s="2">
        <f t="shared" si="138"/>
        <v>0</v>
      </c>
    </row>
    <row r="612" spans="1:19">
      <c r="A612" s="12"/>
      <c r="B612" s="13"/>
      <c r="C612" s="5">
        <v>1113</v>
      </c>
      <c r="D612" s="2"/>
      <c r="E612" s="2">
        <v>7</v>
      </c>
      <c r="F612" s="2">
        <v>130</v>
      </c>
      <c r="G612" s="2">
        <f t="shared" si="136"/>
        <v>910000</v>
      </c>
      <c r="H612" s="2"/>
      <c r="I612" s="2">
        <f t="shared" si="137"/>
        <v>0</v>
      </c>
      <c r="J612" s="2"/>
      <c r="K612" s="2"/>
      <c r="L612" s="4">
        <f t="shared" ref="L612:L661" si="139">+G612-I612-J612-K612</f>
        <v>910000</v>
      </c>
      <c r="M612" s="5"/>
      <c r="O612" s="5"/>
      <c r="P612" s="2"/>
      <c r="Q612" s="2"/>
      <c r="R612" s="2">
        <v>45</v>
      </c>
      <c r="S612" s="2">
        <f t="shared" si="138"/>
        <v>0</v>
      </c>
    </row>
    <row r="613" spans="1:19">
      <c r="A613" s="12"/>
      <c r="B613" s="13"/>
      <c r="C613" s="5">
        <v>1114</v>
      </c>
      <c r="D613" s="2"/>
      <c r="E613" s="2">
        <v>21</v>
      </c>
      <c r="F613" s="2">
        <v>130</v>
      </c>
      <c r="G613" s="2">
        <f t="shared" si="136"/>
        <v>2730000</v>
      </c>
      <c r="H613" s="2"/>
      <c r="I613" s="2">
        <f t="shared" si="137"/>
        <v>0</v>
      </c>
      <c r="J613" s="2"/>
      <c r="K613" s="2"/>
      <c r="L613" s="4" t="s">
        <v>82</v>
      </c>
      <c r="M613" s="5"/>
      <c r="O613" s="5"/>
      <c r="P613" s="2"/>
      <c r="Q613" s="2"/>
      <c r="R613" s="2">
        <v>50</v>
      </c>
      <c r="S613" s="2">
        <f t="shared" si="138"/>
        <v>0</v>
      </c>
    </row>
    <row r="614" spans="1:19">
      <c r="A614" s="12"/>
      <c r="B614" s="13"/>
      <c r="C614" s="5"/>
      <c r="D614" s="2"/>
      <c r="E614" s="2">
        <v>16</v>
      </c>
      <c r="F614" s="2">
        <v>100</v>
      </c>
      <c r="G614" s="2">
        <f t="shared" si="136"/>
        <v>1600000</v>
      </c>
      <c r="H614" s="2"/>
      <c r="I614" s="2">
        <f t="shared" si="137"/>
        <v>0</v>
      </c>
      <c r="J614" s="2">
        <v>20000</v>
      </c>
      <c r="K614" s="2"/>
      <c r="L614" s="4">
        <f>+SUM(G613:G614)-SUM(I613:K614)</f>
        <v>4310000</v>
      </c>
      <c r="M614" s="5"/>
      <c r="O614" s="5">
        <v>1115</v>
      </c>
      <c r="P614" s="2">
        <v>1</v>
      </c>
      <c r="Q614" s="2"/>
      <c r="R614" s="2">
        <v>55</v>
      </c>
      <c r="S614" s="2">
        <f t="shared" si="138"/>
        <v>660000</v>
      </c>
    </row>
    <row r="615" spans="1:19">
      <c r="A615" s="12"/>
      <c r="B615" s="13"/>
      <c r="C615" s="5">
        <v>1115</v>
      </c>
      <c r="D615" s="2">
        <v>1</v>
      </c>
      <c r="E615" s="2"/>
      <c r="F615" s="2">
        <v>55</v>
      </c>
      <c r="G615" s="2">
        <f t="shared" si="136"/>
        <v>660000</v>
      </c>
      <c r="H615" s="2"/>
      <c r="I615" s="2">
        <f t="shared" si="137"/>
        <v>0</v>
      </c>
      <c r="J615" s="2"/>
      <c r="K615" s="2"/>
      <c r="L615" s="4">
        <f t="shared" si="139"/>
        <v>660000</v>
      </c>
      <c r="M615" s="5"/>
      <c r="O615" s="5"/>
      <c r="P615" s="2">
        <v>1</v>
      </c>
      <c r="Q615" s="2"/>
      <c r="R615" s="2">
        <v>55</v>
      </c>
      <c r="S615" s="2">
        <f t="shared" si="138"/>
        <v>660000</v>
      </c>
    </row>
    <row r="616" spans="1:19">
      <c r="A616" s="12"/>
      <c r="B616" s="13"/>
      <c r="C616" s="5">
        <v>1116</v>
      </c>
      <c r="D616" s="2"/>
      <c r="E616" s="2">
        <v>4</v>
      </c>
      <c r="F616" s="2">
        <v>80</v>
      </c>
      <c r="G616" s="2">
        <f t="shared" si="136"/>
        <v>320000</v>
      </c>
      <c r="H616" s="2"/>
      <c r="I616" s="2">
        <f t="shared" si="137"/>
        <v>0</v>
      </c>
      <c r="J616" s="2"/>
      <c r="K616" s="2"/>
      <c r="L616" s="4">
        <f t="shared" si="139"/>
        <v>320000</v>
      </c>
      <c r="M616" s="5"/>
      <c r="O616" s="5">
        <v>1119</v>
      </c>
      <c r="P616" s="2"/>
      <c r="Q616" s="2">
        <v>4</v>
      </c>
      <c r="R616" s="2">
        <v>55</v>
      </c>
      <c r="S616" s="2">
        <f t="shared" si="138"/>
        <v>220000</v>
      </c>
    </row>
    <row r="617" spans="1:19">
      <c r="A617" s="12"/>
      <c r="B617" s="13"/>
      <c r="C617" s="5">
        <v>1117</v>
      </c>
      <c r="D617" s="2"/>
      <c r="E617" s="2">
        <v>4</v>
      </c>
      <c r="F617" s="2">
        <v>75</v>
      </c>
      <c r="G617" s="2">
        <f t="shared" si="136"/>
        <v>300000</v>
      </c>
      <c r="H617" s="2"/>
      <c r="I617" s="2">
        <f t="shared" si="137"/>
        <v>0</v>
      </c>
      <c r="J617" s="2"/>
      <c r="K617" s="2"/>
      <c r="L617" s="4" t="s">
        <v>82</v>
      </c>
      <c r="M617" s="5"/>
      <c r="O617" s="5">
        <v>1120</v>
      </c>
      <c r="P617" s="2">
        <v>7</v>
      </c>
      <c r="Q617" s="2">
        <v>8</v>
      </c>
      <c r="R617" s="2">
        <v>55</v>
      </c>
      <c r="S617" s="2">
        <f t="shared" si="138"/>
        <v>5060000</v>
      </c>
    </row>
    <row r="618" spans="1:19">
      <c r="A618" s="12"/>
      <c r="B618" s="13"/>
      <c r="C618" s="5"/>
      <c r="D618" s="2"/>
      <c r="E618" s="2">
        <v>6</v>
      </c>
      <c r="F618" s="2">
        <v>90</v>
      </c>
      <c r="G618" s="2">
        <f t="shared" si="136"/>
        <v>540000</v>
      </c>
      <c r="H618" s="2"/>
      <c r="I618" s="2">
        <f t="shared" si="137"/>
        <v>0</v>
      </c>
      <c r="J618" s="2"/>
      <c r="K618" s="2"/>
      <c r="L618" s="4" t="s">
        <v>82</v>
      </c>
      <c r="M618" s="5"/>
      <c r="O618" s="5"/>
      <c r="P618" s="2">
        <v>5</v>
      </c>
      <c r="Q618" s="2"/>
      <c r="R618" s="2">
        <v>55</v>
      </c>
      <c r="S618" s="2">
        <f t="shared" si="138"/>
        <v>3300000</v>
      </c>
    </row>
    <row r="619" spans="1:19">
      <c r="A619" s="12"/>
      <c r="B619" s="13"/>
      <c r="C619" s="5"/>
      <c r="D619" s="2">
        <v>1</v>
      </c>
      <c r="E619" s="2"/>
      <c r="F619" s="2">
        <v>55</v>
      </c>
      <c r="G619" s="2">
        <f t="shared" si="136"/>
        <v>660000</v>
      </c>
      <c r="H619" s="2"/>
      <c r="I619" s="2">
        <f t="shared" si="137"/>
        <v>0</v>
      </c>
      <c r="J619" s="2"/>
      <c r="K619" s="2"/>
      <c r="L619" s="4">
        <f>+SUM(G617:G619)-SUM(I617:K619)</f>
        <v>1500000</v>
      </c>
      <c r="M619" s="5"/>
      <c r="O619" s="5">
        <v>1162</v>
      </c>
      <c r="P619" s="2">
        <v>4</v>
      </c>
      <c r="Q619" s="2"/>
      <c r="R619" s="2">
        <v>55</v>
      </c>
      <c r="S619" s="2">
        <f t="shared" si="138"/>
        <v>2640000</v>
      </c>
    </row>
    <row r="620" spans="1:19">
      <c r="A620" s="12"/>
      <c r="B620" s="13"/>
      <c r="C620" s="5">
        <v>1118</v>
      </c>
      <c r="D620" s="2"/>
      <c r="E620" s="2">
        <v>4</v>
      </c>
      <c r="F620" s="2">
        <v>100</v>
      </c>
      <c r="G620" s="2">
        <f t="shared" ref="G620:G641" si="140">+((D620*12)+E620)*F620*1000</f>
        <v>400000</v>
      </c>
      <c r="H620" s="2"/>
      <c r="I620" s="2">
        <f t="shared" ref="I620:I641" si="141">+F620*H620*1000</f>
        <v>0</v>
      </c>
      <c r="J620" s="2"/>
      <c r="K620" s="2"/>
      <c r="L620" s="4" t="s">
        <v>82</v>
      </c>
      <c r="M620" s="5"/>
      <c r="O620" s="5"/>
      <c r="P620" s="2">
        <v>1</v>
      </c>
      <c r="Q620" s="2">
        <v>4</v>
      </c>
      <c r="R620" s="2">
        <v>55</v>
      </c>
      <c r="S620" s="2">
        <f t="shared" si="138"/>
        <v>880000</v>
      </c>
    </row>
    <row r="621" spans="1:19">
      <c r="A621" s="12"/>
      <c r="B621" s="13"/>
      <c r="C621" s="5"/>
      <c r="D621" s="2"/>
      <c r="E621" s="2">
        <v>8</v>
      </c>
      <c r="F621" s="2">
        <v>85</v>
      </c>
      <c r="G621" s="2">
        <f t="shared" si="140"/>
        <v>680000</v>
      </c>
      <c r="H621" s="2"/>
      <c r="I621" s="2">
        <f t="shared" si="141"/>
        <v>0</v>
      </c>
      <c r="J621" s="2"/>
      <c r="K621" s="2"/>
      <c r="L621" s="4">
        <f>+SUM(G620:G621)-SUM(I620:K621)</f>
        <v>1080000</v>
      </c>
      <c r="M621" s="5"/>
      <c r="O621" s="5">
        <v>1171</v>
      </c>
      <c r="P621" s="2">
        <v>26</v>
      </c>
      <c r="Q621" s="2"/>
      <c r="R621" s="2">
        <v>55</v>
      </c>
      <c r="S621" s="2">
        <f t="shared" si="138"/>
        <v>17160000</v>
      </c>
    </row>
    <row r="622" spans="1:19">
      <c r="A622" s="12"/>
      <c r="B622" s="13"/>
      <c r="C622" s="5">
        <v>1119</v>
      </c>
      <c r="D622" s="2"/>
      <c r="E622" s="2">
        <v>4</v>
      </c>
      <c r="F622" s="2">
        <v>55</v>
      </c>
      <c r="G622" s="2">
        <f t="shared" si="140"/>
        <v>220000</v>
      </c>
      <c r="H622" s="2"/>
      <c r="I622" s="2">
        <f t="shared" si="141"/>
        <v>0</v>
      </c>
      <c r="J622" s="2"/>
      <c r="K622" s="2"/>
      <c r="L622" s="4">
        <f t="shared" si="139"/>
        <v>220000</v>
      </c>
      <c r="M622" s="5"/>
      <c r="O622" s="5"/>
      <c r="P622" s="2"/>
      <c r="Q622" s="2">
        <v>16</v>
      </c>
      <c r="R622" s="2">
        <v>55</v>
      </c>
      <c r="S622" s="2">
        <f t="shared" si="138"/>
        <v>880000</v>
      </c>
    </row>
    <row r="623" spans="1:19">
      <c r="A623" s="12"/>
      <c r="B623" s="13"/>
      <c r="C623" s="5">
        <v>1120</v>
      </c>
      <c r="D623" s="2">
        <v>7</v>
      </c>
      <c r="E623" s="2">
        <v>8</v>
      </c>
      <c r="F623" s="2">
        <v>55</v>
      </c>
      <c r="G623" s="2">
        <f t="shared" si="140"/>
        <v>5060000</v>
      </c>
      <c r="H623" s="2"/>
      <c r="I623" s="2">
        <f t="shared" si="141"/>
        <v>0</v>
      </c>
      <c r="J623" s="2">
        <v>20000</v>
      </c>
      <c r="K623" s="2"/>
      <c r="L623" s="4">
        <f t="shared" si="139"/>
        <v>5040000</v>
      </c>
      <c r="M623" s="5" t="s">
        <v>400</v>
      </c>
      <c r="O623" s="5">
        <v>1174</v>
      </c>
      <c r="P623" s="2">
        <v>2</v>
      </c>
      <c r="Q623" s="2"/>
      <c r="R623" s="2">
        <v>55</v>
      </c>
      <c r="S623" s="2">
        <f t="shared" si="138"/>
        <v>1320000</v>
      </c>
    </row>
    <row r="624" spans="1:19">
      <c r="A624" s="12"/>
      <c r="B624" s="13"/>
      <c r="C624" s="5">
        <v>1121</v>
      </c>
      <c r="D624" s="2"/>
      <c r="E624" s="2">
        <v>4</v>
      </c>
      <c r="F624" s="2">
        <v>85</v>
      </c>
      <c r="G624" s="2">
        <f t="shared" si="140"/>
        <v>340000</v>
      </c>
      <c r="H624" s="2"/>
      <c r="I624" s="2">
        <f t="shared" si="141"/>
        <v>0</v>
      </c>
      <c r="J624" s="2"/>
      <c r="K624" s="2"/>
      <c r="L624" s="4">
        <f t="shared" si="139"/>
        <v>340000</v>
      </c>
      <c r="M624" s="5" t="s">
        <v>112</v>
      </c>
      <c r="O624" s="5"/>
      <c r="P624" s="2"/>
      <c r="Q624" s="2"/>
      <c r="R624" s="2">
        <v>55</v>
      </c>
      <c r="S624" s="2">
        <f t="shared" si="138"/>
        <v>0</v>
      </c>
    </row>
    <row r="625" spans="1:19">
      <c r="A625" s="12"/>
      <c r="B625" s="13"/>
      <c r="C625" s="5">
        <v>1157</v>
      </c>
      <c r="D625" s="2">
        <v>2</v>
      </c>
      <c r="E625" s="2"/>
      <c r="F625" s="2">
        <v>75</v>
      </c>
      <c r="G625" s="2">
        <f t="shared" si="140"/>
        <v>1800000</v>
      </c>
      <c r="H625" s="2"/>
      <c r="I625" s="2">
        <f t="shared" si="141"/>
        <v>0</v>
      </c>
      <c r="J625" s="2"/>
      <c r="K625" s="2"/>
      <c r="L625" s="4" t="s">
        <v>82</v>
      </c>
      <c r="M625" s="5"/>
      <c r="O625" s="5">
        <v>1176</v>
      </c>
      <c r="P625" s="2"/>
      <c r="Q625" s="2">
        <v>4</v>
      </c>
      <c r="R625" s="2">
        <v>55</v>
      </c>
      <c r="S625" s="2">
        <f t="shared" si="138"/>
        <v>220000</v>
      </c>
    </row>
    <row r="626" spans="1:19">
      <c r="A626" s="12"/>
      <c r="B626" s="13"/>
      <c r="C626" s="5"/>
      <c r="D626" s="2">
        <v>2</v>
      </c>
      <c r="E626" s="2"/>
      <c r="F626" s="2">
        <v>85</v>
      </c>
      <c r="G626" s="2">
        <f t="shared" si="140"/>
        <v>2040000</v>
      </c>
      <c r="H626" s="2"/>
      <c r="I626" s="2">
        <f t="shared" si="141"/>
        <v>0</v>
      </c>
      <c r="J626" s="2"/>
      <c r="K626" s="2"/>
      <c r="L626" s="4" t="s">
        <v>82</v>
      </c>
      <c r="M626" s="5"/>
      <c r="O626" s="5">
        <v>1177</v>
      </c>
      <c r="P626" s="2"/>
      <c r="Q626" s="2">
        <v>4</v>
      </c>
      <c r="R626" s="2">
        <v>55</v>
      </c>
      <c r="S626" s="2">
        <f t="shared" si="138"/>
        <v>220000</v>
      </c>
    </row>
    <row r="627" spans="1:19">
      <c r="A627" s="12"/>
      <c r="B627" s="13"/>
      <c r="C627" s="5"/>
      <c r="D627" s="2">
        <v>5</v>
      </c>
      <c r="E627" s="2"/>
      <c r="F627" s="2">
        <v>42</v>
      </c>
      <c r="G627" s="2">
        <f t="shared" si="140"/>
        <v>2520000</v>
      </c>
      <c r="H627" s="2"/>
      <c r="I627" s="2">
        <f t="shared" si="141"/>
        <v>0</v>
      </c>
      <c r="J627" s="2"/>
      <c r="K627" s="2"/>
      <c r="L627" s="4" t="s">
        <v>82</v>
      </c>
      <c r="M627" s="5"/>
      <c r="O627" s="5"/>
      <c r="P627" s="2"/>
      <c r="Q627" s="2"/>
      <c r="R627" s="2">
        <v>58</v>
      </c>
      <c r="S627" s="2">
        <f t="shared" si="138"/>
        <v>0</v>
      </c>
    </row>
    <row r="628" spans="1:19">
      <c r="A628" s="12"/>
      <c r="B628" s="13"/>
      <c r="C628" s="5"/>
      <c r="D628" s="2">
        <v>5</v>
      </c>
      <c r="E628" s="2"/>
      <c r="F628" s="2">
        <v>55</v>
      </c>
      <c r="G628" s="2">
        <f t="shared" si="140"/>
        <v>3300000</v>
      </c>
      <c r="H628" s="2"/>
      <c r="I628" s="2">
        <f t="shared" si="141"/>
        <v>0</v>
      </c>
      <c r="J628" s="2"/>
      <c r="K628" s="2"/>
      <c r="L628" s="4">
        <f>+SUM(G625:G628)-SUM(I625:K628)</f>
        <v>9660000</v>
      </c>
      <c r="M628" s="5" t="s">
        <v>400</v>
      </c>
      <c r="O628" s="5">
        <v>1172</v>
      </c>
      <c r="P628" s="2"/>
      <c r="Q628" s="2">
        <v>16</v>
      </c>
      <c r="R628" s="2">
        <v>65</v>
      </c>
      <c r="S628" s="2">
        <f t="shared" si="138"/>
        <v>1040000</v>
      </c>
    </row>
    <row r="629" spans="1:19">
      <c r="A629" s="12"/>
      <c r="B629" s="13"/>
      <c r="C629" s="5">
        <v>1158</v>
      </c>
      <c r="D629" s="2">
        <v>2</v>
      </c>
      <c r="E629" s="2">
        <v>6</v>
      </c>
      <c r="F629" s="2">
        <v>42</v>
      </c>
      <c r="G629" s="2">
        <f t="shared" si="140"/>
        <v>1260000</v>
      </c>
      <c r="H629" s="2"/>
      <c r="I629" s="2">
        <f t="shared" si="141"/>
        <v>0</v>
      </c>
      <c r="J629" s="2"/>
      <c r="K629" s="2"/>
      <c r="L629" s="4" t="s">
        <v>82</v>
      </c>
      <c r="M629" s="5"/>
      <c r="O629" s="5">
        <v>1117</v>
      </c>
      <c r="P629" s="2"/>
      <c r="Q629" s="2">
        <v>4</v>
      </c>
      <c r="R629" s="2">
        <v>75</v>
      </c>
      <c r="S629" s="2">
        <f t="shared" si="138"/>
        <v>300000</v>
      </c>
    </row>
    <row r="630" spans="1:19">
      <c r="A630" s="12"/>
      <c r="B630" s="13"/>
      <c r="C630" s="5"/>
      <c r="D630" s="2"/>
      <c r="E630" s="2">
        <v>6</v>
      </c>
      <c r="F630" s="2">
        <v>130</v>
      </c>
      <c r="G630" s="2">
        <f t="shared" si="140"/>
        <v>780000</v>
      </c>
      <c r="H630" s="2"/>
      <c r="I630" s="2">
        <f t="shared" si="141"/>
        <v>0</v>
      </c>
      <c r="J630" s="2"/>
      <c r="K630" s="2"/>
      <c r="L630" s="4" t="s">
        <v>82</v>
      </c>
      <c r="M630" s="5"/>
      <c r="O630" s="5">
        <v>1157</v>
      </c>
      <c r="P630" s="2">
        <v>2</v>
      </c>
      <c r="Q630" s="2"/>
      <c r="R630" s="2">
        <v>75</v>
      </c>
      <c r="S630" s="2">
        <f t="shared" si="138"/>
        <v>1800000</v>
      </c>
    </row>
    <row r="631" spans="1:19">
      <c r="A631" s="12"/>
      <c r="B631" s="13"/>
      <c r="C631" s="5"/>
      <c r="D631" s="2"/>
      <c r="E631" s="2">
        <v>6</v>
      </c>
      <c r="F631" s="2">
        <v>100</v>
      </c>
      <c r="G631" s="2">
        <f t="shared" si="140"/>
        <v>600000</v>
      </c>
      <c r="H631" s="2"/>
      <c r="I631" s="2">
        <f t="shared" si="141"/>
        <v>0</v>
      </c>
      <c r="J631" s="2"/>
      <c r="K631" s="2"/>
      <c r="L631" s="4" t="s">
        <v>82</v>
      </c>
      <c r="M631" s="5"/>
      <c r="O631" s="5">
        <v>1167</v>
      </c>
      <c r="P631" s="2"/>
      <c r="Q631" s="2">
        <v>4</v>
      </c>
      <c r="R631" s="2">
        <v>75</v>
      </c>
      <c r="S631" s="2">
        <f t="shared" si="138"/>
        <v>300000</v>
      </c>
    </row>
    <row r="632" spans="1:19">
      <c r="A632" s="12"/>
      <c r="B632" s="13"/>
      <c r="C632" s="5"/>
      <c r="D632" s="2">
        <v>1</v>
      </c>
      <c r="E632" s="2">
        <v>6</v>
      </c>
      <c r="F632" s="2">
        <v>120</v>
      </c>
      <c r="G632" s="2">
        <f t="shared" si="140"/>
        <v>2160000</v>
      </c>
      <c r="H632" s="2"/>
      <c r="I632" s="2">
        <f t="shared" si="141"/>
        <v>0</v>
      </c>
      <c r="J632" s="2"/>
      <c r="K632" s="2"/>
      <c r="L632" s="4">
        <f>+SUM(G629:G632)-SUM(I629:K632)</f>
        <v>4800000</v>
      </c>
      <c r="M632" s="5" t="s">
        <v>401</v>
      </c>
      <c r="O632" s="5">
        <v>1168</v>
      </c>
      <c r="P632" s="2"/>
      <c r="Q632" s="2">
        <v>4</v>
      </c>
      <c r="R632" s="2">
        <v>75</v>
      </c>
      <c r="S632" s="2">
        <f t="shared" si="138"/>
        <v>300000</v>
      </c>
    </row>
    <row r="633" spans="1:19">
      <c r="A633" s="12"/>
      <c r="B633" s="13"/>
      <c r="C633" s="5">
        <v>1161</v>
      </c>
      <c r="D633" s="2">
        <v>1</v>
      </c>
      <c r="E633" s="2">
        <v>8</v>
      </c>
      <c r="F633" s="2">
        <v>100</v>
      </c>
      <c r="G633" s="2">
        <f t="shared" si="140"/>
        <v>2000000</v>
      </c>
      <c r="H633" s="2"/>
      <c r="I633" s="2">
        <f t="shared" si="141"/>
        <v>0</v>
      </c>
      <c r="J633" s="2"/>
      <c r="K633" s="2"/>
      <c r="L633" s="4" t="s">
        <v>82</v>
      </c>
      <c r="M633" s="5"/>
      <c r="O633" s="5">
        <v>1169</v>
      </c>
      <c r="P633" s="2"/>
      <c r="Q633" s="2">
        <v>5</v>
      </c>
      <c r="R633" s="2">
        <v>75</v>
      </c>
      <c r="S633" s="2">
        <f t="shared" si="138"/>
        <v>375000</v>
      </c>
    </row>
    <row r="634" spans="1:19">
      <c r="A634" s="12"/>
      <c r="B634" s="13"/>
      <c r="C634" s="5"/>
      <c r="D634" s="2"/>
      <c r="E634" s="2">
        <v>4</v>
      </c>
      <c r="F634" s="2">
        <v>100</v>
      </c>
      <c r="G634" s="2">
        <f t="shared" si="140"/>
        <v>400000</v>
      </c>
      <c r="H634" s="2"/>
      <c r="I634" s="2">
        <f t="shared" si="141"/>
        <v>0</v>
      </c>
      <c r="J634" s="2"/>
      <c r="K634" s="2"/>
      <c r="L634" s="4">
        <f>+SUM(G633:G634)-SUM(I633:K634)</f>
        <v>2400000</v>
      </c>
      <c r="M634" s="5" t="s">
        <v>103</v>
      </c>
      <c r="O634" s="5">
        <v>1175</v>
      </c>
      <c r="P634" s="2">
        <v>8</v>
      </c>
      <c r="Q634" s="2"/>
      <c r="R634" s="2">
        <v>75</v>
      </c>
      <c r="S634" s="2">
        <f t="shared" si="138"/>
        <v>7200000</v>
      </c>
    </row>
    <row r="635" spans="1:19">
      <c r="A635" s="12"/>
      <c r="B635" s="13"/>
      <c r="C635" s="5">
        <v>1162</v>
      </c>
      <c r="D635" s="2">
        <v>4</v>
      </c>
      <c r="E635" s="2"/>
      <c r="F635" s="2">
        <v>55</v>
      </c>
      <c r="G635" s="2">
        <f t="shared" si="140"/>
        <v>2640000</v>
      </c>
      <c r="H635" s="2"/>
      <c r="I635" s="2">
        <f t="shared" si="141"/>
        <v>0</v>
      </c>
      <c r="J635" s="2"/>
      <c r="K635" s="2"/>
      <c r="L635" s="4">
        <f t="shared" si="139"/>
        <v>2640000</v>
      </c>
      <c r="M635" s="5"/>
      <c r="O635" s="5"/>
      <c r="P635" s="2">
        <v>2</v>
      </c>
      <c r="Q635" s="2"/>
      <c r="R635" s="2">
        <v>75</v>
      </c>
      <c r="S635" s="2">
        <f t="shared" si="138"/>
        <v>1800000</v>
      </c>
    </row>
    <row r="636" spans="1:19">
      <c r="A636" s="12"/>
      <c r="B636" s="13"/>
      <c r="C636" s="5">
        <v>1163</v>
      </c>
      <c r="D636" s="2"/>
      <c r="E636" s="2">
        <v>4</v>
      </c>
      <c r="F636" s="2">
        <v>85</v>
      </c>
      <c r="G636" s="2">
        <f t="shared" si="140"/>
        <v>340000</v>
      </c>
      <c r="H636" s="2"/>
      <c r="I636" s="2">
        <f t="shared" si="141"/>
        <v>0</v>
      </c>
      <c r="J636" s="2"/>
      <c r="K636" s="2"/>
      <c r="L636" s="4">
        <f t="shared" si="139"/>
        <v>340000</v>
      </c>
      <c r="M636" s="5"/>
      <c r="O636" s="5">
        <v>1116</v>
      </c>
      <c r="P636" s="2"/>
      <c r="Q636" s="2">
        <v>4</v>
      </c>
      <c r="R636" s="2">
        <v>80</v>
      </c>
      <c r="S636" s="2">
        <f t="shared" si="138"/>
        <v>320000</v>
      </c>
    </row>
    <row r="637" spans="1:19">
      <c r="A637" s="12"/>
      <c r="B637" s="13"/>
      <c r="C637" s="5">
        <v>1165</v>
      </c>
      <c r="D637" s="2">
        <v>1</v>
      </c>
      <c r="E637" s="2"/>
      <c r="F637" s="2">
        <v>42</v>
      </c>
      <c r="G637" s="2">
        <f t="shared" si="140"/>
        <v>504000</v>
      </c>
      <c r="H637" s="2"/>
      <c r="I637" s="2">
        <f t="shared" si="141"/>
        <v>0</v>
      </c>
      <c r="J637" s="2"/>
      <c r="K637" s="2"/>
      <c r="L637" s="4" t="s">
        <v>82</v>
      </c>
      <c r="M637" s="5"/>
      <c r="O637" s="5"/>
      <c r="P637" s="2"/>
      <c r="Q637" s="2">
        <v>8</v>
      </c>
      <c r="R637" s="2">
        <v>85</v>
      </c>
      <c r="S637" s="2">
        <f t="shared" si="138"/>
        <v>680000</v>
      </c>
    </row>
    <row r="638" spans="1:19">
      <c r="A638" s="12"/>
      <c r="B638" s="13"/>
      <c r="C638" s="5"/>
      <c r="D638" s="2">
        <v>1</v>
      </c>
      <c r="E638" s="2">
        <v>4</v>
      </c>
      <c r="F638" s="2">
        <v>55</v>
      </c>
      <c r="G638" s="2">
        <f t="shared" si="140"/>
        <v>880000</v>
      </c>
      <c r="H638" s="2"/>
      <c r="I638" s="2">
        <f t="shared" si="141"/>
        <v>0</v>
      </c>
      <c r="J638" s="2"/>
      <c r="K638" s="2"/>
      <c r="L638" s="4">
        <f>+SUM(G637:G638)-SUM(I637:K638)</f>
        <v>1384000</v>
      </c>
      <c r="M638" s="5" t="s">
        <v>402</v>
      </c>
      <c r="O638" s="5"/>
      <c r="P638" s="2"/>
      <c r="Q638" s="2">
        <v>8</v>
      </c>
      <c r="R638" s="2">
        <v>85</v>
      </c>
      <c r="S638" s="2">
        <f t="shared" si="138"/>
        <v>680000</v>
      </c>
    </row>
    <row r="639" spans="1:19">
      <c r="A639" s="12"/>
      <c r="B639" s="13"/>
      <c r="C639" s="5">
        <v>1166</v>
      </c>
      <c r="D639" s="2"/>
      <c r="E639" s="2">
        <v>10</v>
      </c>
      <c r="F639" s="2">
        <v>85</v>
      </c>
      <c r="G639" s="2">
        <f t="shared" si="140"/>
        <v>850000</v>
      </c>
      <c r="H639" s="2"/>
      <c r="I639" s="2">
        <f t="shared" si="141"/>
        <v>0</v>
      </c>
      <c r="J639" s="2"/>
      <c r="K639" s="2"/>
      <c r="L639" s="4">
        <f t="shared" si="139"/>
        <v>850000</v>
      </c>
      <c r="M639" s="5"/>
      <c r="O639" s="5">
        <v>1121</v>
      </c>
      <c r="P639" s="2"/>
      <c r="Q639" s="2">
        <v>4</v>
      </c>
      <c r="R639" s="2">
        <v>85</v>
      </c>
      <c r="S639" s="2">
        <f t="shared" si="138"/>
        <v>340000</v>
      </c>
    </row>
    <row r="640" spans="1:19">
      <c r="A640" s="12"/>
      <c r="B640" s="13"/>
      <c r="C640" s="5">
        <v>1167</v>
      </c>
      <c r="D640" s="2"/>
      <c r="E640" s="2">
        <v>4</v>
      </c>
      <c r="F640" s="2">
        <v>75</v>
      </c>
      <c r="G640" s="2">
        <f t="shared" si="140"/>
        <v>300000</v>
      </c>
      <c r="H640" s="2"/>
      <c r="I640" s="2">
        <f t="shared" si="141"/>
        <v>0</v>
      </c>
      <c r="J640" s="2"/>
      <c r="K640" s="2"/>
      <c r="L640" s="4">
        <f t="shared" si="139"/>
        <v>300000</v>
      </c>
      <c r="M640" s="5"/>
      <c r="O640" s="5"/>
      <c r="P640" s="2">
        <v>2</v>
      </c>
      <c r="Q640" s="2"/>
      <c r="R640" s="2">
        <v>85</v>
      </c>
      <c r="S640" s="2">
        <f t="shared" ref="S640:S671" si="142">+((P640*12)+Q640)*R640*1000</f>
        <v>2040000</v>
      </c>
    </row>
    <row r="641" spans="1:19">
      <c r="A641" s="12"/>
      <c r="B641" s="13"/>
      <c r="C641" s="5">
        <v>1168</v>
      </c>
      <c r="D641" s="2"/>
      <c r="E641" s="2">
        <v>4</v>
      </c>
      <c r="F641" s="2">
        <v>75</v>
      </c>
      <c r="G641" s="2">
        <f t="shared" si="140"/>
        <v>300000</v>
      </c>
      <c r="H641" s="2"/>
      <c r="I641" s="2">
        <f t="shared" si="141"/>
        <v>0</v>
      </c>
      <c r="J641" s="2"/>
      <c r="K641" s="2"/>
      <c r="L641" s="4">
        <f t="shared" si="139"/>
        <v>300000</v>
      </c>
      <c r="M641" s="5"/>
      <c r="O641" s="5">
        <v>1163</v>
      </c>
      <c r="P641" s="2"/>
      <c r="Q641" s="2">
        <v>4</v>
      </c>
      <c r="R641" s="2">
        <v>85</v>
      </c>
      <c r="S641" s="2">
        <f t="shared" si="142"/>
        <v>340000</v>
      </c>
    </row>
    <row r="642" spans="1:19">
      <c r="A642" s="12"/>
      <c r="B642" s="13"/>
      <c r="C642" s="5">
        <v>1169</v>
      </c>
      <c r="D642" s="2"/>
      <c r="E642" s="2">
        <v>5</v>
      </c>
      <c r="F642" s="2">
        <v>75</v>
      </c>
      <c r="G642" s="2">
        <f t="shared" si="136"/>
        <v>375000</v>
      </c>
      <c r="H642" s="2"/>
      <c r="I642" s="2">
        <f t="shared" si="137"/>
        <v>0</v>
      </c>
      <c r="J642" s="2"/>
      <c r="K642" s="2"/>
      <c r="L642" s="4">
        <f t="shared" si="139"/>
        <v>375000</v>
      </c>
      <c r="M642" s="5"/>
      <c r="O642" s="5">
        <v>1166</v>
      </c>
      <c r="P642" s="2"/>
      <c r="Q642" s="2">
        <v>10</v>
      </c>
      <c r="R642" s="2">
        <v>85</v>
      </c>
      <c r="S642" s="2">
        <f t="shared" si="142"/>
        <v>850000</v>
      </c>
    </row>
    <row r="643" spans="1:19">
      <c r="A643" s="12"/>
      <c r="B643" s="13"/>
      <c r="C643" s="5">
        <v>1170</v>
      </c>
      <c r="D643" s="2"/>
      <c r="E643" s="2">
        <v>4</v>
      </c>
      <c r="F643" s="2">
        <v>85</v>
      </c>
      <c r="G643" s="2">
        <f t="shared" si="136"/>
        <v>340000</v>
      </c>
      <c r="H643" s="2"/>
      <c r="I643" s="2">
        <f t="shared" si="137"/>
        <v>0</v>
      </c>
      <c r="J643" s="2"/>
      <c r="K643" s="2"/>
      <c r="L643" s="4">
        <f t="shared" si="139"/>
        <v>340000</v>
      </c>
      <c r="M643" s="5"/>
      <c r="O643" s="5">
        <v>1170</v>
      </c>
      <c r="P643" s="2"/>
      <c r="Q643" s="2">
        <v>4</v>
      </c>
      <c r="R643" s="2">
        <v>85</v>
      </c>
      <c r="S643" s="2">
        <f t="shared" si="142"/>
        <v>340000</v>
      </c>
    </row>
    <row r="644" spans="1:19">
      <c r="A644" s="12"/>
      <c r="B644" s="13"/>
      <c r="C644" s="5">
        <v>1171</v>
      </c>
      <c r="D644" s="2">
        <v>26</v>
      </c>
      <c r="E644" s="2"/>
      <c r="F644" s="2">
        <v>55</v>
      </c>
      <c r="G644" s="2">
        <f t="shared" si="136"/>
        <v>17160000</v>
      </c>
      <c r="H644" s="2"/>
      <c r="I644" s="2">
        <f t="shared" si="137"/>
        <v>0</v>
      </c>
      <c r="J644" s="2"/>
      <c r="K644" s="2"/>
      <c r="L644" s="4">
        <f t="shared" si="139"/>
        <v>17160000</v>
      </c>
      <c r="M644" s="5" t="s">
        <v>100</v>
      </c>
      <c r="O644" s="5"/>
      <c r="P644" s="2">
        <v>7</v>
      </c>
      <c r="Q644" s="2"/>
      <c r="R644" s="2">
        <v>85</v>
      </c>
      <c r="S644" s="2">
        <f t="shared" si="142"/>
        <v>7140000</v>
      </c>
    </row>
    <row r="645" spans="1:19">
      <c r="A645" s="12"/>
      <c r="B645" s="13"/>
      <c r="C645" s="5">
        <v>1172</v>
      </c>
      <c r="D645" s="2"/>
      <c r="E645" s="2">
        <v>16</v>
      </c>
      <c r="F645" s="2">
        <v>65</v>
      </c>
      <c r="G645" s="2">
        <f t="shared" si="136"/>
        <v>1040000</v>
      </c>
      <c r="H645" s="2"/>
      <c r="I645" s="2">
        <f t="shared" si="137"/>
        <v>0</v>
      </c>
      <c r="J645" s="2"/>
      <c r="K645" s="2"/>
      <c r="L645" s="4" t="s">
        <v>82</v>
      </c>
      <c r="M645" s="5"/>
      <c r="O645" s="5"/>
      <c r="P645" s="2">
        <v>3</v>
      </c>
      <c r="Q645" s="2"/>
      <c r="R645" s="2">
        <v>85</v>
      </c>
      <c r="S645" s="2">
        <f t="shared" si="142"/>
        <v>3060000</v>
      </c>
    </row>
    <row r="646" spans="1:19">
      <c r="A646" s="12"/>
      <c r="B646" s="13"/>
      <c r="C646" s="5"/>
      <c r="D646" s="2"/>
      <c r="E646" s="2">
        <v>16</v>
      </c>
      <c r="F646" s="2">
        <v>55</v>
      </c>
      <c r="G646" s="2">
        <f t="shared" si="136"/>
        <v>880000</v>
      </c>
      <c r="H646" s="2"/>
      <c r="I646" s="2">
        <f t="shared" si="137"/>
        <v>0</v>
      </c>
      <c r="J646" s="2"/>
      <c r="K646" s="2"/>
      <c r="L646" s="4">
        <f>+SUM(G645:G646)-SUM(I645:K646)</f>
        <v>1920000</v>
      </c>
      <c r="M646" s="5"/>
      <c r="O646" s="5">
        <v>1112</v>
      </c>
      <c r="P646" s="2"/>
      <c r="Q646" s="2">
        <v>6</v>
      </c>
      <c r="R646" s="2">
        <v>90</v>
      </c>
      <c r="S646" s="2">
        <f t="shared" si="142"/>
        <v>540000</v>
      </c>
    </row>
    <row r="647" spans="1:19">
      <c r="A647" s="12"/>
      <c r="B647" s="13"/>
      <c r="C647" s="5">
        <v>1174</v>
      </c>
      <c r="D647" s="2">
        <v>2</v>
      </c>
      <c r="E647" s="2"/>
      <c r="F647" s="2">
        <v>55</v>
      </c>
      <c r="G647" s="2">
        <f t="shared" si="136"/>
        <v>1320000</v>
      </c>
      <c r="H647" s="2"/>
      <c r="I647" s="2">
        <f t="shared" si="137"/>
        <v>0</v>
      </c>
      <c r="J647" s="2"/>
      <c r="K647" s="2"/>
      <c r="L647" s="4">
        <f t="shared" si="139"/>
        <v>1320000</v>
      </c>
      <c r="M647" s="5"/>
      <c r="O647" s="5"/>
      <c r="P647" s="2"/>
      <c r="Q647" s="2">
        <v>6</v>
      </c>
      <c r="R647" s="2">
        <v>90</v>
      </c>
      <c r="S647" s="2">
        <f t="shared" si="142"/>
        <v>540000</v>
      </c>
    </row>
    <row r="648" spans="1:19">
      <c r="A648" s="12"/>
      <c r="B648" s="13"/>
      <c r="C648" s="5">
        <v>1175</v>
      </c>
      <c r="D648" s="2">
        <v>8</v>
      </c>
      <c r="E648" s="2"/>
      <c r="F648" s="2">
        <v>75</v>
      </c>
      <c r="G648" s="2">
        <f t="shared" si="136"/>
        <v>7200000</v>
      </c>
      <c r="H648" s="2"/>
      <c r="I648" s="2">
        <f t="shared" si="137"/>
        <v>0</v>
      </c>
      <c r="J648" s="2"/>
      <c r="K648" s="2"/>
      <c r="L648" s="4" t="s">
        <v>82</v>
      </c>
      <c r="M648" s="5"/>
      <c r="O648" s="5"/>
      <c r="P648" s="2"/>
      <c r="Q648" s="2">
        <v>4</v>
      </c>
      <c r="R648" s="2">
        <v>100</v>
      </c>
      <c r="S648" s="2">
        <f t="shared" si="142"/>
        <v>400000</v>
      </c>
    </row>
    <row r="649" spans="1:19">
      <c r="A649" s="12"/>
      <c r="B649" s="13"/>
      <c r="C649" s="5"/>
      <c r="D649" s="2">
        <v>7</v>
      </c>
      <c r="E649" s="2"/>
      <c r="F649" s="2">
        <v>85</v>
      </c>
      <c r="G649" s="2">
        <f t="shared" si="136"/>
        <v>7140000</v>
      </c>
      <c r="H649" s="2"/>
      <c r="I649" s="2">
        <f t="shared" si="137"/>
        <v>0</v>
      </c>
      <c r="J649" s="2"/>
      <c r="K649" s="2"/>
      <c r="L649" s="4" t="s">
        <v>82</v>
      </c>
      <c r="M649" s="5"/>
      <c r="O649" s="5"/>
      <c r="P649" s="2"/>
      <c r="Q649" s="2">
        <v>16</v>
      </c>
      <c r="R649" s="2">
        <v>100</v>
      </c>
      <c r="S649" s="2">
        <f t="shared" si="142"/>
        <v>1600000</v>
      </c>
    </row>
    <row r="650" spans="1:19">
      <c r="A650" s="12"/>
      <c r="B650" s="13"/>
      <c r="C650" s="5"/>
      <c r="D650" s="2">
        <v>2</v>
      </c>
      <c r="E650" s="2"/>
      <c r="F650" s="2">
        <v>75</v>
      </c>
      <c r="G650" s="2">
        <f t="shared" si="136"/>
        <v>1800000</v>
      </c>
      <c r="H650" s="2"/>
      <c r="I650" s="2">
        <f t="shared" si="137"/>
        <v>0</v>
      </c>
      <c r="J650" s="2">
        <v>240000</v>
      </c>
      <c r="K650" s="2"/>
      <c r="L650" s="4" t="s">
        <v>82</v>
      </c>
      <c r="M650" s="5"/>
      <c r="O650" s="5">
        <v>1118</v>
      </c>
      <c r="P650" s="2"/>
      <c r="Q650" s="2">
        <v>4</v>
      </c>
      <c r="R650" s="2">
        <v>100</v>
      </c>
      <c r="S650" s="2">
        <f t="shared" si="142"/>
        <v>400000</v>
      </c>
    </row>
    <row r="651" spans="1:19">
      <c r="A651" s="12"/>
      <c r="B651" s="13"/>
      <c r="C651" s="5"/>
      <c r="D651" s="2">
        <v>3</v>
      </c>
      <c r="E651" s="2"/>
      <c r="F651" s="2">
        <v>85</v>
      </c>
      <c r="G651" s="2">
        <f t="shared" si="136"/>
        <v>3060000</v>
      </c>
      <c r="H651" s="2"/>
      <c r="I651" s="2">
        <f t="shared" si="137"/>
        <v>0</v>
      </c>
      <c r="J651" s="2"/>
      <c r="K651" s="2"/>
      <c r="L651" s="4" t="s">
        <v>82</v>
      </c>
      <c r="M651" s="5"/>
      <c r="O651" s="5"/>
      <c r="P651" s="2"/>
      <c r="Q651" s="2">
        <v>6</v>
      </c>
      <c r="R651" s="2">
        <v>100</v>
      </c>
      <c r="S651" s="2">
        <f t="shared" si="142"/>
        <v>600000</v>
      </c>
    </row>
    <row r="652" spans="1:19">
      <c r="A652" s="12"/>
      <c r="B652" s="13"/>
      <c r="C652" s="5"/>
      <c r="D652" s="2"/>
      <c r="E652" s="2"/>
      <c r="F652" s="2">
        <v>58</v>
      </c>
      <c r="G652" s="2">
        <f t="shared" ref="G652:G663" si="143">+((D652*12)+E652)*F652*1000</f>
        <v>0</v>
      </c>
      <c r="H652" s="2">
        <v>1</v>
      </c>
      <c r="I652" s="2">
        <f t="shared" ref="I652:I663" si="144">+F652*H652*1000</f>
        <v>58000</v>
      </c>
      <c r="J652" s="2"/>
      <c r="K652" s="2"/>
      <c r="L652" s="4" t="s">
        <v>82</v>
      </c>
      <c r="M652" s="5"/>
      <c r="O652" s="5">
        <v>1161</v>
      </c>
      <c r="P652" s="2">
        <v>1</v>
      </c>
      <c r="Q652" s="2">
        <v>8</v>
      </c>
      <c r="R652" s="2">
        <v>100</v>
      </c>
      <c r="S652" s="2">
        <f t="shared" si="142"/>
        <v>2000000</v>
      </c>
    </row>
    <row r="653" spans="1:19">
      <c r="A653" s="12"/>
      <c r="B653" s="13"/>
      <c r="C653" s="5"/>
      <c r="D653" s="2"/>
      <c r="E653" s="2"/>
      <c r="F653" s="2">
        <v>50</v>
      </c>
      <c r="G653" s="2">
        <f t="shared" si="143"/>
        <v>0</v>
      </c>
      <c r="H653" s="2">
        <v>1</v>
      </c>
      <c r="I653" s="2">
        <f t="shared" si="144"/>
        <v>50000</v>
      </c>
      <c r="J653" s="2"/>
      <c r="K653" s="2"/>
      <c r="L653" s="4" t="s">
        <v>82</v>
      </c>
      <c r="M653" s="5"/>
      <c r="O653" s="5"/>
      <c r="P653" s="2"/>
      <c r="Q653" s="2">
        <v>4</v>
      </c>
      <c r="R653" s="2">
        <v>100</v>
      </c>
      <c r="S653" s="2">
        <f t="shared" si="142"/>
        <v>400000</v>
      </c>
    </row>
    <row r="654" spans="1:19">
      <c r="A654" s="12"/>
      <c r="B654" s="13"/>
      <c r="C654" s="5"/>
      <c r="D654" s="2"/>
      <c r="E654" s="2"/>
      <c r="F654" s="2">
        <v>42</v>
      </c>
      <c r="G654" s="2">
        <f t="shared" ref="G654:G661" si="145">+((D654*12)+E654)*F654*1000</f>
        <v>0</v>
      </c>
      <c r="H654" s="2">
        <v>7</v>
      </c>
      <c r="I654" s="2">
        <f t="shared" ref="I654:I661" si="146">+F654*H654*1000</f>
        <v>294000</v>
      </c>
      <c r="J654" s="2"/>
      <c r="K654" s="2"/>
      <c r="L654" s="4" t="s">
        <v>82</v>
      </c>
      <c r="M654" s="5"/>
      <c r="O654" s="5"/>
      <c r="P654" s="2">
        <v>1</v>
      </c>
      <c r="Q654" s="2">
        <v>6</v>
      </c>
      <c r="R654" s="2">
        <v>120</v>
      </c>
      <c r="S654" s="2">
        <f t="shared" si="142"/>
        <v>2160000</v>
      </c>
    </row>
    <row r="655" spans="1:19">
      <c r="A655" s="12"/>
      <c r="B655" s="13"/>
      <c r="C655" s="5"/>
      <c r="D655" s="2"/>
      <c r="E655" s="2"/>
      <c r="F655" s="2">
        <v>45</v>
      </c>
      <c r="G655" s="2">
        <f t="shared" si="145"/>
        <v>0</v>
      </c>
      <c r="H655" s="2">
        <v>3</v>
      </c>
      <c r="I655" s="2">
        <f t="shared" si="146"/>
        <v>135000</v>
      </c>
      <c r="J655" s="2"/>
      <c r="K655" s="2"/>
      <c r="L655" s="4" t="s">
        <v>82</v>
      </c>
      <c r="M655" s="5"/>
      <c r="O655" s="5">
        <v>1178</v>
      </c>
      <c r="P655" s="2"/>
      <c r="Q655" s="2">
        <v>4</v>
      </c>
      <c r="R655" s="2">
        <v>120</v>
      </c>
      <c r="S655" s="2">
        <f t="shared" si="142"/>
        <v>480000</v>
      </c>
    </row>
    <row r="656" spans="1:19">
      <c r="A656" s="12"/>
      <c r="B656" s="13"/>
      <c r="C656" s="5"/>
      <c r="D656" s="2"/>
      <c r="E656" s="2"/>
      <c r="F656" s="2">
        <v>55</v>
      </c>
      <c r="G656" s="2">
        <f t="shared" si="145"/>
        <v>0</v>
      </c>
      <c r="H656" s="2">
        <v>3</v>
      </c>
      <c r="I656" s="2">
        <f t="shared" si="146"/>
        <v>165000</v>
      </c>
      <c r="J656" s="2"/>
      <c r="K656" s="2"/>
      <c r="L656" s="4">
        <f>+SUM(G648:G656)-SUM(I648:K656)</f>
        <v>18258000</v>
      </c>
      <c r="M656" s="5" t="s">
        <v>100</v>
      </c>
      <c r="O656" s="5">
        <v>1111</v>
      </c>
      <c r="P656" s="2"/>
      <c r="Q656" s="2">
        <v>8</v>
      </c>
      <c r="R656" s="2">
        <v>130</v>
      </c>
      <c r="S656" s="2">
        <f t="shared" si="142"/>
        <v>1040000</v>
      </c>
    </row>
    <row r="657" spans="1:24">
      <c r="A657" s="12"/>
      <c r="B657" s="13"/>
      <c r="C657" s="5">
        <v>1176</v>
      </c>
      <c r="D657" s="2"/>
      <c r="E657" s="2">
        <v>4</v>
      </c>
      <c r="F657" s="2">
        <v>55</v>
      </c>
      <c r="G657" s="2">
        <f t="shared" si="145"/>
        <v>220000</v>
      </c>
      <c r="H657" s="2"/>
      <c r="I657" s="2">
        <f t="shared" si="146"/>
        <v>0</v>
      </c>
      <c r="J657" s="2"/>
      <c r="K657" s="2"/>
      <c r="L657" s="4">
        <f t="shared" si="139"/>
        <v>220000</v>
      </c>
      <c r="M657" s="5"/>
      <c r="O657" s="5">
        <v>1113</v>
      </c>
      <c r="P657" s="2"/>
      <c r="Q657" s="2">
        <v>7</v>
      </c>
      <c r="R657" s="2">
        <v>130</v>
      </c>
      <c r="S657" s="2">
        <f t="shared" si="142"/>
        <v>910000</v>
      </c>
    </row>
    <row r="658" spans="1:24">
      <c r="A658" s="12"/>
      <c r="B658" s="13"/>
      <c r="C658" s="5">
        <v>1177</v>
      </c>
      <c r="D658" s="2"/>
      <c r="E658" s="2">
        <v>4</v>
      </c>
      <c r="F658" s="2">
        <v>55</v>
      </c>
      <c r="G658" s="2">
        <f t="shared" si="145"/>
        <v>220000</v>
      </c>
      <c r="H658" s="2"/>
      <c r="I658" s="2">
        <f t="shared" si="146"/>
        <v>0</v>
      </c>
      <c r="J658" s="2"/>
      <c r="K658" s="2"/>
      <c r="L658" s="4">
        <f t="shared" si="139"/>
        <v>220000</v>
      </c>
      <c r="M658" s="5"/>
      <c r="O658" s="5">
        <v>1114</v>
      </c>
      <c r="P658" s="2"/>
      <c r="Q658" s="2">
        <v>21</v>
      </c>
      <c r="R658" s="2">
        <v>130</v>
      </c>
      <c r="S658" s="2">
        <f t="shared" si="142"/>
        <v>2730000</v>
      </c>
    </row>
    <row r="659" spans="1:24">
      <c r="A659" s="12"/>
      <c r="B659" s="13"/>
      <c r="C659" s="5">
        <v>1178</v>
      </c>
      <c r="D659" s="2"/>
      <c r="E659" s="2">
        <v>4</v>
      </c>
      <c r="F659" s="2">
        <v>120</v>
      </c>
      <c r="G659" s="2">
        <f t="shared" si="145"/>
        <v>480000</v>
      </c>
      <c r="H659" s="2"/>
      <c r="I659" s="2">
        <f t="shared" si="146"/>
        <v>0</v>
      </c>
      <c r="J659" s="2"/>
      <c r="K659" s="2"/>
      <c r="L659" s="4">
        <f t="shared" si="139"/>
        <v>480000</v>
      </c>
      <c r="M659" s="5"/>
      <c r="O659" s="5"/>
      <c r="P659" s="2"/>
      <c r="Q659" s="2">
        <v>6</v>
      </c>
      <c r="R659" s="2">
        <v>130</v>
      </c>
      <c r="S659" s="2">
        <f t="shared" si="142"/>
        <v>780000</v>
      </c>
    </row>
    <row r="660" spans="1:24">
      <c r="A660" s="12"/>
      <c r="B660" s="13"/>
      <c r="C660" s="5">
        <v>1179</v>
      </c>
      <c r="D660" s="2"/>
      <c r="E660" s="2">
        <v>4</v>
      </c>
      <c r="F660" s="2">
        <v>130</v>
      </c>
      <c r="G660" s="2">
        <f t="shared" si="145"/>
        <v>520000</v>
      </c>
      <c r="H660" s="2"/>
      <c r="I660" s="2">
        <f t="shared" si="146"/>
        <v>0</v>
      </c>
      <c r="J660" s="2"/>
      <c r="K660" s="2"/>
      <c r="L660" s="4">
        <f t="shared" si="139"/>
        <v>520000</v>
      </c>
      <c r="M660" s="5"/>
      <c r="O660" s="5">
        <v>1179</v>
      </c>
      <c r="P660" s="2"/>
      <c r="Q660" s="2">
        <v>4</v>
      </c>
      <c r="R660" s="2">
        <v>130</v>
      </c>
      <c r="S660" s="2">
        <f t="shared" si="142"/>
        <v>520000</v>
      </c>
    </row>
    <row r="661" spans="1:24">
      <c r="A661" s="12"/>
      <c r="B661" s="13"/>
      <c r="C661" s="5"/>
      <c r="D661" s="2"/>
      <c r="E661" s="2"/>
      <c r="F661" s="2"/>
      <c r="G661" s="2">
        <f t="shared" si="145"/>
        <v>0</v>
      </c>
      <c r="H661" s="2"/>
      <c r="I661" s="2">
        <f t="shared" si="146"/>
        <v>0</v>
      </c>
      <c r="J661" s="2"/>
      <c r="K661" s="2"/>
      <c r="L661" s="4">
        <f t="shared" si="139"/>
        <v>0</v>
      </c>
      <c r="M661" s="5"/>
      <c r="O661" s="5"/>
      <c r="P661" s="2"/>
      <c r="Q661" s="2"/>
      <c r="R661" s="2"/>
      <c r="S661" s="2">
        <f t="shared" si="142"/>
        <v>0</v>
      </c>
    </row>
    <row r="662" spans="1:24">
      <c r="A662" s="12"/>
      <c r="B662" s="13"/>
      <c r="C662" s="5"/>
      <c r="D662" s="2"/>
      <c r="E662" s="2"/>
      <c r="F662" s="2"/>
      <c r="G662" s="2">
        <f t="shared" si="143"/>
        <v>0</v>
      </c>
      <c r="H662" s="2"/>
      <c r="I662" s="2">
        <f t="shared" si="144"/>
        <v>0</v>
      </c>
      <c r="J662" s="2"/>
      <c r="K662" s="2"/>
      <c r="L662" s="4">
        <f t="shared" ref="L662:L663" si="147">+G662-I662-J662-K662</f>
        <v>0</v>
      </c>
      <c r="M662" s="5"/>
      <c r="O662" s="5"/>
      <c r="P662" s="2"/>
      <c r="Q662" s="2"/>
      <c r="R662" s="2"/>
      <c r="S662" s="2">
        <f t="shared" si="142"/>
        <v>0</v>
      </c>
    </row>
    <row r="663" spans="1:24">
      <c r="A663" s="12"/>
      <c r="B663" s="13"/>
      <c r="C663" s="5"/>
      <c r="D663" s="2"/>
      <c r="E663" s="2"/>
      <c r="F663" s="2"/>
      <c r="G663" s="2">
        <f t="shared" si="143"/>
        <v>0</v>
      </c>
      <c r="H663" s="2"/>
      <c r="I663" s="2">
        <f t="shared" si="144"/>
        <v>0</v>
      </c>
      <c r="J663" s="2"/>
      <c r="K663" s="2"/>
      <c r="L663" s="4">
        <f t="shared" si="147"/>
        <v>0</v>
      </c>
      <c r="M663" s="5"/>
      <c r="O663" s="5"/>
      <c r="P663" s="2"/>
      <c r="Q663" s="2"/>
      <c r="R663" s="2"/>
      <c r="S663" s="2">
        <f t="shared" si="142"/>
        <v>0</v>
      </c>
    </row>
    <row r="664" spans="1:24" ht="15.75" thickBot="1">
      <c r="A664" s="12"/>
      <c r="B664" s="13"/>
      <c r="C664" s="5"/>
      <c r="D664" s="2"/>
      <c r="E664" s="2"/>
      <c r="F664" s="2"/>
      <c r="G664" s="2">
        <f>+((D664*12)+E664)*F664*1000</f>
        <v>0</v>
      </c>
      <c r="H664" s="2"/>
      <c r="I664" s="2">
        <f>+F664*H664*1000</f>
        <v>0</v>
      </c>
      <c r="J664" s="2"/>
      <c r="K664" s="2"/>
      <c r="L664" s="4">
        <f>+SUM(G663:G664)-SUM(I663:K664)</f>
        <v>0</v>
      </c>
      <c r="M664" s="5"/>
      <c r="O664" s="5"/>
      <c r="P664" s="2"/>
      <c r="Q664" s="2"/>
      <c r="R664" s="2"/>
      <c r="S664" s="2">
        <f t="shared" si="142"/>
        <v>0</v>
      </c>
    </row>
    <row r="665" spans="1:24" ht="15.75" thickBot="1">
      <c r="D665" s="14">
        <f>SUM(D608:D664)</f>
        <v>81</v>
      </c>
      <c r="E665" s="14">
        <f>SUM(E608:E664)</f>
        <v>231</v>
      </c>
      <c r="F665" s="8"/>
      <c r="G665" s="14">
        <f t="shared" ref="G665:L665" si="148">SUM(G608:G664)</f>
        <v>81509000</v>
      </c>
      <c r="H665" s="14">
        <f t="shared" si="148"/>
        <v>15</v>
      </c>
      <c r="I665" s="14">
        <f t="shared" si="148"/>
        <v>702000</v>
      </c>
      <c r="J665" s="14">
        <f t="shared" si="148"/>
        <v>280000</v>
      </c>
      <c r="K665" s="14">
        <f t="shared" si="148"/>
        <v>0</v>
      </c>
      <c r="L665" s="14">
        <f t="shared" si="148"/>
        <v>80527000</v>
      </c>
      <c r="O665" s="3"/>
      <c r="P665" s="14">
        <f>SUM(P608:P664)</f>
        <v>81</v>
      </c>
      <c r="Q665" s="14">
        <f>SUM(Q608:Q664)</f>
        <v>231</v>
      </c>
      <c r="R665" s="8"/>
      <c r="S665" s="14">
        <f>SUM(S608:S664)</f>
        <v>81509000</v>
      </c>
    </row>
    <row r="666" spans="1:24" s="10" customFormat="1">
      <c r="D666" s="10">
        <v>100</v>
      </c>
      <c r="E666" s="10">
        <v>3</v>
      </c>
      <c r="P666" s="10">
        <v>100</v>
      </c>
      <c r="Q666" s="10">
        <v>3</v>
      </c>
      <c r="T666"/>
      <c r="U666"/>
      <c r="V666"/>
      <c r="W666"/>
      <c r="X666"/>
    </row>
    <row r="667" spans="1:24">
      <c r="I667" s="3"/>
      <c r="L667" s="35"/>
    </row>
    <row r="668" spans="1:24">
      <c r="A668" s="20" t="s">
        <v>134</v>
      </c>
      <c r="B668" s="13">
        <v>26</v>
      </c>
      <c r="C668" s="5">
        <v>1122</v>
      </c>
      <c r="D668" s="2">
        <v>2</v>
      </c>
      <c r="E668" s="2"/>
      <c r="F668" s="2">
        <v>55</v>
      </c>
      <c r="G668" s="2">
        <f t="shared" ref="G668:G708" si="149">+((D668*12)+E668)*F668*1000</f>
        <v>1320000</v>
      </c>
      <c r="H668" s="2"/>
      <c r="I668" s="2">
        <f t="shared" ref="I668:I708" si="150">+F668*H668*1000</f>
        <v>0</v>
      </c>
      <c r="J668" s="2"/>
      <c r="K668" s="2"/>
      <c r="L668" s="4" t="s">
        <v>82</v>
      </c>
      <c r="M668" s="5"/>
      <c r="O668" s="5"/>
      <c r="P668" s="2">
        <v>2</v>
      </c>
      <c r="Q668" s="2"/>
      <c r="R668" s="2">
        <v>42</v>
      </c>
      <c r="S668" s="2">
        <f>+((P668*12)+Q668)*R668*1000</f>
        <v>1008000</v>
      </c>
    </row>
    <row r="669" spans="1:24">
      <c r="A669" s="12"/>
      <c r="B669" s="13"/>
      <c r="C669" s="5"/>
      <c r="D669" s="2">
        <v>2</v>
      </c>
      <c r="E669" s="2"/>
      <c r="F669" s="2">
        <v>42</v>
      </c>
      <c r="G669" s="2">
        <f t="shared" si="149"/>
        <v>1008000</v>
      </c>
      <c r="H669" s="2"/>
      <c r="I669" s="2">
        <f t="shared" si="150"/>
        <v>0</v>
      </c>
      <c r="J669" s="2"/>
      <c r="K669" s="2"/>
      <c r="L669" s="4" t="s">
        <v>82</v>
      </c>
      <c r="M669" s="5"/>
      <c r="O669" s="5">
        <v>1129</v>
      </c>
      <c r="P669" s="2">
        <v>16</v>
      </c>
      <c r="Q669" s="2"/>
      <c r="R669" s="2">
        <v>42</v>
      </c>
      <c r="S669" s="2">
        <f>+((P669*12)+Q669)*R669*1000</f>
        <v>8064000</v>
      </c>
    </row>
    <row r="670" spans="1:24">
      <c r="A670" s="12"/>
      <c r="B670" s="13"/>
      <c r="C670" s="5"/>
      <c r="D670" s="2">
        <v>1</v>
      </c>
      <c r="E670" s="2"/>
      <c r="F670" s="2">
        <v>105</v>
      </c>
      <c r="G670" s="2">
        <f t="shared" si="149"/>
        <v>1260000</v>
      </c>
      <c r="H670" s="2"/>
      <c r="I670" s="2">
        <f t="shared" si="150"/>
        <v>0</v>
      </c>
      <c r="J670" s="2">
        <v>18000</v>
      </c>
      <c r="K670" s="2"/>
      <c r="L670" s="4">
        <f>+SUM(G668:G670)-SUM(I668:K670)</f>
        <v>3570000</v>
      </c>
      <c r="M670" s="5"/>
      <c r="O670" s="5"/>
      <c r="P670" s="2">
        <v>1</v>
      </c>
      <c r="Q670" s="2">
        <v>4</v>
      </c>
      <c r="R670" s="2">
        <v>42</v>
      </c>
      <c r="S670" s="2">
        <f>+((P670*12)+Q670)*R670*1000</f>
        <v>672000</v>
      </c>
    </row>
    <row r="671" spans="1:24">
      <c r="A671" s="12"/>
      <c r="B671" s="13"/>
      <c r="C671" s="5">
        <v>1123</v>
      </c>
      <c r="D671" s="2">
        <v>2</v>
      </c>
      <c r="E671" s="2"/>
      <c r="F671" s="2">
        <v>105</v>
      </c>
      <c r="G671" s="2">
        <f t="shared" si="149"/>
        <v>2520000</v>
      </c>
      <c r="H671" s="2"/>
      <c r="I671" s="2">
        <f t="shared" si="150"/>
        <v>0</v>
      </c>
      <c r="J671" s="2"/>
      <c r="K671" s="2"/>
      <c r="L671" s="4" t="s">
        <v>82</v>
      </c>
      <c r="M671" s="5"/>
      <c r="O671" s="5">
        <v>1184</v>
      </c>
      <c r="P671" s="2"/>
      <c r="Q671" s="2">
        <v>4</v>
      </c>
      <c r="R671" s="2">
        <v>42</v>
      </c>
      <c r="S671" s="2">
        <f>+((P671*12)+Q671)*R671*1000</f>
        <v>168000</v>
      </c>
    </row>
    <row r="672" spans="1:24">
      <c r="A672" s="12"/>
      <c r="B672" s="13"/>
      <c r="C672" s="5"/>
      <c r="D672" s="2">
        <v>2</v>
      </c>
      <c r="E672" s="2"/>
      <c r="F672" s="2">
        <v>75</v>
      </c>
      <c r="G672" s="2">
        <f t="shared" si="149"/>
        <v>1800000</v>
      </c>
      <c r="H672" s="2"/>
      <c r="I672" s="2">
        <f t="shared" si="150"/>
        <v>0</v>
      </c>
      <c r="J672" s="2"/>
      <c r="K672" s="2"/>
      <c r="L672" s="4" t="s">
        <v>82</v>
      </c>
      <c r="M672" s="5"/>
      <c r="O672" s="5">
        <v>1122</v>
      </c>
      <c r="P672" s="2">
        <v>2</v>
      </c>
      <c r="Q672" s="2"/>
      <c r="R672" s="2">
        <v>55</v>
      </c>
      <c r="S672" s="2">
        <f>+((P672*12)+Q672)*R672*1000</f>
        <v>1320000</v>
      </c>
    </row>
    <row r="673" spans="1:24">
      <c r="A673" s="12"/>
      <c r="B673" s="13"/>
      <c r="C673" s="5"/>
      <c r="D673" s="2">
        <v>1</v>
      </c>
      <c r="E673" s="2"/>
      <c r="F673" s="2">
        <v>85</v>
      </c>
      <c r="G673" s="2">
        <f t="shared" si="149"/>
        <v>1020000</v>
      </c>
      <c r="H673" s="2"/>
      <c r="I673" s="2">
        <f t="shared" si="150"/>
        <v>0</v>
      </c>
      <c r="J673" s="2"/>
      <c r="K673" s="2"/>
      <c r="L673" s="4">
        <f>+SUM(G671:G673)-SUM(I671:K673)</f>
        <v>5340000</v>
      </c>
      <c r="M673" s="5" t="s">
        <v>103</v>
      </c>
      <c r="O673" s="5">
        <v>1127</v>
      </c>
      <c r="P673" s="2">
        <v>2</v>
      </c>
      <c r="Q673" s="2"/>
      <c r="R673" s="2">
        <v>55</v>
      </c>
      <c r="S673" s="2">
        <f>+((P673*12)+Q673)*R673*1000</f>
        <v>1320000</v>
      </c>
    </row>
    <row r="674" spans="1:24">
      <c r="A674" s="12"/>
      <c r="B674" s="13"/>
      <c r="C674" s="5">
        <v>1124</v>
      </c>
      <c r="D674" s="2"/>
      <c r="E674" s="2">
        <v>4</v>
      </c>
      <c r="F674" s="2">
        <v>82</v>
      </c>
      <c r="G674" s="2">
        <f t="shared" si="149"/>
        <v>328000</v>
      </c>
      <c r="H674" s="2"/>
      <c r="I674" s="2">
        <f t="shared" si="150"/>
        <v>0</v>
      </c>
      <c r="J674" s="2"/>
      <c r="K674" s="2"/>
      <c r="L674" s="4" t="s">
        <v>82</v>
      </c>
      <c r="M674" s="5"/>
      <c r="O674" s="5">
        <v>1182</v>
      </c>
      <c r="P674" s="2">
        <v>1</v>
      </c>
      <c r="Q674" s="2"/>
      <c r="R674" s="2">
        <v>55</v>
      </c>
      <c r="S674" s="2">
        <f>+((P674*12)+Q674)*R674*1000</f>
        <v>660000</v>
      </c>
    </row>
    <row r="675" spans="1:24">
      <c r="A675" s="12"/>
      <c r="B675" s="13"/>
      <c r="C675" s="5"/>
      <c r="D675" s="2"/>
      <c r="E675" s="2">
        <v>4</v>
      </c>
      <c r="F675" s="2">
        <v>80</v>
      </c>
      <c r="G675" s="2">
        <f t="shared" si="149"/>
        <v>320000</v>
      </c>
      <c r="H675" s="2"/>
      <c r="I675" s="2">
        <f t="shared" si="150"/>
        <v>0</v>
      </c>
      <c r="J675" s="2"/>
      <c r="K675" s="2"/>
      <c r="L675" s="4">
        <f>+SUM(G674:G675)-SUM(I674:K675)</f>
        <v>648000</v>
      </c>
      <c r="M675" s="5"/>
      <c r="O675" s="5"/>
      <c r="P675" s="2"/>
      <c r="Q675" s="2">
        <v>4</v>
      </c>
      <c r="R675" s="2">
        <v>55</v>
      </c>
      <c r="S675" s="2">
        <f>+((P675*12)+Q675)*R675*1000</f>
        <v>220000</v>
      </c>
    </row>
    <row r="676" spans="1:24">
      <c r="A676" s="12"/>
      <c r="B676" s="13"/>
      <c r="C676" s="5">
        <v>1125</v>
      </c>
      <c r="D676" s="2"/>
      <c r="E676" s="2">
        <v>4</v>
      </c>
      <c r="F676" s="2">
        <v>85</v>
      </c>
      <c r="G676" s="2">
        <f t="shared" si="149"/>
        <v>340000</v>
      </c>
      <c r="H676" s="2"/>
      <c r="I676" s="2">
        <f t="shared" si="150"/>
        <v>0</v>
      </c>
      <c r="J676" s="2"/>
      <c r="K676" s="2"/>
      <c r="L676" s="4">
        <f t="shared" ref="L669:L707" si="151">+G676-I676-J676-K676</f>
        <v>340000</v>
      </c>
      <c r="M676" s="5"/>
      <c r="O676" s="5">
        <v>1183</v>
      </c>
      <c r="P676" s="2">
        <v>2</v>
      </c>
      <c r="Q676" s="2">
        <v>8</v>
      </c>
      <c r="R676" s="2">
        <v>55</v>
      </c>
      <c r="S676" s="2">
        <f>+((P676*12)+Q676)*R676*1000</f>
        <v>1760000</v>
      </c>
    </row>
    <row r="677" spans="1:24">
      <c r="A677" s="12"/>
      <c r="B677" s="13"/>
      <c r="C677" s="5">
        <v>1127</v>
      </c>
      <c r="D677" s="2">
        <v>2</v>
      </c>
      <c r="E677" s="2"/>
      <c r="F677" s="2">
        <v>55</v>
      </c>
      <c r="G677" s="2">
        <f t="shared" si="149"/>
        <v>1320000</v>
      </c>
      <c r="H677" s="2"/>
      <c r="I677" s="2">
        <f t="shared" si="150"/>
        <v>0</v>
      </c>
      <c r="J677" s="2"/>
      <c r="K677" s="2"/>
      <c r="L677" s="4">
        <f t="shared" si="151"/>
        <v>1320000</v>
      </c>
      <c r="M677" s="5" t="s">
        <v>101</v>
      </c>
      <c r="O677" s="5"/>
      <c r="P677" s="2">
        <v>1</v>
      </c>
      <c r="Q677" s="2"/>
      <c r="R677" s="2">
        <v>55</v>
      </c>
      <c r="S677" s="2">
        <f>+((P677*12)+Q677)*R677*1000</f>
        <v>660000</v>
      </c>
    </row>
    <row r="678" spans="1:24">
      <c r="A678" s="12"/>
      <c r="B678" s="13"/>
      <c r="C678" s="5">
        <v>1128</v>
      </c>
      <c r="D678" s="2"/>
      <c r="E678" s="2">
        <v>8</v>
      </c>
      <c r="F678" s="2">
        <v>120</v>
      </c>
      <c r="G678" s="2">
        <f t="shared" si="149"/>
        <v>960000</v>
      </c>
      <c r="H678" s="2"/>
      <c r="I678" s="2">
        <f t="shared" si="150"/>
        <v>0</v>
      </c>
      <c r="J678" s="2"/>
      <c r="K678" s="2"/>
      <c r="L678" s="4">
        <f t="shared" si="151"/>
        <v>960000</v>
      </c>
      <c r="M678" s="5"/>
      <c r="O678" s="5"/>
      <c r="P678" s="2"/>
      <c r="Q678" s="2">
        <v>4</v>
      </c>
      <c r="R678" s="2">
        <v>55</v>
      </c>
      <c r="S678" s="2">
        <f>+((P678*12)+Q678)*R678*1000</f>
        <v>220000</v>
      </c>
    </row>
    <row r="679" spans="1:24">
      <c r="A679" s="12"/>
      <c r="B679" s="13"/>
      <c r="C679" s="5">
        <v>1129</v>
      </c>
      <c r="D679" s="2">
        <v>16</v>
      </c>
      <c r="E679" s="2"/>
      <c r="F679" s="2">
        <v>42</v>
      </c>
      <c r="G679" s="2">
        <f t="shared" si="149"/>
        <v>8064000</v>
      </c>
      <c r="H679" s="2"/>
      <c r="I679" s="2">
        <f t="shared" si="150"/>
        <v>0</v>
      </c>
      <c r="J679" s="2">
        <v>96000</v>
      </c>
      <c r="K679" s="2"/>
      <c r="L679" s="4">
        <f t="shared" si="151"/>
        <v>7968000</v>
      </c>
      <c r="M679" s="5" t="s">
        <v>100</v>
      </c>
      <c r="O679" s="5">
        <v>1189</v>
      </c>
      <c r="P679" s="2"/>
      <c r="Q679" s="2">
        <v>6</v>
      </c>
      <c r="R679" s="2">
        <v>55</v>
      </c>
      <c r="S679" s="2">
        <f>+((P679*12)+Q679)*R679*1000</f>
        <v>330000</v>
      </c>
    </row>
    <row r="680" spans="1:24">
      <c r="A680" s="12"/>
      <c r="B680" s="13"/>
      <c r="C680" s="5">
        <v>1180</v>
      </c>
      <c r="D680" s="2"/>
      <c r="E680" s="2">
        <v>6</v>
      </c>
      <c r="F680" s="2">
        <v>85</v>
      </c>
      <c r="G680" s="2">
        <f t="shared" si="149"/>
        <v>510000</v>
      </c>
      <c r="H680" s="2"/>
      <c r="I680" s="2">
        <f t="shared" si="150"/>
        <v>0</v>
      </c>
      <c r="J680" s="2"/>
      <c r="K680" s="2"/>
      <c r="L680" s="4" t="s">
        <v>82</v>
      </c>
      <c r="M680" s="5"/>
      <c r="O680" s="5"/>
      <c r="P680" s="2"/>
      <c r="Q680" s="2">
        <v>9</v>
      </c>
      <c r="R680" s="2">
        <v>65</v>
      </c>
      <c r="S680" s="2">
        <f>+((P680*12)+Q680)*R680*1000</f>
        <v>585000</v>
      </c>
    </row>
    <row r="681" spans="1:24">
      <c r="A681" s="12"/>
      <c r="B681" s="13"/>
      <c r="C681" s="5"/>
      <c r="D681" s="2"/>
      <c r="E681" s="2">
        <v>6</v>
      </c>
      <c r="F681" s="2">
        <v>75</v>
      </c>
      <c r="G681" s="2">
        <f t="shared" si="149"/>
        <v>450000</v>
      </c>
      <c r="H681" s="2"/>
      <c r="I681" s="2">
        <f t="shared" si="150"/>
        <v>0</v>
      </c>
      <c r="J681" s="2"/>
      <c r="K681" s="2"/>
      <c r="L681" s="4">
        <f>+SUM(G680:G681)-SUM(I680:K681)</f>
        <v>960000</v>
      </c>
      <c r="M681" s="5"/>
      <c r="O681" s="5"/>
      <c r="P681" s="2"/>
      <c r="Q681" s="2">
        <v>8</v>
      </c>
      <c r="R681" s="2">
        <v>65</v>
      </c>
      <c r="S681" s="2">
        <f>+((P681*12)+Q681)*R681*1000</f>
        <v>520000</v>
      </c>
    </row>
    <row r="682" spans="1:24">
      <c r="A682" s="12"/>
      <c r="B682" s="13"/>
      <c r="C682" s="5">
        <v>1181</v>
      </c>
      <c r="D682" s="2">
        <v>1</v>
      </c>
      <c r="E682" s="2"/>
      <c r="F682" s="2">
        <v>85</v>
      </c>
      <c r="G682" s="2">
        <f t="shared" si="149"/>
        <v>1020000</v>
      </c>
      <c r="H682" s="2"/>
      <c r="I682" s="2">
        <f t="shared" si="150"/>
        <v>0</v>
      </c>
      <c r="J682" s="2"/>
      <c r="K682" s="2"/>
      <c r="L682" s="4" t="s">
        <v>82</v>
      </c>
      <c r="M682" s="5"/>
      <c r="O682" s="5"/>
      <c r="P682" s="2"/>
      <c r="Q682" s="2">
        <v>8</v>
      </c>
      <c r="R682" s="2">
        <v>65</v>
      </c>
      <c r="S682" s="2">
        <f>+((P682*12)+Q682)*R682*1000</f>
        <v>520000</v>
      </c>
    </row>
    <row r="683" spans="1:24">
      <c r="A683" s="12"/>
      <c r="B683" s="13"/>
      <c r="C683" s="5"/>
      <c r="D683" s="2">
        <v>2</v>
      </c>
      <c r="E683" s="2"/>
      <c r="F683" s="2">
        <v>75</v>
      </c>
      <c r="G683" s="2">
        <f t="shared" si="149"/>
        <v>1800000</v>
      </c>
      <c r="H683" s="2"/>
      <c r="I683" s="2">
        <f t="shared" si="150"/>
        <v>0</v>
      </c>
      <c r="J683" s="2"/>
      <c r="K683" s="2"/>
      <c r="L683" s="4" t="s">
        <v>82</v>
      </c>
      <c r="M683" s="5"/>
      <c r="O683" s="5">
        <v>1186</v>
      </c>
      <c r="P683" s="2"/>
      <c r="Q683" s="2">
        <v>16</v>
      </c>
      <c r="R683" s="2">
        <v>65</v>
      </c>
      <c r="S683" s="2">
        <f>+((P683*12)+Q683)*R683*1000</f>
        <v>1040000</v>
      </c>
    </row>
    <row r="684" spans="1:24">
      <c r="A684" s="12"/>
      <c r="B684" s="13"/>
      <c r="C684" s="5"/>
      <c r="D684" s="2">
        <v>2</v>
      </c>
      <c r="E684" s="2"/>
      <c r="F684" s="2">
        <v>85</v>
      </c>
      <c r="G684" s="2">
        <f t="shared" si="149"/>
        <v>2040000</v>
      </c>
      <c r="H684" s="2"/>
      <c r="I684" s="2">
        <f t="shared" si="150"/>
        <v>0</v>
      </c>
      <c r="J684" s="2"/>
      <c r="K684" s="2"/>
      <c r="L684" s="4">
        <f>+SUM(G682:G684)-SUM(I682:K684)</f>
        <v>4860000</v>
      </c>
      <c r="M684" s="5"/>
      <c r="O684" s="5"/>
      <c r="P684" s="2">
        <v>2</v>
      </c>
      <c r="Q684" s="2"/>
      <c r="R684" s="2">
        <v>75</v>
      </c>
      <c r="S684" s="2">
        <f>+((P684*12)+Q684)*R684*1000</f>
        <v>1800000</v>
      </c>
    </row>
    <row r="685" spans="1:24">
      <c r="A685" s="12"/>
      <c r="B685" s="13"/>
      <c r="C685" s="5">
        <v>1182</v>
      </c>
      <c r="D685" s="2">
        <v>1</v>
      </c>
      <c r="E685" s="2"/>
      <c r="F685" s="2">
        <v>55</v>
      </c>
      <c r="G685" s="2">
        <f t="shared" si="149"/>
        <v>660000</v>
      </c>
      <c r="H685" s="2"/>
      <c r="I685" s="2">
        <f t="shared" si="150"/>
        <v>0</v>
      </c>
      <c r="J685" s="2"/>
      <c r="K685" s="2"/>
      <c r="L685" s="4" t="s">
        <v>82</v>
      </c>
      <c r="M685" s="5"/>
      <c r="O685" s="5"/>
      <c r="P685" s="2"/>
      <c r="Q685" s="2">
        <v>6</v>
      </c>
      <c r="R685" s="2">
        <v>75</v>
      </c>
      <c r="S685" s="2">
        <f>+((P685*12)+Q685)*R685*1000</f>
        <v>450000</v>
      </c>
    </row>
    <row r="686" spans="1:24">
      <c r="A686" s="12"/>
      <c r="B686" s="13"/>
      <c r="C686" s="5"/>
      <c r="D686" s="2"/>
      <c r="E686" s="2">
        <v>4</v>
      </c>
      <c r="F686" s="2">
        <v>55</v>
      </c>
      <c r="G686" s="2">
        <f t="shared" si="149"/>
        <v>220000</v>
      </c>
      <c r="H686" s="2"/>
      <c r="I686" s="2">
        <f t="shared" si="150"/>
        <v>0</v>
      </c>
      <c r="J686" s="2"/>
      <c r="K686" s="2"/>
      <c r="L686" s="4" t="s">
        <v>82</v>
      </c>
      <c r="M686" s="5"/>
      <c r="O686" s="5"/>
      <c r="P686" s="2">
        <v>2</v>
      </c>
      <c r="Q686" s="2"/>
      <c r="R686" s="2">
        <v>75</v>
      </c>
      <c r="S686" s="2">
        <f>+((P686*12)+Q686)*R686*1000</f>
        <v>1800000</v>
      </c>
    </row>
    <row r="687" spans="1:24" s="10" customFormat="1">
      <c r="A687" s="12"/>
      <c r="B687" s="13"/>
      <c r="C687" s="5"/>
      <c r="D687" s="2"/>
      <c r="E687" s="2">
        <v>9</v>
      </c>
      <c r="F687" s="2">
        <v>65</v>
      </c>
      <c r="G687" s="2">
        <f t="shared" si="149"/>
        <v>585000</v>
      </c>
      <c r="H687" s="2"/>
      <c r="I687" s="2">
        <f t="shared" si="150"/>
        <v>0</v>
      </c>
      <c r="J687" s="2">
        <f>9*25000</f>
        <v>225000</v>
      </c>
      <c r="K687" s="2"/>
      <c r="L687" s="4">
        <f>+SUM(G685:G687)-SUM(I685:K687)</f>
        <v>1240000</v>
      </c>
      <c r="M687" s="5"/>
      <c r="O687" s="5"/>
      <c r="P687" s="2"/>
      <c r="Q687" s="2">
        <v>4</v>
      </c>
      <c r="R687" s="2">
        <v>80</v>
      </c>
      <c r="S687" s="2">
        <f>+((P687*12)+Q687)*R687*1000</f>
        <v>320000</v>
      </c>
      <c r="T687"/>
      <c r="U687"/>
      <c r="V687"/>
      <c r="W687"/>
      <c r="X687"/>
    </row>
    <row r="688" spans="1:24" s="10" customFormat="1">
      <c r="A688" s="12"/>
      <c r="B688" s="13"/>
      <c r="C688" s="5">
        <v>1183</v>
      </c>
      <c r="D688" s="2">
        <v>2</v>
      </c>
      <c r="E688" s="2">
        <v>8</v>
      </c>
      <c r="F688" s="2">
        <v>55</v>
      </c>
      <c r="G688" s="2">
        <f t="shared" ref="G688:G690" si="152">+((D688*12)+E688)*F688*1000</f>
        <v>1760000</v>
      </c>
      <c r="H688" s="2"/>
      <c r="I688" s="2">
        <f t="shared" ref="I688:I690" si="153">+F688*H688*1000</f>
        <v>0</v>
      </c>
      <c r="J688" s="2"/>
      <c r="K688" s="2"/>
      <c r="L688" s="4" t="s">
        <v>82</v>
      </c>
      <c r="M688" s="5"/>
      <c r="O688" s="5">
        <v>1124</v>
      </c>
      <c r="P688" s="2"/>
      <c r="Q688" s="2">
        <v>4</v>
      </c>
      <c r="R688" s="2">
        <v>82</v>
      </c>
      <c r="S688" s="2">
        <f>+((P688*12)+Q688)*R688*1000</f>
        <v>328000</v>
      </c>
      <c r="T688"/>
      <c r="U688"/>
      <c r="V688"/>
      <c r="W688"/>
      <c r="X688"/>
    </row>
    <row r="689" spans="1:24" s="10" customFormat="1">
      <c r="A689" s="12"/>
      <c r="B689" s="13"/>
      <c r="C689" s="5"/>
      <c r="D689" s="2"/>
      <c r="E689" s="2">
        <v>8</v>
      </c>
      <c r="F689" s="2">
        <v>65</v>
      </c>
      <c r="G689" s="2">
        <f t="shared" si="152"/>
        <v>520000</v>
      </c>
      <c r="H689" s="2"/>
      <c r="I689" s="2">
        <f t="shared" si="153"/>
        <v>0</v>
      </c>
      <c r="J689" s="2"/>
      <c r="K689" s="2"/>
      <c r="L689" s="4" t="s">
        <v>82</v>
      </c>
      <c r="M689" s="5"/>
      <c r="O689" s="5"/>
      <c r="P689" s="2">
        <v>1</v>
      </c>
      <c r="Q689" s="2"/>
      <c r="R689" s="2">
        <v>85</v>
      </c>
      <c r="S689" s="2">
        <f>+((P689*12)+Q689)*R689*1000</f>
        <v>1020000</v>
      </c>
      <c r="T689"/>
      <c r="U689"/>
      <c r="V689"/>
      <c r="W689"/>
      <c r="X689"/>
    </row>
    <row r="690" spans="1:24" s="10" customFormat="1">
      <c r="A690" s="12"/>
      <c r="B690" s="13"/>
      <c r="C690" s="5"/>
      <c r="D690" s="2">
        <v>1</v>
      </c>
      <c r="E690" s="2">
        <v>4</v>
      </c>
      <c r="F690" s="2">
        <v>42</v>
      </c>
      <c r="G690" s="2">
        <f t="shared" si="152"/>
        <v>672000</v>
      </c>
      <c r="H690" s="2"/>
      <c r="I690" s="2">
        <f t="shared" si="153"/>
        <v>0</v>
      </c>
      <c r="J690" s="2">
        <v>24000</v>
      </c>
      <c r="K690" s="2"/>
      <c r="L690" s="4">
        <f>+SUM(G688:G690)-SUM(I688:K690)</f>
        <v>2928000</v>
      </c>
      <c r="M690" s="5" t="s">
        <v>103</v>
      </c>
      <c r="O690" s="5">
        <v>1125</v>
      </c>
      <c r="P690" s="2"/>
      <c r="Q690" s="2">
        <v>4</v>
      </c>
      <c r="R690" s="2">
        <v>85</v>
      </c>
      <c r="S690" s="2">
        <f>+((P690*12)+Q690)*R690*1000</f>
        <v>340000</v>
      </c>
      <c r="T690"/>
      <c r="U690"/>
      <c r="V690"/>
      <c r="W690"/>
      <c r="X690"/>
    </row>
    <row r="691" spans="1:24" s="10" customFormat="1">
      <c r="A691" s="12"/>
      <c r="B691" s="13"/>
      <c r="C691" s="5">
        <v>1184</v>
      </c>
      <c r="D691" s="2"/>
      <c r="E691" s="2">
        <v>4</v>
      </c>
      <c r="F691" s="2">
        <v>42</v>
      </c>
      <c r="G691" s="2">
        <f t="shared" ref="G691:G702" si="154">+((D691*12)+E691)*F691*1000</f>
        <v>168000</v>
      </c>
      <c r="H691" s="2"/>
      <c r="I691" s="2">
        <f t="shared" ref="I691:I702" si="155">+F691*H691*1000</f>
        <v>0</v>
      </c>
      <c r="J691" s="2"/>
      <c r="K691" s="2"/>
      <c r="L691" s="4" t="s">
        <v>82</v>
      </c>
      <c r="M691" s="5"/>
      <c r="O691" s="5">
        <v>1180</v>
      </c>
      <c r="P691" s="2"/>
      <c r="Q691" s="2">
        <v>6</v>
      </c>
      <c r="R691" s="2">
        <v>85</v>
      </c>
      <c r="S691" s="2">
        <f>+((P691*12)+Q691)*R691*1000</f>
        <v>510000</v>
      </c>
      <c r="T691"/>
      <c r="U691"/>
      <c r="V691"/>
      <c r="W691"/>
      <c r="X691"/>
    </row>
    <row r="692" spans="1:24" s="10" customFormat="1">
      <c r="A692" s="12"/>
      <c r="B692" s="13"/>
      <c r="C692" s="5"/>
      <c r="D692" s="2"/>
      <c r="E692" s="2">
        <v>8</v>
      </c>
      <c r="F692" s="2">
        <v>65</v>
      </c>
      <c r="G692" s="2">
        <f t="shared" si="154"/>
        <v>520000</v>
      </c>
      <c r="H692" s="2"/>
      <c r="I692" s="2">
        <f t="shared" si="155"/>
        <v>0</v>
      </c>
      <c r="J692" s="2"/>
      <c r="K692" s="2"/>
      <c r="L692" s="4">
        <f>+SUM(G691:G692)-SUM(I691:K692)</f>
        <v>688000</v>
      </c>
      <c r="M692" s="5" t="s">
        <v>100</v>
      </c>
      <c r="O692" s="5">
        <v>1181</v>
      </c>
      <c r="P692" s="2">
        <v>1</v>
      </c>
      <c r="Q692" s="2"/>
      <c r="R692" s="2">
        <v>85</v>
      </c>
      <c r="S692" s="2">
        <f>+((P692*12)+Q692)*R692*1000</f>
        <v>1020000</v>
      </c>
      <c r="T692"/>
      <c r="U692"/>
      <c r="V692"/>
      <c r="W692"/>
      <c r="X692"/>
    </row>
    <row r="693" spans="1:24" s="10" customFormat="1">
      <c r="A693" s="12"/>
      <c r="B693" s="13"/>
      <c r="C693" s="5">
        <v>1185</v>
      </c>
      <c r="D693" s="2"/>
      <c r="E693" s="2">
        <v>4</v>
      </c>
      <c r="F693" s="2">
        <v>85</v>
      </c>
      <c r="G693" s="2">
        <f t="shared" si="154"/>
        <v>340000</v>
      </c>
      <c r="H693" s="2"/>
      <c r="I693" s="2">
        <f t="shared" si="155"/>
        <v>0</v>
      </c>
      <c r="J693" s="2"/>
      <c r="K693" s="2"/>
      <c r="L693" s="4">
        <f t="shared" si="151"/>
        <v>340000</v>
      </c>
      <c r="M693" s="5"/>
      <c r="O693" s="5"/>
      <c r="P693" s="2">
        <v>2</v>
      </c>
      <c r="Q693" s="2"/>
      <c r="R693" s="2">
        <v>85</v>
      </c>
      <c r="S693" s="2">
        <f>+((P693*12)+Q693)*R693*1000</f>
        <v>2040000</v>
      </c>
      <c r="T693"/>
      <c r="U693"/>
      <c r="V693"/>
      <c r="W693"/>
      <c r="X693"/>
    </row>
    <row r="694" spans="1:24" s="10" customFormat="1">
      <c r="A694" s="12"/>
      <c r="B694" s="13"/>
      <c r="C694" s="5">
        <v>1186</v>
      </c>
      <c r="D694" s="2"/>
      <c r="E694" s="2">
        <v>16</v>
      </c>
      <c r="F694" s="2">
        <v>65</v>
      </c>
      <c r="G694" s="2">
        <f t="shared" si="154"/>
        <v>1040000</v>
      </c>
      <c r="H694" s="2"/>
      <c r="I694" s="2">
        <f t="shared" si="155"/>
        <v>0</v>
      </c>
      <c r="J694" s="2"/>
      <c r="K694" s="2"/>
      <c r="L694" s="4" t="s">
        <v>82</v>
      </c>
      <c r="M694" s="5"/>
      <c r="O694" s="5">
        <v>1185</v>
      </c>
      <c r="P694" s="2"/>
      <c r="Q694" s="2">
        <v>4</v>
      </c>
      <c r="R694" s="2">
        <v>85</v>
      </c>
      <c r="S694" s="2">
        <f>+((P694*12)+Q694)*R694*1000</f>
        <v>340000</v>
      </c>
      <c r="T694"/>
      <c r="U694"/>
      <c r="V694"/>
      <c r="W694"/>
      <c r="X694"/>
    </row>
    <row r="695" spans="1:24" s="10" customFormat="1">
      <c r="A695" s="12"/>
      <c r="B695" s="13"/>
      <c r="C695" s="5"/>
      <c r="D695" s="2">
        <v>1</v>
      </c>
      <c r="E695" s="2"/>
      <c r="F695" s="2">
        <v>120</v>
      </c>
      <c r="G695" s="2">
        <f t="shared" si="154"/>
        <v>1440000</v>
      </c>
      <c r="H695" s="2"/>
      <c r="I695" s="2">
        <f t="shared" si="155"/>
        <v>0</v>
      </c>
      <c r="J695" s="2"/>
      <c r="K695" s="2"/>
      <c r="L695" s="4" t="s">
        <v>82</v>
      </c>
      <c r="M695" s="5"/>
      <c r="O695" s="5">
        <v>1187</v>
      </c>
      <c r="P695" s="2"/>
      <c r="Q695" s="2">
        <v>4</v>
      </c>
      <c r="R695" s="2">
        <v>85</v>
      </c>
      <c r="S695" s="2">
        <f>+((P695*12)+Q695)*R695*1000</f>
        <v>340000</v>
      </c>
      <c r="T695"/>
      <c r="U695"/>
      <c r="V695"/>
      <c r="W695"/>
      <c r="X695"/>
    </row>
    <row r="696" spans="1:24" s="10" customFormat="1">
      <c r="A696" s="12"/>
      <c r="B696" s="13"/>
      <c r="C696" s="5"/>
      <c r="D696" s="2">
        <v>1</v>
      </c>
      <c r="E696" s="2"/>
      <c r="F696" s="2">
        <v>55</v>
      </c>
      <c r="G696" s="2">
        <f t="shared" si="154"/>
        <v>660000</v>
      </c>
      <c r="H696" s="2"/>
      <c r="I696" s="2">
        <f t="shared" si="155"/>
        <v>0</v>
      </c>
      <c r="J696" s="2">
        <v>10000</v>
      </c>
      <c r="K696" s="2"/>
      <c r="L696" s="4">
        <f>+SUM(G694:G696)-SUM(I694:K696)</f>
        <v>3130000</v>
      </c>
      <c r="M696" s="5"/>
      <c r="O696" s="5">
        <v>1188</v>
      </c>
      <c r="P696" s="2">
        <v>2</v>
      </c>
      <c r="Q696" s="2"/>
      <c r="R696" s="2">
        <v>85</v>
      </c>
      <c r="S696" s="2">
        <f>+((P696*12)+Q696)*R696*1000</f>
        <v>2040000</v>
      </c>
      <c r="T696"/>
      <c r="U696"/>
      <c r="V696"/>
      <c r="W696"/>
      <c r="X696"/>
    </row>
    <row r="697" spans="1:24" s="10" customFormat="1">
      <c r="A697" s="12"/>
      <c r="B697" s="13"/>
      <c r="C697" s="5">
        <v>1187</v>
      </c>
      <c r="D697" s="2"/>
      <c r="E697" s="2">
        <v>4</v>
      </c>
      <c r="F697" s="2">
        <v>85</v>
      </c>
      <c r="G697" s="2">
        <f t="shared" si="154"/>
        <v>340000</v>
      </c>
      <c r="H697" s="2"/>
      <c r="I697" s="2">
        <f t="shared" si="155"/>
        <v>0</v>
      </c>
      <c r="J697" s="2"/>
      <c r="K697" s="2"/>
      <c r="L697" s="4" t="s">
        <v>82</v>
      </c>
      <c r="M697" s="5"/>
      <c r="O697" s="5"/>
      <c r="P697" s="2">
        <v>1</v>
      </c>
      <c r="Q697" s="2"/>
      <c r="R697" s="2">
        <v>105</v>
      </c>
      <c r="S697" s="2">
        <f>+((P697*12)+Q697)*R697*1000</f>
        <v>1260000</v>
      </c>
      <c r="T697"/>
      <c r="U697"/>
      <c r="V697"/>
      <c r="W697"/>
      <c r="X697"/>
    </row>
    <row r="698" spans="1:24" s="10" customFormat="1">
      <c r="A698" s="12"/>
      <c r="B698" s="13"/>
      <c r="C698" s="5"/>
      <c r="D698" s="2"/>
      <c r="E698" s="2">
        <v>4</v>
      </c>
      <c r="F698" s="2">
        <v>120</v>
      </c>
      <c r="G698" s="2">
        <f t="shared" si="154"/>
        <v>480000</v>
      </c>
      <c r="H698" s="2"/>
      <c r="I698" s="2">
        <f t="shared" si="155"/>
        <v>0</v>
      </c>
      <c r="J698" s="2"/>
      <c r="K698" s="2"/>
      <c r="L698" s="4" t="s">
        <v>82</v>
      </c>
      <c r="M698" s="5"/>
      <c r="O698" s="5">
        <v>1123</v>
      </c>
      <c r="P698" s="2">
        <v>2</v>
      </c>
      <c r="Q698" s="2"/>
      <c r="R698" s="2">
        <v>105</v>
      </c>
      <c r="S698" s="2">
        <f>+((P698*12)+Q698)*R698*1000</f>
        <v>2520000</v>
      </c>
      <c r="T698"/>
      <c r="U698"/>
      <c r="V698"/>
      <c r="W698"/>
      <c r="X698"/>
    </row>
    <row r="699" spans="1:24" s="10" customFormat="1">
      <c r="A699" s="12"/>
      <c r="B699" s="13"/>
      <c r="C699" s="5"/>
      <c r="D699" s="2"/>
      <c r="E699" s="2">
        <v>4</v>
      </c>
      <c r="F699" s="2">
        <v>55</v>
      </c>
      <c r="G699" s="2">
        <f t="shared" si="154"/>
        <v>220000</v>
      </c>
      <c r="H699" s="2"/>
      <c r="I699" s="2">
        <f t="shared" si="155"/>
        <v>0</v>
      </c>
      <c r="J699" s="2"/>
      <c r="K699" s="2"/>
      <c r="L699" s="4">
        <f>+SUM(G697:G699)-SUM(I697:K699)</f>
        <v>1040000</v>
      </c>
      <c r="M699" s="5"/>
      <c r="O699" s="5"/>
      <c r="P699" s="2"/>
      <c r="Q699" s="2">
        <v>5</v>
      </c>
      <c r="R699" s="2">
        <v>105</v>
      </c>
      <c r="S699" s="2">
        <f>+((P699*12)+Q699)*R699*1000</f>
        <v>525000</v>
      </c>
      <c r="T699"/>
      <c r="U699"/>
      <c r="V699"/>
      <c r="W699"/>
      <c r="X699"/>
    </row>
    <row r="700" spans="1:24" s="10" customFormat="1">
      <c r="A700" s="12"/>
      <c r="B700" s="13"/>
      <c r="C700" s="5">
        <v>1188</v>
      </c>
      <c r="D700" s="2">
        <v>2</v>
      </c>
      <c r="E700" s="2"/>
      <c r="F700" s="2">
        <v>85</v>
      </c>
      <c r="G700" s="2">
        <f t="shared" si="154"/>
        <v>2040000</v>
      </c>
      <c r="H700" s="2"/>
      <c r="I700" s="2">
        <f t="shared" si="155"/>
        <v>0</v>
      </c>
      <c r="J700" s="2"/>
      <c r="K700" s="2"/>
      <c r="L700" s="4" t="s">
        <v>82</v>
      </c>
      <c r="M700" s="5"/>
      <c r="O700" s="5">
        <v>1128</v>
      </c>
      <c r="P700" s="2"/>
      <c r="Q700" s="2">
        <v>8</v>
      </c>
      <c r="R700" s="2">
        <v>120</v>
      </c>
      <c r="S700" s="2">
        <f>+((P700*12)+Q700)*R700*1000</f>
        <v>960000</v>
      </c>
      <c r="T700"/>
      <c r="U700"/>
      <c r="V700"/>
      <c r="W700"/>
      <c r="X700"/>
    </row>
    <row r="701" spans="1:24">
      <c r="A701" s="12"/>
      <c r="B701" s="13"/>
      <c r="C701" s="5"/>
      <c r="D701" s="2"/>
      <c r="E701" s="2">
        <v>5</v>
      </c>
      <c r="F701" s="2">
        <v>105</v>
      </c>
      <c r="G701" s="2">
        <f t="shared" si="154"/>
        <v>525000</v>
      </c>
      <c r="H701" s="2"/>
      <c r="I701" s="2">
        <f t="shared" si="155"/>
        <v>0</v>
      </c>
      <c r="J701" s="2"/>
      <c r="K701" s="2"/>
      <c r="L701" s="4">
        <f>+SUM(G700:G701)-SUM(I700:K701)</f>
        <v>2565000</v>
      </c>
      <c r="M701" s="5" t="s">
        <v>112</v>
      </c>
      <c r="O701" s="5"/>
      <c r="P701" s="2">
        <v>1</v>
      </c>
      <c r="Q701" s="2"/>
      <c r="R701" s="2">
        <v>120</v>
      </c>
      <c r="S701" s="2">
        <f>+((P701*12)+Q701)*R701*1000</f>
        <v>1440000</v>
      </c>
    </row>
    <row r="702" spans="1:24">
      <c r="A702" s="12"/>
      <c r="B702" s="13"/>
      <c r="C702" s="5">
        <v>1189</v>
      </c>
      <c r="D702" s="2"/>
      <c r="E702" s="2">
        <v>6</v>
      </c>
      <c r="F702" s="2">
        <v>55</v>
      </c>
      <c r="G702" s="2">
        <f t="shared" si="154"/>
        <v>330000</v>
      </c>
      <c r="H702" s="2"/>
      <c r="I702" s="2">
        <f t="shared" si="155"/>
        <v>0</v>
      </c>
      <c r="J702" s="2"/>
      <c r="K702" s="2"/>
      <c r="L702" s="4">
        <f t="shared" si="151"/>
        <v>330000</v>
      </c>
      <c r="M702" s="5"/>
      <c r="O702" s="5"/>
      <c r="P702" s="2"/>
      <c r="Q702" s="2">
        <v>4</v>
      </c>
      <c r="R702" s="2">
        <v>120</v>
      </c>
      <c r="S702" s="2">
        <f>+((P702*12)+Q702)*R702*1000</f>
        <v>480000</v>
      </c>
    </row>
    <row r="703" spans="1:24">
      <c r="A703" s="12"/>
      <c r="B703" s="13"/>
      <c r="C703" s="5"/>
      <c r="D703" s="2"/>
      <c r="E703" s="2"/>
      <c r="F703" s="2"/>
      <c r="G703" s="2">
        <f t="shared" ref="G703:G706" si="156">+((D703*12)+E703)*F703*1000</f>
        <v>0</v>
      </c>
      <c r="H703" s="2"/>
      <c r="I703" s="2">
        <f t="shared" ref="I703:I706" si="157">+F703*H703*1000</f>
        <v>0</v>
      </c>
      <c r="J703" s="2"/>
      <c r="K703" s="2"/>
      <c r="L703" s="4">
        <f t="shared" si="151"/>
        <v>0</v>
      </c>
      <c r="M703" s="5"/>
      <c r="O703" s="5"/>
      <c r="P703" s="2"/>
      <c r="Q703" s="2"/>
      <c r="R703" s="2"/>
      <c r="S703" s="2">
        <f>+((P703*12)+Q703)*R703*1000</f>
        <v>0</v>
      </c>
    </row>
    <row r="704" spans="1:24">
      <c r="A704" s="12"/>
      <c r="B704" s="13"/>
      <c r="C704" s="5"/>
      <c r="D704" s="2"/>
      <c r="E704" s="2"/>
      <c r="F704" s="2"/>
      <c r="G704" s="2">
        <f t="shared" si="156"/>
        <v>0</v>
      </c>
      <c r="H704" s="2"/>
      <c r="I704" s="2">
        <f t="shared" si="157"/>
        <v>0</v>
      </c>
      <c r="J704" s="2"/>
      <c r="K704" s="2"/>
      <c r="L704" s="4">
        <f t="shared" si="151"/>
        <v>0</v>
      </c>
      <c r="M704" s="5"/>
      <c r="O704" s="5"/>
      <c r="P704" s="2"/>
      <c r="Q704" s="2"/>
      <c r="R704" s="2"/>
      <c r="S704" s="2">
        <f>+((P704*12)+Q704)*R704*1000</f>
        <v>0</v>
      </c>
    </row>
    <row r="705" spans="1:19">
      <c r="A705" s="12"/>
      <c r="B705" s="13"/>
      <c r="C705" s="5"/>
      <c r="D705" s="2"/>
      <c r="E705" s="2"/>
      <c r="F705" s="2"/>
      <c r="G705" s="2">
        <f t="shared" si="156"/>
        <v>0</v>
      </c>
      <c r="H705" s="2"/>
      <c r="I705" s="2">
        <f t="shared" si="157"/>
        <v>0</v>
      </c>
      <c r="J705" s="2"/>
      <c r="K705" s="2"/>
      <c r="L705" s="4">
        <f t="shared" si="151"/>
        <v>0</v>
      </c>
      <c r="M705" s="5"/>
      <c r="O705" s="5"/>
      <c r="P705" s="2"/>
      <c r="Q705" s="2"/>
      <c r="R705" s="2"/>
      <c r="S705" s="2">
        <f>+((P705*12)+Q705)*R705*1000</f>
        <v>0</v>
      </c>
    </row>
    <row r="706" spans="1:19">
      <c r="A706" s="12"/>
      <c r="B706" s="13"/>
      <c r="C706" s="5"/>
      <c r="D706" s="2"/>
      <c r="E706" s="2"/>
      <c r="F706" s="2"/>
      <c r="G706" s="2">
        <f t="shared" si="156"/>
        <v>0</v>
      </c>
      <c r="H706" s="2"/>
      <c r="I706" s="2">
        <f t="shared" si="157"/>
        <v>0</v>
      </c>
      <c r="J706" s="2"/>
      <c r="K706" s="2"/>
      <c r="L706" s="4">
        <f t="shared" si="151"/>
        <v>0</v>
      </c>
      <c r="M706" s="5"/>
      <c r="O706" s="5"/>
      <c r="P706" s="2"/>
      <c r="Q706" s="2"/>
      <c r="R706" s="2"/>
      <c r="S706" s="2">
        <f>+((P706*12)+Q706)*R706*1000</f>
        <v>0</v>
      </c>
    </row>
    <row r="707" spans="1:19">
      <c r="A707" s="12"/>
      <c r="B707" s="13"/>
      <c r="C707" s="5"/>
      <c r="D707" s="2"/>
      <c r="E707" s="2"/>
      <c r="F707" s="2"/>
      <c r="G707" s="2">
        <f t="shared" si="149"/>
        <v>0</v>
      </c>
      <c r="H707" s="2"/>
      <c r="I707" s="2">
        <f t="shared" si="150"/>
        <v>0</v>
      </c>
      <c r="J707" s="2"/>
      <c r="K707" s="2"/>
      <c r="L707" s="4">
        <f t="shared" si="151"/>
        <v>0</v>
      </c>
      <c r="M707" s="5"/>
      <c r="O707" s="5"/>
      <c r="P707" s="2"/>
      <c r="Q707" s="2"/>
      <c r="R707" s="2"/>
      <c r="S707" s="2">
        <f>+((P707*12)+Q707)*R707*1000</f>
        <v>0</v>
      </c>
    </row>
    <row r="708" spans="1:19" ht="15.75" thickBot="1">
      <c r="A708" s="12"/>
      <c r="B708" s="13"/>
      <c r="C708" s="5"/>
      <c r="D708" s="2"/>
      <c r="E708" s="2"/>
      <c r="F708" s="2"/>
      <c r="G708" s="2">
        <f t="shared" si="149"/>
        <v>0</v>
      </c>
      <c r="H708" s="2"/>
      <c r="I708" s="2">
        <f t="shared" si="150"/>
        <v>0</v>
      </c>
      <c r="J708" s="2"/>
      <c r="K708" s="2"/>
      <c r="L708" s="4">
        <f>+SUM(G705:G708)-SUM(I705:K708)</f>
        <v>0</v>
      </c>
      <c r="M708" s="5"/>
      <c r="O708" s="5"/>
      <c r="P708" s="2"/>
      <c r="Q708" s="2"/>
      <c r="R708" s="2"/>
      <c r="S708" s="2">
        <f>+((P708*12)+Q708)*R708*1000</f>
        <v>0</v>
      </c>
    </row>
    <row r="709" spans="1:19" ht="15.75" thickBot="1">
      <c r="D709" s="14">
        <f>SUM(D668:D708)</f>
        <v>41</v>
      </c>
      <c r="E709" s="14">
        <f>SUM(E668:E708)</f>
        <v>120</v>
      </c>
      <c r="F709" s="8"/>
      <c r="G709" s="14">
        <f t="shared" ref="G709:L709" si="158">SUM(G668:G708)</f>
        <v>38600000</v>
      </c>
      <c r="H709" s="14">
        <f t="shared" si="158"/>
        <v>0</v>
      </c>
      <c r="I709" s="14">
        <f t="shared" si="158"/>
        <v>0</v>
      </c>
      <c r="J709" s="14">
        <f t="shared" si="158"/>
        <v>373000</v>
      </c>
      <c r="K709" s="14">
        <f t="shared" si="158"/>
        <v>0</v>
      </c>
      <c r="L709" s="14">
        <f t="shared" si="158"/>
        <v>38227000</v>
      </c>
      <c r="O709" s="3"/>
      <c r="P709" s="14">
        <f>SUM(P668:P708)</f>
        <v>41</v>
      </c>
      <c r="Q709" s="14">
        <f>SUM(Q668:Q708)</f>
        <v>120</v>
      </c>
      <c r="R709" s="8"/>
      <c r="S709" s="14">
        <f>SUM(S668:S708)</f>
        <v>38600000</v>
      </c>
    </row>
    <row r="710" spans="1:19">
      <c r="A710" s="10"/>
      <c r="B710" s="10"/>
      <c r="C710" s="10"/>
      <c r="D710" s="10">
        <v>51</v>
      </c>
      <c r="E710" s="10">
        <v>0</v>
      </c>
      <c r="F710" s="10"/>
      <c r="G710" s="10"/>
      <c r="H710" s="10"/>
      <c r="I710" s="10"/>
      <c r="J710" s="10"/>
      <c r="K710" s="10"/>
      <c r="L710" s="10"/>
      <c r="M710" s="10"/>
      <c r="O710" s="10"/>
      <c r="P710" s="10">
        <v>51</v>
      </c>
      <c r="Q710" s="10">
        <v>0</v>
      </c>
      <c r="R710" s="10"/>
      <c r="S710" s="10"/>
    </row>
    <row r="711" spans="1:19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61"/>
      <c r="M711" s="10"/>
    </row>
    <row r="712" spans="1:19">
      <c r="A712" s="20" t="s">
        <v>134</v>
      </c>
      <c r="B712" s="13">
        <v>27</v>
      </c>
      <c r="C712" s="5">
        <v>1190</v>
      </c>
      <c r="D712" s="2"/>
      <c r="E712" s="2">
        <v>4</v>
      </c>
      <c r="F712" s="2">
        <v>75</v>
      </c>
      <c r="G712" s="2">
        <f t="shared" ref="G712:G738" si="159">+((D712*12)+E712)*F712*1000</f>
        <v>300000</v>
      </c>
      <c r="H712" s="2"/>
      <c r="I712" s="2">
        <f t="shared" ref="I712:I735" si="160">+H712*F712*1000</f>
        <v>0</v>
      </c>
      <c r="J712" s="2"/>
      <c r="K712" s="2"/>
      <c r="L712" s="4">
        <f>+G712-I712-J712-K712</f>
        <v>300000</v>
      </c>
      <c r="M712" s="5"/>
      <c r="O712" s="5">
        <v>1133</v>
      </c>
      <c r="P712" s="2">
        <v>2</v>
      </c>
      <c r="Q712" s="2"/>
      <c r="R712" s="2">
        <v>42</v>
      </c>
      <c r="S712" s="2">
        <f>+((P712*12)+Q712)*R712*1000</f>
        <v>1008000</v>
      </c>
    </row>
    <row r="713" spans="1:19">
      <c r="A713" s="20"/>
      <c r="B713" s="13"/>
      <c r="C713" s="5">
        <v>1191</v>
      </c>
      <c r="D713" s="2">
        <v>2</v>
      </c>
      <c r="E713" s="2">
        <v>6</v>
      </c>
      <c r="F713" s="2">
        <v>45</v>
      </c>
      <c r="G713" s="2">
        <f t="shared" si="159"/>
        <v>1350000</v>
      </c>
      <c r="H713" s="2"/>
      <c r="I713" s="2">
        <f t="shared" si="160"/>
        <v>0</v>
      </c>
      <c r="J713" s="2"/>
      <c r="K713" s="2"/>
      <c r="L713" s="4">
        <f t="shared" ref="L713:L737" si="161">+G713-I713-J713-K713</f>
        <v>1350000</v>
      </c>
      <c r="M713" s="5" t="s">
        <v>103</v>
      </c>
      <c r="O713" s="5"/>
      <c r="P713" s="2"/>
      <c r="Q713" s="2">
        <v>4</v>
      </c>
      <c r="R713" s="2">
        <v>42</v>
      </c>
      <c r="S713" s="2">
        <f>+((P713*12)+Q713)*R713*1000</f>
        <v>168000</v>
      </c>
    </row>
    <row r="714" spans="1:19">
      <c r="A714" s="20"/>
      <c r="B714" s="13"/>
      <c r="C714" s="5">
        <v>1193</v>
      </c>
      <c r="D714" s="2">
        <v>10</v>
      </c>
      <c r="E714" s="2"/>
      <c r="F714" s="2">
        <v>65</v>
      </c>
      <c r="G714" s="2">
        <f t="shared" si="159"/>
        <v>7800000</v>
      </c>
      <c r="H714" s="2"/>
      <c r="I714" s="2">
        <f t="shared" si="160"/>
        <v>0</v>
      </c>
      <c r="J714" s="2">
        <v>60000</v>
      </c>
      <c r="K714" s="2"/>
      <c r="L714" s="4">
        <f t="shared" si="161"/>
        <v>7740000</v>
      </c>
      <c r="M714" s="5" t="s">
        <v>121</v>
      </c>
      <c r="O714" s="5">
        <v>1191</v>
      </c>
      <c r="P714" s="2">
        <v>2</v>
      </c>
      <c r="Q714" s="2">
        <v>6</v>
      </c>
      <c r="R714" s="2">
        <v>45</v>
      </c>
      <c r="S714" s="2">
        <f>+((P714*12)+Q714)*R714*1000</f>
        <v>1350000</v>
      </c>
    </row>
    <row r="715" spans="1:19">
      <c r="A715" s="20"/>
      <c r="B715" s="13"/>
      <c r="C715" s="5">
        <v>1194</v>
      </c>
      <c r="D715" s="2">
        <v>1</v>
      </c>
      <c r="E715" s="2"/>
      <c r="F715" s="2">
        <v>55</v>
      </c>
      <c r="G715" s="2">
        <f t="shared" si="159"/>
        <v>660000</v>
      </c>
      <c r="H715" s="2"/>
      <c r="I715" s="2">
        <f t="shared" si="160"/>
        <v>0</v>
      </c>
      <c r="J715" s="2"/>
      <c r="K715" s="2"/>
      <c r="L715" s="4">
        <f t="shared" si="161"/>
        <v>660000</v>
      </c>
      <c r="M715" s="5"/>
      <c r="O715" s="5"/>
      <c r="P715" s="2"/>
      <c r="Q715" s="2"/>
      <c r="R715" s="2">
        <v>50</v>
      </c>
      <c r="S715" s="2">
        <f>+((P715*12)+Q715)*R715*1000</f>
        <v>0</v>
      </c>
    </row>
    <row r="716" spans="1:19">
      <c r="A716" s="20"/>
      <c r="B716" s="13"/>
      <c r="C716" s="5">
        <v>1195</v>
      </c>
      <c r="D716" s="2"/>
      <c r="E716" s="2">
        <v>4</v>
      </c>
      <c r="F716" s="2">
        <v>120</v>
      </c>
      <c r="G716" s="2">
        <f t="shared" si="159"/>
        <v>480000</v>
      </c>
      <c r="H716" s="2"/>
      <c r="I716" s="2">
        <f t="shared" si="160"/>
        <v>0</v>
      </c>
      <c r="J716" s="2"/>
      <c r="K716" s="2"/>
      <c r="L716" s="4">
        <f t="shared" si="161"/>
        <v>480000</v>
      </c>
      <c r="M716" s="5"/>
      <c r="O716" s="5">
        <v>1194</v>
      </c>
      <c r="P716" s="2">
        <v>1</v>
      </c>
      <c r="Q716" s="2"/>
      <c r="R716" s="2">
        <v>55</v>
      </c>
      <c r="S716" s="2">
        <f>+((P716*12)+Q716)*R716*1000</f>
        <v>660000</v>
      </c>
    </row>
    <row r="717" spans="1:19">
      <c r="A717" s="20"/>
      <c r="B717" s="13"/>
      <c r="C717" s="5">
        <v>1196</v>
      </c>
      <c r="D717" s="2">
        <v>5</v>
      </c>
      <c r="E717" s="2"/>
      <c r="F717" s="2">
        <v>65</v>
      </c>
      <c r="G717" s="2">
        <f t="shared" si="159"/>
        <v>3900000</v>
      </c>
      <c r="H717" s="2"/>
      <c r="I717" s="2">
        <f t="shared" si="160"/>
        <v>0</v>
      </c>
      <c r="J717" s="2"/>
      <c r="K717" s="2"/>
      <c r="L717" s="4">
        <f t="shared" si="161"/>
        <v>3900000</v>
      </c>
      <c r="M717" s="5" t="s">
        <v>101</v>
      </c>
      <c r="O717" s="5"/>
      <c r="P717" s="2"/>
      <c r="Q717" s="2">
        <v>4</v>
      </c>
      <c r="R717" s="2">
        <v>55</v>
      </c>
      <c r="S717" s="2">
        <f>+((P717*12)+Q717)*R717*1000</f>
        <v>220000</v>
      </c>
    </row>
    <row r="718" spans="1:19">
      <c r="A718" s="20"/>
      <c r="B718" s="13"/>
      <c r="C718" s="5">
        <v>1197</v>
      </c>
      <c r="D718" s="2"/>
      <c r="E718" s="2">
        <v>3</v>
      </c>
      <c r="F718" s="2">
        <v>105</v>
      </c>
      <c r="G718" s="2">
        <f t="shared" si="159"/>
        <v>315000</v>
      </c>
      <c r="H718" s="2"/>
      <c r="I718" s="2">
        <f t="shared" si="160"/>
        <v>0</v>
      </c>
      <c r="J718" s="2"/>
      <c r="K718" s="2"/>
      <c r="L718" s="4" t="s">
        <v>82</v>
      </c>
      <c r="M718" s="5"/>
      <c r="O718" s="5">
        <v>1131</v>
      </c>
      <c r="P718" s="2"/>
      <c r="Q718" s="2">
        <v>4</v>
      </c>
      <c r="R718" s="2">
        <v>55</v>
      </c>
      <c r="S718" s="2">
        <f>+((P718*12)+Q718)*R718*1000</f>
        <v>220000</v>
      </c>
    </row>
    <row r="719" spans="1:19">
      <c r="A719" s="20"/>
      <c r="B719" s="13"/>
      <c r="C719" s="5"/>
      <c r="D719" s="2"/>
      <c r="E719" s="2">
        <v>3</v>
      </c>
      <c r="F719" s="2">
        <v>85</v>
      </c>
      <c r="G719" s="2">
        <f t="shared" si="159"/>
        <v>255000</v>
      </c>
      <c r="H719" s="2"/>
      <c r="I719" s="2">
        <f t="shared" si="160"/>
        <v>0</v>
      </c>
      <c r="J719" s="2"/>
      <c r="K719" s="2"/>
      <c r="L719" s="4">
        <f>+SUM(G718:G719)-SUM(I718:K719)</f>
        <v>570000</v>
      </c>
      <c r="M719" s="5"/>
      <c r="O719" s="5">
        <v>1132</v>
      </c>
      <c r="P719" s="2"/>
      <c r="Q719" s="2">
        <v>8</v>
      </c>
      <c r="R719" s="2">
        <v>55</v>
      </c>
      <c r="S719" s="2">
        <f>+((P719*12)+Q719)*R719*1000</f>
        <v>440000</v>
      </c>
    </row>
    <row r="720" spans="1:19">
      <c r="A720" s="20"/>
      <c r="B720" s="13"/>
      <c r="C720" s="5">
        <v>1130</v>
      </c>
      <c r="D720" s="2"/>
      <c r="E720" s="2">
        <v>4</v>
      </c>
      <c r="F720" s="2">
        <v>65</v>
      </c>
      <c r="G720" s="2">
        <f t="shared" si="159"/>
        <v>260000</v>
      </c>
      <c r="H720" s="2"/>
      <c r="I720" s="2">
        <f t="shared" si="160"/>
        <v>0</v>
      </c>
      <c r="J720" s="2"/>
      <c r="K720" s="2"/>
      <c r="L720" s="4" t="s">
        <v>82</v>
      </c>
      <c r="M720" s="5"/>
      <c r="O720" s="5">
        <v>1193</v>
      </c>
      <c r="P720" s="2">
        <v>10</v>
      </c>
      <c r="Q720" s="2"/>
      <c r="R720" s="2">
        <v>65</v>
      </c>
      <c r="S720" s="2">
        <f>+((P720*12)+Q720)*R720*1000</f>
        <v>7800000</v>
      </c>
    </row>
    <row r="721" spans="1:19">
      <c r="A721" s="20"/>
      <c r="B721" s="13"/>
      <c r="C721" s="5"/>
      <c r="D721" s="2"/>
      <c r="E721" s="2">
        <v>4</v>
      </c>
      <c r="F721" s="2">
        <v>55</v>
      </c>
      <c r="G721" s="2">
        <f t="shared" si="159"/>
        <v>220000</v>
      </c>
      <c r="H721" s="2"/>
      <c r="I721" s="2">
        <f t="shared" si="160"/>
        <v>0</v>
      </c>
      <c r="J721" s="2"/>
      <c r="K721" s="2"/>
      <c r="L721" s="4">
        <f>+SUM(G720:G721)-SUM(I720:K721)</f>
        <v>480000</v>
      </c>
      <c r="M721" s="5"/>
      <c r="O721" s="5">
        <v>1196</v>
      </c>
      <c r="P721" s="2">
        <v>5</v>
      </c>
      <c r="Q721" s="2"/>
      <c r="R721" s="2">
        <v>65</v>
      </c>
      <c r="S721" s="2">
        <f>+((P721*12)+Q721)*R721*1000</f>
        <v>3900000</v>
      </c>
    </row>
    <row r="722" spans="1:19">
      <c r="A722" s="20"/>
      <c r="B722" s="13"/>
      <c r="C722" s="5">
        <v>1131</v>
      </c>
      <c r="D722" s="2"/>
      <c r="E722" s="2">
        <v>4</v>
      </c>
      <c r="F722" s="2">
        <v>55</v>
      </c>
      <c r="G722" s="2">
        <f t="shared" si="159"/>
        <v>220000</v>
      </c>
      <c r="H722" s="2"/>
      <c r="I722" s="2">
        <f t="shared" si="160"/>
        <v>0</v>
      </c>
      <c r="J722" s="2"/>
      <c r="K722" s="2"/>
      <c r="L722" s="4">
        <f t="shared" si="161"/>
        <v>220000</v>
      </c>
      <c r="M722" s="5"/>
      <c r="O722" s="5">
        <v>1130</v>
      </c>
      <c r="P722" s="2"/>
      <c r="Q722" s="2">
        <v>4</v>
      </c>
      <c r="R722" s="2">
        <v>65</v>
      </c>
      <c r="S722" s="2">
        <f>+((P722*12)+Q722)*R722*1000</f>
        <v>260000</v>
      </c>
    </row>
    <row r="723" spans="1:19">
      <c r="A723" s="20"/>
      <c r="B723" s="13"/>
      <c r="C723" s="5">
        <v>1132</v>
      </c>
      <c r="D723" s="2"/>
      <c r="E723" s="2">
        <v>8</v>
      </c>
      <c r="F723" s="2">
        <v>55</v>
      </c>
      <c r="G723" s="2">
        <f t="shared" si="159"/>
        <v>440000</v>
      </c>
      <c r="H723" s="2"/>
      <c r="I723" s="2">
        <f t="shared" si="160"/>
        <v>0</v>
      </c>
      <c r="J723" s="2"/>
      <c r="K723" s="2"/>
      <c r="L723" s="4">
        <f t="shared" si="161"/>
        <v>440000</v>
      </c>
      <c r="M723" s="5"/>
      <c r="O723" s="5">
        <v>1190</v>
      </c>
      <c r="P723" s="2"/>
      <c r="Q723" s="2">
        <v>4</v>
      </c>
      <c r="R723" s="2">
        <v>75</v>
      </c>
      <c r="S723" s="2">
        <f>+((P723*12)+Q723)*R723*1000</f>
        <v>300000</v>
      </c>
    </row>
    <row r="724" spans="1:19">
      <c r="A724" s="20"/>
      <c r="B724" s="13"/>
      <c r="C724" s="5">
        <v>1133</v>
      </c>
      <c r="D724" s="2">
        <v>2</v>
      </c>
      <c r="E724" s="2"/>
      <c r="F724" s="2">
        <v>42</v>
      </c>
      <c r="G724" s="2">
        <f t="shared" si="159"/>
        <v>1008000</v>
      </c>
      <c r="H724" s="2"/>
      <c r="I724" s="2">
        <f t="shared" si="160"/>
        <v>0</v>
      </c>
      <c r="J724" s="2"/>
      <c r="K724" s="2"/>
      <c r="L724" s="4" t="s">
        <v>82</v>
      </c>
      <c r="M724" s="5"/>
      <c r="O724" s="5"/>
      <c r="P724" s="2"/>
      <c r="Q724" s="2">
        <v>3</v>
      </c>
      <c r="R724" s="2">
        <v>85</v>
      </c>
      <c r="S724" s="2">
        <f>+((P724*12)+Q724)*R724*1000</f>
        <v>255000</v>
      </c>
    </row>
    <row r="725" spans="1:19">
      <c r="A725" s="20"/>
      <c r="B725" s="13"/>
      <c r="C725" s="5"/>
      <c r="D725" s="2"/>
      <c r="E725" s="2">
        <v>4</v>
      </c>
      <c r="F725" s="2">
        <v>42</v>
      </c>
      <c r="G725" s="2">
        <f t="shared" si="159"/>
        <v>168000</v>
      </c>
      <c r="H725" s="2"/>
      <c r="I725" s="2">
        <f t="shared" si="160"/>
        <v>0</v>
      </c>
      <c r="J725" s="2"/>
      <c r="K725" s="2"/>
      <c r="L725" s="4" t="s">
        <v>82</v>
      </c>
      <c r="M725" s="5"/>
      <c r="O725" s="5">
        <v>1134</v>
      </c>
      <c r="P725" s="2"/>
      <c r="Q725" s="2">
        <v>4</v>
      </c>
      <c r="R725" s="2">
        <v>85</v>
      </c>
      <c r="S725" s="2">
        <f>+((P725*12)+Q725)*R725*1000</f>
        <v>340000</v>
      </c>
    </row>
    <row r="726" spans="1:19">
      <c r="A726" s="20"/>
      <c r="B726" s="13"/>
      <c r="C726" s="5"/>
      <c r="D726" s="2"/>
      <c r="E726" s="2"/>
      <c r="F726" s="2">
        <v>50</v>
      </c>
      <c r="G726" s="2">
        <f t="shared" si="159"/>
        <v>0</v>
      </c>
      <c r="H726" s="2">
        <v>1</v>
      </c>
      <c r="I726" s="2">
        <f t="shared" si="160"/>
        <v>50000</v>
      </c>
      <c r="J726" s="2"/>
      <c r="K726" s="2"/>
      <c r="L726" s="4">
        <f>+SUM(G724:G726)-SUM(I724:K726)</f>
        <v>1126000</v>
      </c>
      <c r="M726" s="5"/>
      <c r="O726" s="5">
        <v>1197</v>
      </c>
      <c r="P726" s="2"/>
      <c r="Q726" s="2">
        <v>3</v>
      </c>
      <c r="R726" s="2">
        <v>105</v>
      </c>
      <c r="S726" s="2">
        <f>+((P726*12)+Q726)*R726*1000</f>
        <v>315000</v>
      </c>
    </row>
    <row r="727" spans="1:19">
      <c r="A727" s="20"/>
      <c r="B727" s="13"/>
      <c r="C727" s="5">
        <v>1134</v>
      </c>
      <c r="D727" s="2"/>
      <c r="E727" s="2">
        <v>4</v>
      </c>
      <c r="F727" s="2">
        <v>85</v>
      </c>
      <c r="G727" s="2">
        <f t="shared" si="159"/>
        <v>340000</v>
      </c>
      <c r="H727" s="2"/>
      <c r="I727" s="2">
        <f t="shared" si="160"/>
        <v>0</v>
      </c>
      <c r="J727" s="2"/>
      <c r="K727" s="2"/>
      <c r="L727" s="4">
        <f t="shared" si="161"/>
        <v>340000</v>
      </c>
      <c r="M727" s="5"/>
      <c r="O727" s="5">
        <v>1195</v>
      </c>
      <c r="P727" s="2"/>
      <c r="Q727" s="2">
        <v>4</v>
      </c>
      <c r="R727" s="2">
        <v>120</v>
      </c>
      <c r="S727" s="2">
        <f>+((P727*12)+Q727)*R727*1000</f>
        <v>480000</v>
      </c>
    </row>
    <row r="728" spans="1:19">
      <c r="A728" s="20"/>
      <c r="B728" s="13"/>
      <c r="C728" s="5"/>
      <c r="D728" s="2"/>
      <c r="E728" s="2"/>
      <c r="F728" s="2"/>
      <c r="G728" s="2">
        <f t="shared" si="159"/>
        <v>0</v>
      </c>
      <c r="H728" s="2"/>
      <c r="I728" s="2">
        <f t="shared" si="160"/>
        <v>0</v>
      </c>
      <c r="J728" s="2"/>
      <c r="K728" s="2"/>
      <c r="L728" s="4">
        <f t="shared" si="161"/>
        <v>0</v>
      </c>
      <c r="M728" s="5"/>
      <c r="O728" s="5"/>
      <c r="P728" s="2"/>
      <c r="Q728" s="2"/>
      <c r="R728" s="2"/>
      <c r="S728" s="2">
        <f>+((P728*12)+Q728)*R728*1000</f>
        <v>0</v>
      </c>
    </row>
    <row r="729" spans="1:19">
      <c r="A729" s="20"/>
      <c r="B729" s="13"/>
      <c r="C729" s="5"/>
      <c r="D729" s="2"/>
      <c r="E729" s="2"/>
      <c r="F729" s="2"/>
      <c r="G729" s="2">
        <f t="shared" ref="G729:G733" si="162">+((D729*12)+E729)*F729*1000</f>
        <v>0</v>
      </c>
      <c r="H729" s="2"/>
      <c r="I729" s="2">
        <f t="shared" ref="I729:I733" si="163">+H729*F729*1000</f>
        <v>0</v>
      </c>
      <c r="J729" s="2"/>
      <c r="K729" s="2"/>
      <c r="L729" s="4">
        <f t="shared" si="161"/>
        <v>0</v>
      </c>
      <c r="M729" s="5"/>
      <c r="O729" s="5"/>
      <c r="P729" s="2"/>
      <c r="Q729" s="2"/>
      <c r="R729" s="2"/>
      <c r="S729" s="2">
        <f>+((P729*12)+Q729)*R729*1000</f>
        <v>0</v>
      </c>
    </row>
    <row r="730" spans="1:19">
      <c r="A730" s="20"/>
      <c r="B730" s="13"/>
      <c r="C730" s="5"/>
      <c r="D730" s="2"/>
      <c r="E730" s="2"/>
      <c r="F730" s="2"/>
      <c r="G730" s="2">
        <f t="shared" si="162"/>
        <v>0</v>
      </c>
      <c r="H730" s="2"/>
      <c r="I730" s="2">
        <f t="shared" si="163"/>
        <v>0</v>
      </c>
      <c r="J730" s="2"/>
      <c r="K730" s="2"/>
      <c r="L730" s="4">
        <f t="shared" si="161"/>
        <v>0</v>
      </c>
      <c r="M730" s="5"/>
      <c r="O730" s="5"/>
      <c r="P730" s="2"/>
      <c r="Q730" s="2"/>
      <c r="R730" s="2"/>
      <c r="S730" s="2">
        <f>+((P730*12)+Q730)*R730*1000</f>
        <v>0</v>
      </c>
    </row>
    <row r="731" spans="1:19">
      <c r="A731" s="20"/>
      <c r="B731" s="13"/>
      <c r="C731" s="5"/>
      <c r="D731" s="2"/>
      <c r="E731" s="2"/>
      <c r="F731" s="2"/>
      <c r="G731" s="2">
        <f t="shared" si="162"/>
        <v>0</v>
      </c>
      <c r="H731" s="2"/>
      <c r="I731" s="2">
        <f t="shared" si="163"/>
        <v>0</v>
      </c>
      <c r="J731" s="2"/>
      <c r="K731" s="2"/>
      <c r="L731" s="4">
        <f t="shared" si="161"/>
        <v>0</v>
      </c>
      <c r="M731" s="5"/>
      <c r="O731" s="5"/>
      <c r="P731" s="2"/>
      <c r="Q731" s="2"/>
      <c r="R731" s="2"/>
      <c r="S731" s="2">
        <f>+((P731*12)+Q731)*R731*1000</f>
        <v>0</v>
      </c>
    </row>
    <row r="732" spans="1:19">
      <c r="A732" s="20"/>
      <c r="B732" s="13"/>
      <c r="C732" s="5"/>
      <c r="D732" s="2"/>
      <c r="E732" s="2"/>
      <c r="F732" s="2"/>
      <c r="G732" s="2">
        <f t="shared" si="162"/>
        <v>0</v>
      </c>
      <c r="H732" s="2"/>
      <c r="I732" s="2">
        <f t="shared" si="163"/>
        <v>0</v>
      </c>
      <c r="J732" s="2"/>
      <c r="K732" s="2"/>
      <c r="L732" s="4">
        <f t="shared" si="161"/>
        <v>0</v>
      </c>
      <c r="M732" s="5"/>
      <c r="O732" s="5"/>
      <c r="P732" s="2"/>
      <c r="Q732" s="2"/>
      <c r="R732" s="2"/>
      <c r="S732" s="2">
        <f>+((P732*12)+Q732)*R732*1000</f>
        <v>0</v>
      </c>
    </row>
    <row r="733" spans="1:19">
      <c r="A733" s="20"/>
      <c r="B733" s="13"/>
      <c r="C733" s="5"/>
      <c r="D733" s="2"/>
      <c r="E733" s="2"/>
      <c r="F733" s="2"/>
      <c r="G733" s="2">
        <f t="shared" si="162"/>
        <v>0</v>
      </c>
      <c r="H733" s="2"/>
      <c r="I733" s="2">
        <f t="shared" si="163"/>
        <v>0</v>
      </c>
      <c r="J733" s="2"/>
      <c r="K733" s="2"/>
      <c r="L733" s="4">
        <f t="shared" si="161"/>
        <v>0</v>
      </c>
      <c r="M733" s="5"/>
      <c r="O733" s="5"/>
      <c r="P733" s="2"/>
      <c r="Q733" s="2"/>
      <c r="R733" s="2"/>
      <c r="S733" s="2">
        <f>+((P733*12)+Q733)*R733*1000</f>
        <v>0</v>
      </c>
    </row>
    <row r="734" spans="1:19">
      <c r="A734" s="20"/>
      <c r="B734" s="13"/>
      <c r="C734" s="5"/>
      <c r="D734" s="2"/>
      <c r="E734" s="2"/>
      <c r="F734" s="2"/>
      <c r="G734" s="2">
        <f t="shared" ref="G734" si="164">+((D734*12)+E734)*F734*1000</f>
        <v>0</v>
      </c>
      <c r="H734" s="2"/>
      <c r="I734" s="2">
        <f t="shared" ref="I734" si="165">+H734*F734*1000</f>
        <v>0</v>
      </c>
      <c r="J734" s="2"/>
      <c r="K734" s="2"/>
      <c r="L734" s="4">
        <f t="shared" si="161"/>
        <v>0</v>
      </c>
      <c r="M734" s="5"/>
      <c r="O734" s="5"/>
      <c r="P734" s="2"/>
      <c r="Q734" s="2"/>
      <c r="R734" s="2"/>
      <c r="S734" s="2">
        <f>+((P734*12)+Q734)*R734*1000</f>
        <v>0</v>
      </c>
    </row>
    <row r="735" spans="1:19">
      <c r="A735" s="20"/>
      <c r="B735" s="13"/>
      <c r="C735" s="5"/>
      <c r="D735" s="2"/>
      <c r="E735" s="2"/>
      <c r="F735" s="2"/>
      <c r="G735" s="2">
        <f t="shared" si="159"/>
        <v>0</v>
      </c>
      <c r="H735" s="2"/>
      <c r="I735" s="2">
        <f t="shared" si="160"/>
        <v>0</v>
      </c>
      <c r="J735" s="2"/>
      <c r="K735" s="2"/>
      <c r="L735" s="4">
        <f t="shared" si="161"/>
        <v>0</v>
      </c>
      <c r="M735" s="5"/>
      <c r="O735" s="5"/>
      <c r="P735" s="2"/>
      <c r="Q735" s="2"/>
      <c r="R735" s="2"/>
      <c r="S735" s="2">
        <f>+((P735*12)+Q735)*R735*1000</f>
        <v>0</v>
      </c>
    </row>
    <row r="736" spans="1:19">
      <c r="A736" s="20"/>
      <c r="B736" s="13"/>
      <c r="C736" s="5"/>
      <c r="D736" s="2"/>
      <c r="E736" s="2"/>
      <c r="F736" s="2"/>
      <c r="G736" s="2">
        <f t="shared" ref="G736:G737" si="166">+((D736*12)+E736)*F736*1000</f>
        <v>0</v>
      </c>
      <c r="H736" s="2"/>
      <c r="I736" s="2">
        <f t="shared" ref="I736:I737" si="167">+H736*F736*1000</f>
        <v>0</v>
      </c>
      <c r="J736" s="2"/>
      <c r="K736" s="2"/>
      <c r="L736" s="4">
        <f t="shared" si="161"/>
        <v>0</v>
      </c>
      <c r="M736" s="5"/>
      <c r="O736" s="5"/>
      <c r="P736" s="2"/>
      <c r="Q736" s="2"/>
      <c r="R736" s="2"/>
      <c r="S736" s="2">
        <f>+((P736*12)+Q736)*R736*1000</f>
        <v>0</v>
      </c>
    </row>
    <row r="737" spans="1:24">
      <c r="A737" s="20"/>
      <c r="B737" s="13"/>
      <c r="C737" s="5"/>
      <c r="D737" s="2"/>
      <c r="E737" s="2"/>
      <c r="F737" s="2"/>
      <c r="G737" s="2">
        <f t="shared" si="166"/>
        <v>0</v>
      </c>
      <c r="H737" s="2"/>
      <c r="I737" s="2">
        <f t="shared" si="167"/>
        <v>0</v>
      </c>
      <c r="J737" s="2"/>
      <c r="K737" s="2"/>
      <c r="L737" s="4">
        <f t="shared" si="161"/>
        <v>0</v>
      </c>
      <c r="M737" s="5"/>
      <c r="O737" s="5"/>
      <c r="P737" s="2"/>
      <c r="Q737" s="2"/>
      <c r="R737" s="2"/>
      <c r="S737" s="2">
        <f>+((P737*12)+Q737)*R737*1000</f>
        <v>0</v>
      </c>
    </row>
    <row r="738" spans="1:24" ht="15.75" thickBot="1">
      <c r="A738" s="12"/>
      <c r="B738" s="13"/>
      <c r="C738" s="5"/>
      <c r="D738" s="2"/>
      <c r="E738" s="2"/>
      <c r="F738" s="2"/>
      <c r="G738" s="2">
        <f t="shared" si="159"/>
        <v>0</v>
      </c>
      <c r="H738" s="2"/>
      <c r="I738" s="2">
        <f>+H738*F738*1000</f>
        <v>0</v>
      </c>
      <c r="J738" s="2"/>
      <c r="K738" s="2"/>
      <c r="L738" s="4">
        <f>+SUM(G737:G738)-SUM(I737:K738)</f>
        <v>0</v>
      </c>
      <c r="M738" s="5"/>
      <c r="O738" s="5"/>
      <c r="P738" s="2"/>
      <c r="Q738" s="2"/>
      <c r="R738" s="2"/>
      <c r="S738" s="2">
        <f>+((P738*12)+Q738)*R738*1000</f>
        <v>0</v>
      </c>
    </row>
    <row r="739" spans="1:24" ht="15.75" thickBot="1">
      <c r="D739" s="14">
        <f>SUM(D712:D738)</f>
        <v>20</v>
      </c>
      <c r="E739" s="14">
        <f>SUM(E712:E738)</f>
        <v>48</v>
      </c>
      <c r="F739" s="8"/>
      <c r="G739" s="14">
        <f t="shared" ref="G739:L739" si="168">SUM(G712:G738)</f>
        <v>17716000</v>
      </c>
      <c r="H739" s="14">
        <f t="shared" si="168"/>
        <v>1</v>
      </c>
      <c r="I739" s="14">
        <f t="shared" si="168"/>
        <v>50000</v>
      </c>
      <c r="J739" s="14">
        <f t="shared" si="168"/>
        <v>60000</v>
      </c>
      <c r="K739" s="14">
        <f t="shared" si="168"/>
        <v>0</v>
      </c>
      <c r="L739" s="14">
        <f t="shared" si="168"/>
        <v>17606000</v>
      </c>
      <c r="O739" s="3"/>
      <c r="P739" s="14">
        <f>SUM(P712:P738)</f>
        <v>20</v>
      </c>
      <c r="Q739" s="14">
        <f>SUM(Q712:Q738)</f>
        <v>48</v>
      </c>
      <c r="R739" s="8"/>
      <c r="S739" s="14">
        <f>SUM(S712:S738)</f>
        <v>17716000</v>
      </c>
    </row>
    <row r="740" spans="1:24" s="10" customFormat="1">
      <c r="D740" s="10">
        <v>24</v>
      </c>
      <c r="E740" s="10">
        <v>0</v>
      </c>
      <c r="P740" s="10">
        <v>24</v>
      </c>
      <c r="Q740" s="10">
        <v>0</v>
      </c>
      <c r="T740"/>
      <c r="U740"/>
      <c r="V740"/>
      <c r="W740"/>
      <c r="X740"/>
    </row>
    <row r="741" spans="1:24">
      <c r="I741" s="3"/>
      <c r="L741" s="35"/>
    </row>
    <row r="742" spans="1:24">
      <c r="A742" s="20" t="s">
        <v>134</v>
      </c>
      <c r="B742" s="13">
        <v>29</v>
      </c>
      <c r="C742" s="5">
        <v>1198</v>
      </c>
      <c r="D742" s="2"/>
      <c r="E742" s="2">
        <v>4</v>
      </c>
      <c r="F742" s="2">
        <v>80</v>
      </c>
      <c r="G742" s="2">
        <f t="shared" ref="G742:G848" si="169">+((D742*12)+E742)*F742*1000</f>
        <v>320000</v>
      </c>
      <c r="H742" s="2"/>
      <c r="I742" s="2">
        <f t="shared" ref="I742:I749" si="170">+H742*F742*1000</f>
        <v>0</v>
      </c>
      <c r="J742" s="2"/>
      <c r="K742" s="2"/>
      <c r="L742" s="4" t="s">
        <v>82</v>
      </c>
      <c r="M742" s="5"/>
      <c r="O742" s="5"/>
      <c r="P742" s="2"/>
      <c r="Q742" s="2">
        <v>40</v>
      </c>
      <c r="R742" s="2">
        <v>42</v>
      </c>
      <c r="S742" s="2">
        <f>+((P742*12)+Q742)*R742*1000</f>
        <v>1680000</v>
      </c>
    </row>
    <row r="743" spans="1:24">
      <c r="A743" s="12"/>
      <c r="B743" s="13"/>
      <c r="C743" s="5"/>
      <c r="D743" s="2"/>
      <c r="E743" s="2">
        <v>4</v>
      </c>
      <c r="F743" s="2">
        <v>85</v>
      </c>
      <c r="G743" s="2">
        <f t="shared" si="169"/>
        <v>340000</v>
      </c>
      <c r="H743" s="2"/>
      <c r="I743" s="2">
        <f t="shared" si="170"/>
        <v>0</v>
      </c>
      <c r="J743" s="2"/>
      <c r="K743" s="2"/>
      <c r="L743" s="4">
        <f>+SUM(G742:G743)-SUM(I742:K743)</f>
        <v>660000</v>
      </c>
      <c r="M743" s="5"/>
      <c r="O743" s="5">
        <v>1258</v>
      </c>
      <c r="P743" s="2">
        <v>3</v>
      </c>
      <c r="Q743" s="2"/>
      <c r="R743" s="2">
        <v>42</v>
      </c>
      <c r="S743" s="2">
        <f>+((P743*12)+Q743)*R743*1000</f>
        <v>1512000</v>
      </c>
    </row>
    <row r="744" spans="1:24">
      <c r="A744" s="12"/>
      <c r="B744" s="13"/>
      <c r="C744" s="5">
        <v>1135</v>
      </c>
      <c r="D744" s="2"/>
      <c r="E744" s="2">
        <v>6</v>
      </c>
      <c r="F744" s="2">
        <v>105</v>
      </c>
      <c r="G744" s="2">
        <f t="shared" si="169"/>
        <v>630000</v>
      </c>
      <c r="H744" s="2"/>
      <c r="I744" s="2">
        <f t="shared" si="170"/>
        <v>0</v>
      </c>
      <c r="J744" s="2"/>
      <c r="K744" s="2"/>
      <c r="L744" s="4" t="s">
        <v>82</v>
      </c>
      <c r="M744" s="5"/>
      <c r="O744" s="5">
        <v>1272</v>
      </c>
      <c r="P744" s="2"/>
      <c r="Q744" s="2">
        <v>6</v>
      </c>
      <c r="R744" s="2">
        <v>42</v>
      </c>
      <c r="S744" s="2">
        <f>+((P744*12)+Q744)*R744*1000</f>
        <v>252000</v>
      </c>
    </row>
    <row r="745" spans="1:24">
      <c r="A745" s="12"/>
      <c r="B745" s="13"/>
      <c r="C745" s="5"/>
      <c r="D745" s="2"/>
      <c r="E745" s="2">
        <v>6</v>
      </c>
      <c r="F745" s="2">
        <v>90</v>
      </c>
      <c r="G745" s="2">
        <f t="shared" si="169"/>
        <v>540000</v>
      </c>
      <c r="H745" s="2"/>
      <c r="I745" s="2">
        <f t="shared" si="170"/>
        <v>0</v>
      </c>
      <c r="J745" s="2"/>
      <c r="K745" s="2"/>
      <c r="L745" s="4">
        <f>+SUM(G744:G745)-SUM(I744:K745)</f>
        <v>1170000</v>
      </c>
      <c r="M745" s="5"/>
      <c r="O745" s="5">
        <v>1274</v>
      </c>
      <c r="P745" s="2">
        <v>2</v>
      </c>
      <c r="Q745" s="2"/>
      <c r="R745" s="2">
        <v>42</v>
      </c>
      <c r="S745" s="2">
        <f>+((P745*12)+Q745)*R745*1000</f>
        <v>1008000</v>
      </c>
    </row>
    <row r="746" spans="1:24">
      <c r="A746" s="12"/>
      <c r="B746" s="13"/>
      <c r="C746" s="5">
        <v>1136</v>
      </c>
      <c r="D746" s="2"/>
      <c r="E746" s="2">
        <v>6</v>
      </c>
      <c r="F746" s="2">
        <v>105</v>
      </c>
      <c r="G746" s="2">
        <f t="shared" si="169"/>
        <v>630000</v>
      </c>
      <c r="H746" s="2"/>
      <c r="I746" s="2">
        <f t="shared" si="170"/>
        <v>0</v>
      </c>
      <c r="J746" s="2"/>
      <c r="K746" s="2"/>
      <c r="L746" s="4" t="s">
        <v>82</v>
      </c>
      <c r="M746" s="5"/>
      <c r="O746" s="5">
        <v>1205</v>
      </c>
      <c r="P746" s="2">
        <v>6</v>
      </c>
      <c r="Q746" s="2"/>
      <c r="R746" s="2">
        <v>42</v>
      </c>
      <c r="S746" s="2">
        <f>+((P746*12)+Q746)*R746*1000</f>
        <v>3024000</v>
      </c>
    </row>
    <row r="747" spans="1:24">
      <c r="A747" s="12"/>
      <c r="B747" s="13"/>
      <c r="C747" s="5"/>
      <c r="D747" s="2"/>
      <c r="E747" s="2">
        <v>8</v>
      </c>
      <c r="F747" s="2">
        <v>85</v>
      </c>
      <c r="G747" s="2">
        <f t="shared" si="169"/>
        <v>680000</v>
      </c>
      <c r="H747" s="2"/>
      <c r="I747" s="2">
        <f t="shared" si="170"/>
        <v>0</v>
      </c>
      <c r="J747" s="2"/>
      <c r="K747" s="2"/>
      <c r="L747" s="4">
        <f>+SUM(G746:G747)-SUM(I746:K747)</f>
        <v>1310000</v>
      </c>
      <c r="M747" s="5"/>
      <c r="O747" s="5"/>
      <c r="P747" s="2">
        <v>14</v>
      </c>
      <c r="Q747" s="2"/>
      <c r="R747" s="2">
        <v>42</v>
      </c>
      <c r="S747" s="2">
        <f>+((P747*12)+Q747)*R747*1000</f>
        <v>7056000</v>
      </c>
    </row>
    <row r="748" spans="1:24">
      <c r="A748" s="12"/>
      <c r="B748" s="13"/>
      <c r="C748" s="5">
        <v>1137</v>
      </c>
      <c r="D748" s="2"/>
      <c r="E748" s="2">
        <v>6</v>
      </c>
      <c r="F748" s="2">
        <v>85</v>
      </c>
      <c r="G748" s="2">
        <f t="shared" si="169"/>
        <v>510000</v>
      </c>
      <c r="H748" s="2"/>
      <c r="I748" s="2">
        <f t="shared" si="170"/>
        <v>0</v>
      </c>
      <c r="J748" s="2"/>
      <c r="K748" s="2"/>
      <c r="L748" s="4" t="s">
        <v>82</v>
      </c>
      <c r="M748" s="5"/>
      <c r="O748" s="5">
        <v>1213</v>
      </c>
      <c r="P748" s="2"/>
      <c r="Q748" s="2">
        <v>4</v>
      </c>
      <c r="R748" s="2">
        <v>42</v>
      </c>
      <c r="S748" s="2">
        <f>+((P748*12)+Q748)*R748*1000</f>
        <v>168000</v>
      </c>
    </row>
    <row r="749" spans="1:24">
      <c r="A749" s="12"/>
      <c r="B749" s="13"/>
      <c r="C749" s="5"/>
      <c r="D749" s="2"/>
      <c r="E749" s="2">
        <v>4</v>
      </c>
      <c r="F749" s="2">
        <v>55</v>
      </c>
      <c r="G749" s="2">
        <f t="shared" si="169"/>
        <v>220000</v>
      </c>
      <c r="H749" s="2"/>
      <c r="I749" s="2">
        <f t="shared" si="170"/>
        <v>0</v>
      </c>
      <c r="J749" s="2"/>
      <c r="K749" s="2"/>
      <c r="L749" s="4">
        <f>+SUM(G748:G749)-SUM(I748:K749)</f>
        <v>730000</v>
      </c>
      <c r="M749" s="5"/>
      <c r="O749" s="5"/>
      <c r="P749" s="2"/>
      <c r="Q749" s="2">
        <v>8</v>
      </c>
      <c r="R749" s="2">
        <v>50</v>
      </c>
      <c r="S749" s="2">
        <f>+((P749*12)+Q749)*R749*1000</f>
        <v>400000</v>
      </c>
    </row>
    <row r="750" spans="1:24">
      <c r="A750" s="12"/>
      <c r="B750" s="13"/>
      <c r="C750" s="5">
        <v>1138</v>
      </c>
      <c r="D750" s="2"/>
      <c r="E750" s="2">
        <v>4</v>
      </c>
      <c r="F750" s="2">
        <v>70</v>
      </c>
      <c r="G750" s="2">
        <f t="shared" ref="G750:G775" si="171">+((D750*12)+E750)*F750*1000</f>
        <v>280000</v>
      </c>
      <c r="H750" s="2"/>
      <c r="I750" s="2">
        <f t="shared" ref="I750:I775" si="172">+H750*F750*1000</f>
        <v>0</v>
      </c>
      <c r="J750" s="2"/>
      <c r="K750" s="2"/>
      <c r="L750" s="4">
        <f t="shared" ref="L750:L848" si="173">+G750-I750-J750-K750</f>
        <v>280000</v>
      </c>
      <c r="M750" s="5"/>
      <c r="O750" s="5"/>
      <c r="P750" s="2"/>
      <c r="Q750" s="2">
        <v>4</v>
      </c>
      <c r="R750" s="2">
        <v>55</v>
      </c>
      <c r="S750" s="2">
        <f>+((P750*12)+Q750)*R750*1000</f>
        <v>220000</v>
      </c>
    </row>
    <row r="751" spans="1:24">
      <c r="A751" s="12"/>
      <c r="B751" s="13"/>
      <c r="C751" s="5">
        <v>1139</v>
      </c>
      <c r="D751" s="2"/>
      <c r="E751" s="2">
        <v>6</v>
      </c>
      <c r="F751" s="2">
        <v>105</v>
      </c>
      <c r="G751" s="2">
        <f t="shared" si="171"/>
        <v>630000</v>
      </c>
      <c r="H751" s="2"/>
      <c r="I751" s="2">
        <f t="shared" si="172"/>
        <v>0</v>
      </c>
      <c r="J751" s="2"/>
      <c r="K751" s="2"/>
      <c r="L751" s="4">
        <f t="shared" si="173"/>
        <v>630000</v>
      </c>
      <c r="M751" s="5"/>
      <c r="O751" s="5"/>
      <c r="P751" s="2"/>
      <c r="Q751" s="2">
        <v>8</v>
      </c>
      <c r="R751" s="2">
        <v>55</v>
      </c>
      <c r="S751" s="2">
        <f>+((P751*12)+Q751)*R751*1000</f>
        <v>440000</v>
      </c>
    </row>
    <row r="752" spans="1:24">
      <c r="A752" s="12"/>
      <c r="B752" s="13"/>
      <c r="C752" s="5">
        <v>1140</v>
      </c>
      <c r="D752" s="2"/>
      <c r="E752" s="2">
        <v>6</v>
      </c>
      <c r="F752" s="2">
        <v>65</v>
      </c>
      <c r="G752" s="2">
        <f t="shared" si="171"/>
        <v>390000</v>
      </c>
      <c r="H752" s="2"/>
      <c r="I752" s="2">
        <f t="shared" si="172"/>
        <v>0</v>
      </c>
      <c r="J752" s="2"/>
      <c r="K752" s="2"/>
      <c r="L752" s="4">
        <f t="shared" si="173"/>
        <v>390000</v>
      </c>
      <c r="M752" s="5"/>
      <c r="O752" s="5">
        <v>1148</v>
      </c>
      <c r="P752" s="2">
        <v>2</v>
      </c>
      <c r="Q752" s="2"/>
      <c r="R752" s="2">
        <v>55</v>
      </c>
      <c r="S752" s="2">
        <f>+((P752*12)+Q752)*R752*1000</f>
        <v>1320000</v>
      </c>
    </row>
    <row r="753" spans="1:19">
      <c r="A753" s="12"/>
      <c r="B753" s="13"/>
      <c r="C753" s="5">
        <v>1141</v>
      </c>
      <c r="D753" s="2"/>
      <c r="E753" s="2">
        <v>4</v>
      </c>
      <c r="F753" s="2">
        <v>70</v>
      </c>
      <c r="G753" s="2">
        <f t="shared" si="171"/>
        <v>280000</v>
      </c>
      <c r="H753" s="2"/>
      <c r="I753" s="2">
        <f t="shared" si="172"/>
        <v>0</v>
      </c>
      <c r="J753" s="2"/>
      <c r="K753" s="2"/>
      <c r="L753" s="4" t="s">
        <v>82</v>
      </c>
      <c r="M753" s="5"/>
      <c r="O753" s="5"/>
      <c r="P753" s="2">
        <v>2</v>
      </c>
      <c r="Q753" s="2">
        <v>8</v>
      </c>
      <c r="R753" s="2">
        <v>55</v>
      </c>
      <c r="S753" s="2">
        <f>+((P753*12)+Q753)*R753*1000</f>
        <v>1760000</v>
      </c>
    </row>
    <row r="754" spans="1:19">
      <c r="A754" s="12"/>
      <c r="B754" s="13"/>
      <c r="C754" s="5"/>
      <c r="D754" s="2"/>
      <c r="E754" s="2">
        <v>6</v>
      </c>
      <c r="F754" s="2">
        <v>105</v>
      </c>
      <c r="G754" s="2">
        <f t="shared" si="171"/>
        <v>630000</v>
      </c>
      <c r="H754" s="2"/>
      <c r="I754" s="2">
        <f t="shared" si="172"/>
        <v>0</v>
      </c>
      <c r="J754" s="2"/>
      <c r="K754" s="2"/>
      <c r="L754" s="4">
        <f>+SUM(G753:G754)-SUM(I753:K754)</f>
        <v>910000</v>
      </c>
      <c r="M754" s="5"/>
      <c r="O754" s="5"/>
      <c r="P754" s="2"/>
      <c r="Q754" s="2">
        <v>6</v>
      </c>
      <c r="R754" s="2">
        <v>55</v>
      </c>
      <c r="S754" s="2">
        <f>+((P754*12)+Q754)*R754*1000</f>
        <v>330000</v>
      </c>
    </row>
    <row r="755" spans="1:19">
      <c r="A755" s="12"/>
      <c r="B755" s="13"/>
      <c r="C755" s="5">
        <v>1142</v>
      </c>
      <c r="D755" s="2"/>
      <c r="E755" s="2">
        <v>6</v>
      </c>
      <c r="F755" s="2">
        <v>105</v>
      </c>
      <c r="G755" s="2">
        <f t="shared" si="171"/>
        <v>630000</v>
      </c>
      <c r="H755" s="2"/>
      <c r="I755" s="2">
        <f t="shared" si="172"/>
        <v>0</v>
      </c>
      <c r="J755" s="2"/>
      <c r="K755" s="2"/>
      <c r="L755" s="4">
        <f t="shared" si="173"/>
        <v>630000</v>
      </c>
      <c r="M755" s="5"/>
      <c r="O755" s="5">
        <v>1264</v>
      </c>
      <c r="P755" s="2"/>
      <c r="Q755" s="2">
        <v>4</v>
      </c>
      <c r="R755" s="2">
        <v>55</v>
      </c>
      <c r="S755" s="2">
        <f>+((P755*12)+Q755)*R755*1000</f>
        <v>220000</v>
      </c>
    </row>
    <row r="756" spans="1:19">
      <c r="A756" s="12"/>
      <c r="B756" s="13"/>
      <c r="C756" s="5">
        <v>1143</v>
      </c>
      <c r="D756" s="2"/>
      <c r="E756" s="2">
        <v>6</v>
      </c>
      <c r="F756" s="2">
        <v>75</v>
      </c>
      <c r="G756" s="2">
        <f t="shared" si="171"/>
        <v>450000</v>
      </c>
      <c r="H756" s="2"/>
      <c r="I756" s="2">
        <f t="shared" si="172"/>
        <v>0</v>
      </c>
      <c r="J756" s="2"/>
      <c r="K756" s="2"/>
      <c r="L756" s="4">
        <f t="shared" si="173"/>
        <v>450000</v>
      </c>
      <c r="M756" s="5"/>
      <c r="O756" s="5"/>
      <c r="P756" s="2"/>
      <c r="Q756" s="2">
        <v>8</v>
      </c>
      <c r="R756" s="2">
        <v>55</v>
      </c>
      <c r="S756" s="2">
        <f>+((P756*12)+Q756)*R756*1000</f>
        <v>440000</v>
      </c>
    </row>
    <row r="757" spans="1:19">
      <c r="A757" s="12"/>
      <c r="B757" s="13"/>
      <c r="C757" s="5">
        <v>1144</v>
      </c>
      <c r="D757" s="2"/>
      <c r="E757" s="2">
        <v>6</v>
      </c>
      <c r="F757" s="2">
        <v>105</v>
      </c>
      <c r="G757" s="2">
        <f t="shared" si="171"/>
        <v>630000</v>
      </c>
      <c r="H757" s="2"/>
      <c r="I757" s="2">
        <f t="shared" si="172"/>
        <v>0</v>
      </c>
      <c r="J757" s="2"/>
      <c r="K757" s="2"/>
      <c r="L757" s="4" t="s">
        <v>82</v>
      </c>
      <c r="M757" s="5"/>
      <c r="O757" s="5"/>
      <c r="P757" s="2">
        <v>1</v>
      </c>
      <c r="Q757" s="2"/>
      <c r="R757" s="2">
        <v>55</v>
      </c>
      <c r="S757" s="2">
        <f>+((P757*12)+Q757)*R757*1000</f>
        <v>660000</v>
      </c>
    </row>
    <row r="758" spans="1:19">
      <c r="A758" s="12"/>
      <c r="B758" s="13"/>
      <c r="C758" s="5"/>
      <c r="D758" s="2"/>
      <c r="E758" s="2">
        <v>4</v>
      </c>
      <c r="F758" s="2">
        <v>105</v>
      </c>
      <c r="G758" s="2">
        <f t="shared" si="171"/>
        <v>420000</v>
      </c>
      <c r="H758" s="2"/>
      <c r="I758" s="2">
        <f t="shared" si="172"/>
        <v>0</v>
      </c>
      <c r="J758" s="2"/>
      <c r="K758" s="2"/>
      <c r="L758" s="4">
        <f>+SUM(G757:G758)-SUM(I757:K758)</f>
        <v>1050000</v>
      </c>
      <c r="M758" s="5"/>
      <c r="O758" s="5">
        <v>1202</v>
      </c>
      <c r="P758" s="2"/>
      <c r="Q758" s="2">
        <v>16</v>
      </c>
      <c r="R758" s="2">
        <v>55</v>
      </c>
      <c r="S758" s="2">
        <f>+((P758*12)+Q758)*R758*1000</f>
        <v>880000</v>
      </c>
    </row>
    <row r="759" spans="1:19">
      <c r="A759" s="12"/>
      <c r="B759" s="13"/>
      <c r="C759" s="5">
        <v>1145</v>
      </c>
      <c r="D759" s="2">
        <v>2</v>
      </c>
      <c r="E759" s="2"/>
      <c r="F759" s="2">
        <v>105</v>
      </c>
      <c r="G759" s="2">
        <f t="shared" si="171"/>
        <v>2520000</v>
      </c>
      <c r="H759" s="2"/>
      <c r="I759" s="2">
        <f t="shared" si="172"/>
        <v>0</v>
      </c>
      <c r="J759" s="2"/>
      <c r="K759" s="2"/>
      <c r="L759" s="4" t="s">
        <v>82</v>
      </c>
      <c r="M759" s="5"/>
      <c r="O759" s="5">
        <v>1203</v>
      </c>
      <c r="P759" s="2"/>
      <c r="Q759" s="2">
        <v>16</v>
      </c>
      <c r="R759" s="2">
        <v>55</v>
      </c>
      <c r="S759" s="2">
        <f>+((P759*12)+Q759)*R759*1000</f>
        <v>880000</v>
      </c>
    </row>
    <row r="760" spans="1:19">
      <c r="A760" s="12"/>
      <c r="B760" s="13"/>
      <c r="C760" s="5"/>
      <c r="D760" s="2">
        <v>2</v>
      </c>
      <c r="E760" s="2"/>
      <c r="F760" s="2">
        <v>85</v>
      </c>
      <c r="G760" s="2">
        <f t="shared" si="171"/>
        <v>2040000</v>
      </c>
      <c r="H760" s="2"/>
      <c r="I760" s="2">
        <f t="shared" si="172"/>
        <v>0</v>
      </c>
      <c r="J760" s="2"/>
      <c r="K760" s="2"/>
      <c r="L760" s="4" t="s">
        <v>82</v>
      </c>
      <c r="M760" s="5"/>
      <c r="O760" s="5"/>
      <c r="P760" s="2">
        <v>2</v>
      </c>
      <c r="Q760" s="2"/>
      <c r="R760" s="2">
        <v>55</v>
      </c>
      <c r="S760" s="2">
        <f>+((P760*12)+Q760)*R760*1000</f>
        <v>1320000</v>
      </c>
    </row>
    <row r="761" spans="1:19">
      <c r="A761" s="12"/>
      <c r="B761" s="13"/>
      <c r="C761" s="5"/>
      <c r="D761" s="2">
        <v>2</v>
      </c>
      <c r="E761" s="2"/>
      <c r="F761" s="2">
        <v>75</v>
      </c>
      <c r="G761" s="2">
        <f t="shared" si="171"/>
        <v>1800000</v>
      </c>
      <c r="H761" s="2"/>
      <c r="I761" s="2">
        <f t="shared" si="172"/>
        <v>0</v>
      </c>
      <c r="J761" s="2"/>
      <c r="K761" s="2"/>
      <c r="L761" s="4" t="s">
        <v>82</v>
      </c>
      <c r="M761" s="5"/>
      <c r="O761" s="5"/>
      <c r="P761" s="2">
        <v>4</v>
      </c>
      <c r="Q761" s="2"/>
      <c r="R761" s="2">
        <v>55</v>
      </c>
      <c r="S761" s="2">
        <f>+((P761*12)+Q761)*R761*1000</f>
        <v>2640000</v>
      </c>
    </row>
    <row r="762" spans="1:19">
      <c r="A762" s="12"/>
      <c r="B762" s="13"/>
      <c r="C762" s="5"/>
      <c r="D762" s="2">
        <v>3</v>
      </c>
      <c r="E762" s="2"/>
      <c r="F762" s="2">
        <v>130</v>
      </c>
      <c r="G762" s="2">
        <f t="shared" si="171"/>
        <v>4680000</v>
      </c>
      <c r="H762" s="2"/>
      <c r="I762" s="2">
        <f t="shared" si="172"/>
        <v>0</v>
      </c>
      <c r="J762" s="2">
        <v>40000</v>
      </c>
      <c r="K762" s="2"/>
      <c r="L762" s="4">
        <f>+SUM(G759:G762)-SUM(I759:K762)</f>
        <v>11000000</v>
      </c>
      <c r="M762" s="5"/>
      <c r="O762" s="5">
        <v>1208</v>
      </c>
      <c r="P762" s="2">
        <v>1</v>
      </c>
      <c r="Q762" s="2"/>
      <c r="R762" s="2">
        <v>55</v>
      </c>
      <c r="S762" s="2">
        <f>+((P762*12)+Q762)*R762*1000</f>
        <v>660000</v>
      </c>
    </row>
    <row r="763" spans="1:19">
      <c r="A763" s="12"/>
      <c r="B763" s="13"/>
      <c r="C763" s="5">
        <v>1146</v>
      </c>
      <c r="D763" s="2"/>
      <c r="E763" s="2">
        <v>6</v>
      </c>
      <c r="F763" s="2">
        <v>105</v>
      </c>
      <c r="G763" s="2">
        <f t="shared" si="171"/>
        <v>630000</v>
      </c>
      <c r="H763" s="2"/>
      <c r="I763" s="2">
        <f t="shared" si="172"/>
        <v>0</v>
      </c>
      <c r="J763" s="2"/>
      <c r="K763" s="2"/>
      <c r="L763" s="4">
        <f t="shared" si="173"/>
        <v>630000</v>
      </c>
      <c r="M763" s="5"/>
      <c r="O763" s="5">
        <v>1210</v>
      </c>
      <c r="P763" s="2">
        <v>14</v>
      </c>
      <c r="Q763" s="2"/>
      <c r="R763" s="2">
        <v>55</v>
      </c>
      <c r="S763" s="2">
        <f>+((P763*12)+Q763)*R763*1000</f>
        <v>9240000</v>
      </c>
    </row>
    <row r="764" spans="1:19">
      <c r="A764" s="12"/>
      <c r="B764" s="13"/>
      <c r="C764" s="5">
        <v>1147</v>
      </c>
      <c r="D764" s="2"/>
      <c r="E764" s="2">
        <v>6</v>
      </c>
      <c r="F764" s="2">
        <v>105</v>
      </c>
      <c r="G764" s="2">
        <f t="shared" si="171"/>
        <v>630000</v>
      </c>
      <c r="H764" s="2"/>
      <c r="I764" s="2">
        <f t="shared" si="172"/>
        <v>0</v>
      </c>
      <c r="J764" s="2"/>
      <c r="K764" s="2"/>
      <c r="L764" s="4" t="s">
        <v>82</v>
      </c>
      <c r="M764" s="5"/>
      <c r="O764" s="5"/>
      <c r="P764" s="2">
        <v>2</v>
      </c>
      <c r="Q764" s="2"/>
      <c r="R764" s="2">
        <v>55</v>
      </c>
      <c r="S764" s="2">
        <f>+((P764*12)+Q764)*R764*1000</f>
        <v>1320000</v>
      </c>
    </row>
    <row r="765" spans="1:19">
      <c r="A765" s="12"/>
      <c r="B765" s="13"/>
      <c r="C765" s="5"/>
      <c r="D765" s="2"/>
      <c r="E765" s="2">
        <v>6</v>
      </c>
      <c r="F765" s="2">
        <v>105</v>
      </c>
      <c r="G765" s="2">
        <f t="shared" si="171"/>
        <v>630000</v>
      </c>
      <c r="H765" s="2"/>
      <c r="I765" s="2">
        <f t="shared" si="172"/>
        <v>0</v>
      </c>
      <c r="J765" s="2"/>
      <c r="K765" s="2"/>
      <c r="L765" s="4" t="s">
        <v>82</v>
      </c>
      <c r="M765" s="5"/>
      <c r="O765" s="5">
        <v>1140</v>
      </c>
      <c r="P765" s="2"/>
      <c r="Q765" s="2">
        <v>6</v>
      </c>
      <c r="R765" s="2">
        <v>65</v>
      </c>
      <c r="S765" s="2">
        <f>+((P765*12)+Q765)*R765*1000</f>
        <v>390000</v>
      </c>
    </row>
    <row r="766" spans="1:19">
      <c r="A766" s="12"/>
      <c r="B766" s="13"/>
      <c r="C766" s="5"/>
      <c r="D766" s="2"/>
      <c r="E766" s="2">
        <v>14</v>
      </c>
      <c r="F766" s="2">
        <v>65</v>
      </c>
      <c r="G766" s="2">
        <f t="shared" si="171"/>
        <v>910000</v>
      </c>
      <c r="H766" s="2"/>
      <c r="I766" s="2">
        <f t="shared" si="172"/>
        <v>0</v>
      </c>
      <c r="J766" s="2"/>
      <c r="K766" s="2"/>
      <c r="L766" s="4" t="s">
        <v>82</v>
      </c>
      <c r="M766" s="5"/>
      <c r="O766" s="5"/>
      <c r="P766" s="2"/>
      <c r="Q766" s="2">
        <v>14</v>
      </c>
      <c r="R766" s="2">
        <v>65</v>
      </c>
      <c r="S766" s="2">
        <f>+((P766*12)+Q766)*R766*1000</f>
        <v>910000</v>
      </c>
    </row>
    <row r="767" spans="1:19">
      <c r="A767" s="12"/>
      <c r="B767" s="13"/>
      <c r="C767" s="5"/>
      <c r="D767" s="2"/>
      <c r="E767" s="2">
        <v>8</v>
      </c>
      <c r="F767" s="2">
        <v>55</v>
      </c>
      <c r="G767" s="2">
        <f t="shared" si="171"/>
        <v>440000</v>
      </c>
      <c r="H767" s="2"/>
      <c r="I767" s="2">
        <f t="shared" si="172"/>
        <v>0</v>
      </c>
      <c r="J767" s="2"/>
      <c r="K767" s="2"/>
      <c r="L767" s="4" t="s">
        <v>82</v>
      </c>
      <c r="M767" s="5"/>
      <c r="O767" s="5"/>
      <c r="P767" s="2"/>
      <c r="Q767" s="2">
        <v>6</v>
      </c>
      <c r="R767" s="2">
        <v>65</v>
      </c>
      <c r="S767" s="2">
        <f>+((P767*12)+Q767)*R767*1000</f>
        <v>390000</v>
      </c>
    </row>
    <row r="768" spans="1:19">
      <c r="A768" s="12"/>
      <c r="B768" s="13"/>
      <c r="C768" s="5"/>
      <c r="D768" s="2"/>
      <c r="E768" s="2">
        <v>6</v>
      </c>
      <c r="F768" s="2">
        <v>85</v>
      </c>
      <c r="G768" s="2">
        <f t="shared" si="171"/>
        <v>510000</v>
      </c>
      <c r="H768" s="2"/>
      <c r="I768" s="2">
        <f t="shared" si="172"/>
        <v>0</v>
      </c>
      <c r="J768" s="2">
        <v>10000</v>
      </c>
      <c r="K768" s="2"/>
      <c r="L768" s="4">
        <f>+SUM(G764:G768)-SUM(I764:K768)</f>
        <v>3110000</v>
      </c>
      <c r="M768" s="5"/>
      <c r="O768" s="5">
        <v>1150</v>
      </c>
      <c r="P768" s="2">
        <v>1</v>
      </c>
      <c r="Q768" s="2"/>
      <c r="R768" s="2">
        <v>65</v>
      </c>
      <c r="S768" s="2">
        <f>+((P768*12)+Q768)*R768*1000</f>
        <v>780000</v>
      </c>
    </row>
    <row r="769" spans="1:19">
      <c r="A769" s="12"/>
      <c r="B769" s="13"/>
      <c r="C769" s="5">
        <v>1148</v>
      </c>
      <c r="D769" s="2">
        <v>2</v>
      </c>
      <c r="E769" s="2"/>
      <c r="F769" s="2">
        <v>55</v>
      </c>
      <c r="G769" s="2">
        <f t="shared" si="171"/>
        <v>1320000</v>
      </c>
      <c r="H769" s="2"/>
      <c r="I769" s="2">
        <f t="shared" si="172"/>
        <v>0</v>
      </c>
      <c r="J769" s="2"/>
      <c r="K769" s="2"/>
      <c r="L769" s="4" t="s">
        <v>82</v>
      </c>
      <c r="M769" s="5"/>
      <c r="O769" s="5"/>
      <c r="P769" s="2"/>
      <c r="Q769" s="2">
        <v>4</v>
      </c>
      <c r="R769" s="2">
        <v>65</v>
      </c>
      <c r="S769" s="2">
        <f>+((P769*12)+Q769)*R769*1000</f>
        <v>260000</v>
      </c>
    </row>
    <row r="770" spans="1:19">
      <c r="A770" s="12"/>
      <c r="B770" s="13"/>
      <c r="C770" s="5"/>
      <c r="D770" s="2"/>
      <c r="E770" s="2">
        <v>6</v>
      </c>
      <c r="F770" s="2">
        <v>65</v>
      </c>
      <c r="G770" s="2">
        <f t="shared" si="171"/>
        <v>390000</v>
      </c>
      <c r="H770" s="2"/>
      <c r="I770" s="2">
        <f t="shared" si="172"/>
        <v>0</v>
      </c>
      <c r="J770" s="2"/>
      <c r="K770" s="2"/>
      <c r="L770" s="4">
        <f>+SUM(G769:G770)-SUM(I769:K770)</f>
        <v>1710000</v>
      </c>
      <c r="M770" s="5"/>
      <c r="O770" s="5"/>
      <c r="P770" s="2">
        <v>1</v>
      </c>
      <c r="Q770" s="2"/>
      <c r="R770" s="2">
        <v>65</v>
      </c>
      <c r="S770" s="2">
        <f>+((P770*12)+Q770)*R770*1000</f>
        <v>780000</v>
      </c>
    </row>
    <row r="771" spans="1:19">
      <c r="A771" s="12"/>
      <c r="B771" s="13"/>
      <c r="C771" s="5">
        <v>1149</v>
      </c>
      <c r="D771" s="2"/>
      <c r="E771" s="2">
        <v>2</v>
      </c>
      <c r="F771" s="2">
        <v>105</v>
      </c>
      <c r="G771" s="2">
        <f t="shared" si="171"/>
        <v>210000</v>
      </c>
      <c r="H771" s="2"/>
      <c r="I771" s="2">
        <f t="shared" si="172"/>
        <v>0</v>
      </c>
      <c r="J771" s="2"/>
      <c r="K771" s="2"/>
      <c r="L771" s="4" t="s">
        <v>82</v>
      </c>
      <c r="M771" s="5"/>
      <c r="O771" s="5"/>
      <c r="P771" s="2">
        <v>1</v>
      </c>
      <c r="Q771" s="2"/>
      <c r="R771" s="2">
        <v>65</v>
      </c>
      <c r="S771" s="2">
        <f>+((P771*12)+Q771)*R771*1000</f>
        <v>780000</v>
      </c>
    </row>
    <row r="772" spans="1:19">
      <c r="A772" s="12"/>
      <c r="B772" s="13"/>
      <c r="C772" s="5"/>
      <c r="D772" s="2"/>
      <c r="E772" s="2">
        <v>6</v>
      </c>
      <c r="F772" s="2">
        <v>85</v>
      </c>
      <c r="G772" s="2">
        <f t="shared" si="171"/>
        <v>510000</v>
      </c>
      <c r="H772" s="2"/>
      <c r="I772" s="2">
        <f t="shared" si="172"/>
        <v>0</v>
      </c>
      <c r="J772" s="2"/>
      <c r="K772" s="2"/>
      <c r="L772" s="4">
        <f>+SUM(G771:G772)-SUM(I771:K772)</f>
        <v>720000</v>
      </c>
      <c r="M772" s="5"/>
      <c r="O772" s="5">
        <v>1212</v>
      </c>
      <c r="P772" s="2">
        <v>2</v>
      </c>
      <c r="Q772" s="2"/>
      <c r="R772" s="2">
        <v>65</v>
      </c>
      <c r="S772" s="2">
        <f>+((P772*12)+Q772)*R772*1000</f>
        <v>1560000</v>
      </c>
    </row>
    <row r="773" spans="1:19">
      <c r="A773" s="12"/>
      <c r="B773" s="13"/>
      <c r="C773" s="5">
        <v>1150</v>
      </c>
      <c r="D773" s="2">
        <v>1</v>
      </c>
      <c r="E773" s="2"/>
      <c r="F773" s="2">
        <v>65</v>
      </c>
      <c r="G773" s="2">
        <f t="shared" si="171"/>
        <v>780000</v>
      </c>
      <c r="H773" s="2"/>
      <c r="I773" s="2">
        <f t="shared" si="172"/>
        <v>0</v>
      </c>
      <c r="J773" s="2"/>
      <c r="K773" s="2"/>
      <c r="L773" s="4" t="s">
        <v>82</v>
      </c>
      <c r="M773" s="5"/>
      <c r="O773" s="5"/>
      <c r="P773" s="2"/>
      <c r="Q773" s="2">
        <v>8</v>
      </c>
      <c r="R773" s="2">
        <v>65</v>
      </c>
      <c r="S773" s="2">
        <f>+((P773*12)+Q773)*R773*1000</f>
        <v>520000</v>
      </c>
    </row>
    <row r="774" spans="1:19">
      <c r="A774" s="12"/>
      <c r="B774" s="13"/>
      <c r="C774" s="5"/>
      <c r="D774" s="2">
        <v>1</v>
      </c>
      <c r="E774" s="2"/>
      <c r="F774" s="2">
        <v>70</v>
      </c>
      <c r="G774" s="2">
        <f t="shared" si="171"/>
        <v>840000</v>
      </c>
      <c r="H774" s="2"/>
      <c r="I774" s="2">
        <f t="shared" si="172"/>
        <v>0</v>
      </c>
      <c r="J774" s="2"/>
      <c r="K774" s="2"/>
      <c r="L774" s="4" t="s">
        <v>82</v>
      </c>
      <c r="M774" s="5"/>
      <c r="O774" s="5">
        <v>1138</v>
      </c>
      <c r="P774" s="2"/>
      <c r="Q774" s="2">
        <v>4</v>
      </c>
      <c r="R774" s="2">
        <v>70</v>
      </c>
      <c r="S774" s="2">
        <f>+((P774*12)+Q774)*R774*1000</f>
        <v>280000</v>
      </c>
    </row>
    <row r="775" spans="1:19">
      <c r="A775" s="12"/>
      <c r="B775" s="13"/>
      <c r="C775" s="5"/>
      <c r="D775" s="2">
        <v>1</v>
      </c>
      <c r="E775" s="2"/>
      <c r="F775" s="2">
        <v>75</v>
      </c>
      <c r="G775" s="2">
        <f t="shared" si="171"/>
        <v>900000</v>
      </c>
      <c r="H775" s="2"/>
      <c r="I775" s="2">
        <f t="shared" si="172"/>
        <v>0</v>
      </c>
      <c r="J775" s="2"/>
      <c r="K775" s="2"/>
      <c r="L775" s="4" t="s">
        <v>82</v>
      </c>
      <c r="M775" s="5"/>
      <c r="O775" s="5">
        <v>1141</v>
      </c>
      <c r="P775" s="2"/>
      <c r="Q775" s="2">
        <v>4</v>
      </c>
      <c r="R775" s="2">
        <v>70</v>
      </c>
      <c r="S775" s="2">
        <f>+((P775*12)+Q775)*R775*1000</f>
        <v>280000</v>
      </c>
    </row>
    <row r="776" spans="1:19">
      <c r="A776" s="12"/>
      <c r="B776" s="13"/>
      <c r="C776" s="5"/>
      <c r="D776" s="2">
        <v>2</v>
      </c>
      <c r="E776" s="2">
        <v>8</v>
      </c>
      <c r="F776" s="2">
        <v>55</v>
      </c>
      <c r="G776" s="2">
        <f t="shared" si="169"/>
        <v>1760000</v>
      </c>
      <c r="H776" s="2"/>
      <c r="I776" s="2">
        <f t="shared" ref="I776:I848" si="174">+H776*F776*1000</f>
        <v>0</v>
      </c>
      <c r="J776" s="2"/>
      <c r="K776" s="2"/>
      <c r="L776" s="4" t="s">
        <v>82</v>
      </c>
      <c r="M776" s="5"/>
      <c r="O776" s="5"/>
      <c r="P776" s="2">
        <v>1</v>
      </c>
      <c r="Q776" s="2"/>
      <c r="R776" s="2">
        <v>70</v>
      </c>
      <c r="S776" s="2">
        <f>+((P776*12)+Q776)*R776*1000</f>
        <v>840000</v>
      </c>
    </row>
    <row r="777" spans="1:19">
      <c r="A777" s="12"/>
      <c r="B777" s="13"/>
      <c r="C777" s="5"/>
      <c r="D777" s="2"/>
      <c r="E777" s="2">
        <v>40</v>
      </c>
      <c r="F777" s="2">
        <v>42</v>
      </c>
      <c r="G777" s="2">
        <f t="shared" si="169"/>
        <v>1680000</v>
      </c>
      <c r="H777" s="2"/>
      <c r="I777" s="2">
        <f t="shared" si="174"/>
        <v>0</v>
      </c>
      <c r="J777" s="2"/>
      <c r="K777" s="2"/>
      <c r="L777" s="4" t="s">
        <v>82</v>
      </c>
      <c r="M777" s="5"/>
      <c r="O777" s="5"/>
      <c r="P777" s="2"/>
      <c r="Q777" s="2">
        <v>6</v>
      </c>
      <c r="R777" s="2">
        <v>70</v>
      </c>
      <c r="S777" s="2">
        <f>+((P777*12)+Q777)*R777*1000</f>
        <v>420000</v>
      </c>
    </row>
    <row r="778" spans="1:19">
      <c r="A778" s="12"/>
      <c r="B778" s="13"/>
      <c r="C778" s="5"/>
      <c r="D778" s="2"/>
      <c r="E778" s="2">
        <v>8</v>
      </c>
      <c r="F778" s="2">
        <v>50</v>
      </c>
      <c r="G778" s="2">
        <f t="shared" si="169"/>
        <v>400000</v>
      </c>
      <c r="H778" s="2"/>
      <c r="I778" s="2">
        <f t="shared" si="174"/>
        <v>0</v>
      </c>
      <c r="J778" s="2"/>
      <c r="K778" s="2"/>
      <c r="L778" s="4">
        <f>+SUM(G773:G778)-SUM(I773:K778)</f>
        <v>6360000</v>
      </c>
      <c r="M778" s="5"/>
      <c r="O778" s="5"/>
      <c r="P778" s="2"/>
      <c r="Q778" s="2">
        <v>4</v>
      </c>
      <c r="R778" s="2">
        <v>70</v>
      </c>
      <c r="S778" s="2">
        <f>+((P778*12)+Q778)*R778*1000</f>
        <v>280000</v>
      </c>
    </row>
    <row r="779" spans="1:19">
      <c r="A779" s="12"/>
      <c r="B779" s="13"/>
      <c r="C779" s="5">
        <v>1251</v>
      </c>
      <c r="D779" s="2"/>
      <c r="E779" s="2">
        <v>6</v>
      </c>
      <c r="F779" s="2">
        <v>105</v>
      </c>
      <c r="G779" s="2">
        <f t="shared" ref="G779:G827" si="175">+((D779*12)+E779)*F779*1000</f>
        <v>630000</v>
      </c>
      <c r="H779" s="2"/>
      <c r="I779" s="2">
        <f t="shared" ref="I779:I827" si="176">+H779*F779*1000</f>
        <v>0</v>
      </c>
      <c r="J779" s="2"/>
      <c r="K779" s="2"/>
      <c r="L779" s="4">
        <f t="shared" si="173"/>
        <v>630000</v>
      </c>
      <c r="M779" s="5"/>
      <c r="O779" s="5">
        <v>1266</v>
      </c>
      <c r="P779" s="2"/>
      <c r="Q779" s="2">
        <v>4</v>
      </c>
      <c r="R779" s="2">
        <v>70</v>
      </c>
      <c r="S779" s="2">
        <f>+((P779*12)+Q779)*R779*1000</f>
        <v>280000</v>
      </c>
    </row>
    <row r="780" spans="1:19">
      <c r="A780" s="12"/>
      <c r="B780" s="13"/>
      <c r="C780" s="5">
        <v>1252</v>
      </c>
      <c r="D780" s="2"/>
      <c r="E780" s="2">
        <v>6</v>
      </c>
      <c r="F780" s="2">
        <v>105</v>
      </c>
      <c r="G780" s="2">
        <f t="shared" si="175"/>
        <v>630000</v>
      </c>
      <c r="H780" s="2"/>
      <c r="I780" s="2">
        <f t="shared" si="176"/>
        <v>0</v>
      </c>
      <c r="J780" s="2"/>
      <c r="K780" s="2"/>
      <c r="L780" s="4">
        <f t="shared" si="173"/>
        <v>630000</v>
      </c>
      <c r="M780" s="5"/>
      <c r="O780" s="5"/>
      <c r="P780" s="2"/>
      <c r="Q780" s="2">
        <v>6</v>
      </c>
      <c r="R780" s="2">
        <v>70</v>
      </c>
      <c r="S780" s="2">
        <f>+((P780*12)+Q780)*R780*1000</f>
        <v>420000</v>
      </c>
    </row>
    <row r="781" spans="1:19">
      <c r="A781" s="12"/>
      <c r="B781" s="13"/>
      <c r="C781" s="5">
        <v>1253</v>
      </c>
      <c r="D781" s="2"/>
      <c r="E781" s="2">
        <v>6</v>
      </c>
      <c r="F781" s="2">
        <v>105</v>
      </c>
      <c r="G781" s="2">
        <f t="shared" si="175"/>
        <v>630000</v>
      </c>
      <c r="H781" s="2"/>
      <c r="I781" s="2">
        <f t="shared" si="176"/>
        <v>0</v>
      </c>
      <c r="J781" s="2"/>
      <c r="K781" s="2"/>
      <c r="L781" s="4">
        <f t="shared" si="173"/>
        <v>630000</v>
      </c>
      <c r="M781" s="5"/>
      <c r="O781" s="5">
        <v>1273</v>
      </c>
      <c r="P781" s="2"/>
      <c r="Q781" s="2">
        <v>4</v>
      </c>
      <c r="R781" s="2">
        <v>70</v>
      </c>
      <c r="S781" s="2">
        <f>+((P781*12)+Q781)*R781*1000</f>
        <v>280000</v>
      </c>
    </row>
    <row r="782" spans="1:19">
      <c r="A782" s="12"/>
      <c r="B782" s="13"/>
      <c r="C782" s="5">
        <v>1254</v>
      </c>
      <c r="D782" s="2"/>
      <c r="E782" s="2">
        <v>6</v>
      </c>
      <c r="F782" s="2">
        <v>105</v>
      </c>
      <c r="G782" s="2">
        <f t="shared" si="175"/>
        <v>630000</v>
      </c>
      <c r="H782" s="2"/>
      <c r="I782" s="2">
        <f t="shared" si="176"/>
        <v>0</v>
      </c>
      <c r="J782" s="2"/>
      <c r="K782" s="2"/>
      <c r="L782" s="4" t="s">
        <v>82</v>
      </c>
      <c r="M782" s="5"/>
      <c r="O782" s="5">
        <v>1275</v>
      </c>
      <c r="P782" s="2"/>
      <c r="Q782" s="2">
        <v>4</v>
      </c>
      <c r="R782" s="2">
        <v>70</v>
      </c>
      <c r="S782" s="2">
        <f>+((P782*12)+Q782)*R782*1000</f>
        <v>280000</v>
      </c>
    </row>
    <row r="783" spans="1:19">
      <c r="A783" s="12"/>
      <c r="B783" s="13"/>
      <c r="C783" s="5"/>
      <c r="D783" s="2"/>
      <c r="E783" s="2">
        <v>6</v>
      </c>
      <c r="F783" s="2">
        <v>70</v>
      </c>
      <c r="G783" s="2">
        <f t="shared" ref="G783:G817" si="177">+((D783*12)+E783)*F783*1000</f>
        <v>420000</v>
      </c>
      <c r="H783" s="2"/>
      <c r="I783" s="2">
        <f t="shared" ref="I783:I817" si="178">+H783*F783*1000</f>
        <v>0</v>
      </c>
      <c r="J783" s="2"/>
      <c r="K783" s="2"/>
      <c r="L783" s="4">
        <f>+SUM(G782:G783)-SUM(I782:K783)</f>
        <v>1050000</v>
      </c>
      <c r="M783" s="5"/>
      <c r="O783" s="5">
        <v>1206</v>
      </c>
      <c r="P783" s="2"/>
      <c r="Q783" s="2">
        <v>4</v>
      </c>
      <c r="R783" s="2">
        <v>70</v>
      </c>
      <c r="S783" s="2">
        <f>+((P783*12)+Q783)*R783*1000</f>
        <v>280000</v>
      </c>
    </row>
    <row r="784" spans="1:19">
      <c r="A784" s="12"/>
      <c r="B784" s="13"/>
      <c r="C784" s="5">
        <v>1255</v>
      </c>
      <c r="D784" s="2"/>
      <c r="E784" s="2">
        <v>4</v>
      </c>
      <c r="F784" s="2">
        <v>105</v>
      </c>
      <c r="G784" s="2">
        <f t="shared" si="177"/>
        <v>420000</v>
      </c>
      <c r="H784" s="2"/>
      <c r="I784" s="2">
        <f t="shared" si="178"/>
        <v>0</v>
      </c>
      <c r="J784" s="2"/>
      <c r="K784" s="2"/>
      <c r="L784" s="4">
        <f t="shared" si="173"/>
        <v>420000</v>
      </c>
      <c r="M784" s="5"/>
      <c r="O784" s="5">
        <v>1209</v>
      </c>
      <c r="P784" s="2"/>
      <c r="Q784" s="2">
        <v>4</v>
      </c>
      <c r="R784" s="2">
        <v>70</v>
      </c>
      <c r="S784" s="2">
        <f>+((P784*12)+Q784)*R784*1000</f>
        <v>280000</v>
      </c>
    </row>
    <row r="785" spans="1:19">
      <c r="A785" s="12"/>
      <c r="B785" s="13"/>
      <c r="C785" s="5">
        <v>1256</v>
      </c>
      <c r="D785" s="2"/>
      <c r="E785" s="2">
        <v>4</v>
      </c>
      <c r="F785" s="2">
        <v>105</v>
      </c>
      <c r="G785" s="2">
        <f t="shared" si="177"/>
        <v>420000</v>
      </c>
      <c r="H785" s="2"/>
      <c r="I785" s="2">
        <f t="shared" si="178"/>
        <v>0</v>
      </c>
      <c r="J785" s="2"/>
      <c r="K785" s="2"/>
      <c r="L785" s="4" t="s">
        <v>82</v>
      </c>
      <c r="M785" s="5"/>
      <c r="O785" s="5">
        <v>1143</v>
      </c>
      <c r="P785" s="2"/>
      <c r="Q785" s="2">
        <v>6</v>
      </c>
      <c r="R785" s="2">
        <v>75</v>
      </c>
      <c r="S785" s="2">
        <f>+((P785*12)+Q785)*R785*1000</f>
        <v>450000</v>
      </c>
    </row>
    <row r="786" spans="1:19">
      <c r="A786" s="12"/>
      <c r="B786" s="13"/>
      <c r="C786" s="5"/>
      <c r="D786" s="2"/>
      <c r="E786" s="2">
        <v>4</v>
      </c>
      <c r="F786" s="2">
        <v>70</v>
      </c>
      <c r="G786" s="2">
        <f t="shared" ref="G786:G817" si="179">+((D786*12)+E786)*F786*1000</f>
        <v>280000</v>
      </c>
      <c r="H786" s="2"/>
      <c r="I786" s="2">
        <f t="shared" ref="I786:I817" si="180">+H786*F786*1000</f>
        <v>0</v>
      </c>
      <c r="J786" s="2"/>
      <c r="K786" s="2"/>
      <c r="L786" s="4">
        <f>+SUM(G785:G786)-SUM(I785:K786)</f>
        <v>700000</v>
      </c>
      <c r="M786" s="5"/>
      <c r="O786" s="5"/>
      <c r="P786" s="2">
        <v>2</v>
      </c>
      <c r="Q786" s="2"/>
      <c r="R786" s="2">
        <v>75</v>
      </c>
      <c r="S786" s="2">
        <f>+((P786*12)+Q786)*R786*1000</f>
        <v>1800000</v>
      </c>
    </row>
    <row r="787" spans="1:19">
      <c r="A787" s="12"/>
      <c r="B787" s="13"/>
      <c r="C787" s="5">
        <v>1257</v>
      </c>
      <c r="D787" s="2">
        <v>1</v>
      </c>
      <c r="E787" s="2"/>
      <c r="F787" s="2">
        <v>85</v>
      </c>
      <c r="G787" s="2">
        <f t="shared" si="179"/>
        <v>1020000</v>
      </c>
      <c r="H787" s="2"/>
      <c r="I787" s="2">
        <f t="shared" si="180"/>
        <v>0</v>
      </c>
      <c r="J787" s="2"/>
      <c r="K787" s="2"/>
      <c r="L787" s="4" t="s">
        <v>82</v>
      </c>
      <c r="M787" s="5"/>
      <c r="O787" s="5"/>
      <c r="P787" s="2">
        <v>1</v>
      </c>
      <c r="Q787" s="2"/>
      <c r="R787" s="2">
        <v>75</v>
      </c>
      <c r="S787" s="2">
        <f>+((P787*12)+Q787)*R787*1000</f>
        <v>900000</v>
      </c>
    </row>
    <row r="788" spans="1:19">
      <c r="A788" s="12"/>
      <c r="B788" s="13"/>
      <c r="C788" s="5"/>
      <c r="D788" s="2">
        <v>1</v>
      </c>
      <c r="E788" s="2"/>
      <c r="F788" s="2">
        <v>75</v>
      </c>
      <c r="G788" s="2">
        <f t="shared" si="179"/>
        <v>900000</v>
      </c>
      <c r="H788" s="2"/>
      <c r="I788" s="2">
        <f t="shared" si="180"/>
        <v>0</v>
      </c>
      <c r="J788" s="2"/>
      <c r="K788" s="2"/>
      <c r="L788" s="4">
        <f>+SUM(G787:G788)-SUM(I787:K788)</f>
        <v>1920000</v>
      </c>
      <c r="M788" s="5"/>
      <c r="O788" s="5"/>
      <c r="P788" s="2">
        <v>1</v>
      </c>
      <c r="Q788" s="2"/>
      <c r="R788" s="2">
        <v>75</v>
      </c>
      <c r="S788" s="2">
        <f>+((P788*12)+Q788)*R788*1000</f>
        <v>900000</v>
      </c>
    </row>
    <row r="789" spans="1:19">
      <c r="A789" s="12"/>
      <c r="B789" s="13"/>
      <c r="C789" s="5">
        <v>1258</v>
      </c>
      <c r="D789" s="2">
        <v>3</v>
      </c>
      <c r="E789" s="2"/>
      <c r="F789" s="2">
        <v>42</v>
      </c>
      <c r="G789" s="2">
        <f t="shared" si="179"/>
        <v>1512000</v>
      </c>
      <c r="H789" s="2"/>
      <c r="I789" s="2">
        <f t="shared" si="180"/>
        <v>0</v>
      </c>
      <c r="J789" s="2"/>
      <c r="K789" s="2"/>
      <c r="L789" s="4">
        <f t="shared" ref="L789:L817" si="181">+G789-I789-J789-K789</f>
        <v>1512000</v>
      </c>
      <c r="M789" s="5"/>
      <c r="O789" s="5">
        <v>1259</v>
      </c>
      <c r="P789" s="2"/>
      <c r="Q789" s="2">
        <v>6</v>
      </c>
      <c r="R789" s="2">
        <v>75</v>
      </c>
      <c r="S789" s="2">
        <f>+((P789*12)+Q789)*R789*1000</f>
        <v>450000</v>
      </c>
    </row>
    <row r="790" spans="1:19">
      <c r="A790" s="12"/>
      <c r="B790" s="13"/>
      <c r="C790" s="5">
        <v>1259</v>
      </c>
      <c r="D790" s="2"/>
      <c r="E790" s="2">
        <v>6</v>
      </c>
      <c r="F790" s="2">
        <v>75</v>
      </c>
      <c r="G790" s="2">
        <f t="shared" si="179"/>
        <v>450000</v>
      </c>
      <c r="H790" s="2"/>
      <c r="I790" s="2">
        <f t="shared" si="180"/>
        <v>0</v>
      </c>
      <c r="J790" s="2"/>
      <c r="K790" s="2"/>
      <c r="L790" s="4" t="s">
        <v>82</v>
      </c>
      <c r="M790" s="5"/>
      <c r="O790" s="5">
        <v>1261</v>
      </c>
      <c r="P790" s="2"/>
      <c r="Q790" s="2">
        <v>8</v>
      </c>
      <c r="R790" s="2">
        <v>75</v>
      </c>
      <c r="S790" s="2">
        <f>+((P790*12)+Q790)*R790*1000</f>
        <v>600000</v>
      </c>
    </row>
    <row r="791" spans="1:19">
      <c r="A791" s="12"/>
      <c r="B791" s="13"/>
      <c r="C791" s="5"/>
      <c r="D791" s="2"/>
      <c r="E791" s="2">
        <v>6</v>
      </c>
      <c r="F791" s="2">
        <v>55</v>
      </c>
      <c r="G791" s="2">
        <f t="shared" si="179"/>
        <v>330000</v>
      </c>
      <c r="H791" s="2"/>
      <c r="I791" s="2">
        <f t="shared" si="180"/>
        <v>0</v>
      </c>
      <c r="J791" s="2"/>
      <c r="K791" s="2"/>
      <c r="L791" s="4">
        <f>+SUM(G790:G791)-SUM(I790:K791)</f>
        <v>780000</v>
      </c>
      <c r="M791" s="5"/>
      <c r="O791" s="5"/>
      <c r="P791" s="2"/>
      <c r="Q791" s="2">
        <v>6</v>
      </c>
      <c r="R791" s="2">
        <v>75</v>
      </c>
      <c r="S791" s="2">
        <f>+((P791*12)+Q791)*R791*1000</f>
        <v>450000</v>
      </c>
    </row>
    <row r="792" spans="1:19">
      <c r="A792" s="12"/>
      <c r="B792" s="13"/>
      <c r="C792" s="5">
        <v>1261</v>
      </c>
      <c r="D792" s="2"/>
      <c r="E792" s="2">
        <v>8</v>
      </c>
      <c r="F792" s="2">
        <v>75</v>
      </c>
      <c r="G792" s="2">
        <f t="shared" si="179"/>
        <v>600000</v>
      </c>
      <c r="H792" s="2"/>
      <c r="I792" s="2">
        <f t="shared" si="180"/>
        <v>0</v>
      </c>
      <c r="J792" s="2"/>
      <c r="K792" s="2"/>
      <c r="L792" s="4" t="s">
        <v>82</v>
      </c>
      <c r="M792" s="5"/>
      <c r="O792" s="5"/>
      <c r="P792" s="2"/>
      <c r="Q792" s="2">
        <v>8</v>
      </c>
      <c r="R792" s="2">
        <v>75</v>
      </c>
      <c r="S792" s="2">
        <f>+((P792*12)+Q792)*R792*1000</f>
        <v>600000</v>
      </c>
    </row>
    <row r="793" spans="1:19">
      <c r="A793" s="12"/>
      <c r="B793" s="13"/>
      <c r="C793" s="5"/>
      <c r="D793" s="2"/>
      <c r="E793" s="2">
        <v>6</v>
      </c>
      <c r="F793" s="2">
        <v>75</v>
      </c>
      <c r="G793" s="2">
        <f t="shared" si="179"/>
        <v>450000</v>
      </c>
      <c r="H793" s="2"/>
      <c r="I793" s="2">
        <f t="shared" si="180"/>
        <v>0</v>
      </c>
      <c r="J793" s="2">
        <v>5000</v>
      </c>
      <c r="K793" s="2"/>
      <c r="L793" s="4">
        <f>+SUM(G792:G793)-SUM(I792:K793)</f>
        <v>1045000</v>
      </c>
      <c r="M793" s="5"/>
      <c r="O793" s="5"/>
      <c r="P793" s="2"/>
      <c r="Q793" s="2">
        <v>6</v>
      </c>
      <c r="R793" s="2">
        <v>75</v>
      </c>
      <c r="S793" s="2">
        <f>+((P793*12)+Q793)*R793*1000</f>
        <v>450000</v>
      </c>
    </row>
    <row r="794" spans="1:19">
      <c r="A794" s="12"/>
      <c r="B794" s="13"/>
      <c r="C794" s="5">
        <v>1262</v>
      </c>
      <c r="D794" s="2"/>
      <c r="E794" s="2">
        <v>8</v>
      </c>
      <c r="F794" s="2">
        <v>85</v>
      </c>
      <c r="G794" s="2">
        <f t="shared" si="179"/>
        <v>680000</v>
      </c>
      <c r="H794" s="2"/>
      <c r="I794" s="2">
        <f t="shared" si="180"/>
        <v>0</v>
      </c>
      <c r="J794" s="2"/>
      <c r="K794" s="2"/>
      <c r="L794" s="4" t="s">
        <v>82</v>
      </c>
      <c r="M794" s="5"/>
      <c r="O794" s="5">
        <v>1265</v>
      </c>
      <c r="P794" s="2"/>
      <c r="Q794" s="2">
        <v>3</v>
      </c>
      <c r="R794" s="2">
        <v>75</v>
      </c>
      <c r="S794" s="2">
        <f>+((P794*12)+Q794)*R794*1000</f>
        <v>225000</v>
      </c>
    </row>
    <row r="795" spans="1:19">
      <c r="A795" s="12"/>
      <c r="B795" s="13"/>
      <c r="C795" s="5"/>
      <c r="D795" s="2"/>
      <c r="E795" s="2">
        <v>8</v>
      </c>
      <c r="F795" s="2">
        <v>75</v>
      </c>
      <c r="G795" s="2">
        <f t="shared" si="179"/>
        <v>600000</v>
      </c>
      <c r="H795" s="2"/>
      <c r="I795" s="2">
        <f t="shared" si="180"/>
        <v>0</v>
      </c>
      <c r="J795" s="2"/>
      <c r="K795" s="2"/>
      <c r="L795" s="4" t="s">
        <v>82</v>
      </c>
      <c r="M795" s="5"/>
      <c r="O795" s="5">
        <v>1271</v>
      </c>
      <c r="P795" s="2"/>
      <c r="Q795" s="2">
        <v>4</v>
      </c>
      <c r="R795" s="2">
        <v>75</v>
      </c>
      <c r="S795" s="2">
        <f>+((P795*12)+Q795)*R795*1000</f>
        <v>300000</v>
      </c>
    </row>
    <row r="796" spans="1:19">
      <c r="A796" s="12"/>
      <c r="B796" s="13"/>
      <c r="C796" s="5"/>
      <c r="D796" s="2"/>
      <c r="E796" s="2">
        <v>6</v>
      </c>
      <c r="F796" s="2">
        <v>75</v>
      </c>
      <c r="G796" s="2">
        <f t="shared" si="179"/>
        <v>450000</v>
      </c>
      <c r="H796" s="2"/>
      <c r="I796" s="2">
        <f t="shared" si="180"/>
        <v>0</v>
      </c>
      <c r="J796" s="2"/>
      <c r="K796" s="2"/>
      <c r="L796" s="4">
        <f>+SUM(G794:G796)-SUM(I794:K796)</f>
        <v>1730000</v>
      </c>
      <c r="M796" s="5"/>
      <c r="O796" s="5"/>
      <c r="P796" s="2">
        <v>1</v>
      </c>
      <c r="Q796" s="2"/>
      <c r="R796" s="2">
        <v>75</v>
      </c>
      <c r="S796" s="2">
        <f>+((P796*12)+Q796)*R796*1000</f>
        <v>900000</v>
      </c>
    </row>
    <row r="797" spans="1:19">
      <c r="A797" s="12"/>
      <c r="B797" s="13"/>
      <c r="C797" s="5">
        <v>1264</v>
      </c>
      <c r="D797" s="2"/>
      <c r="E797" s="2">
        <v>4</v>
      </c>
      <c r="F797" s="2">
        <v>55</v>
      </c>
      <c r="G797" s="2">
        <f t="shared" si="179"/>
        <v>220000</v>
      </c>
      <c r="H797" s="2"/>
      <c r="I797" s="2">
        <f t="shared" si="180"/>
        <v>0</v>
      </c>
      <c r="J797" s="2"/>
      <c r="K797" s="2"/>
      <c r="L797" s="4" t="s">
        <v>82</v>
      </c>
      <c r="M797" s="5"/>
      <c r="O797" s="5"/>
      <c r="P797" s="2"/>
      <c r="Q797" s="2">
        <v>6</v>
      </c>
      <c r="R797" s="2">
        <v>75</v>
      </c>
      <c r="S797" s="2">
        <f>+((P797*12)+Q797)*R797*1000</f>
        <v>450000</v>
      </c>
    </row>
    <row r="798" spans="1:19">
      <c r="A798" s="12"/>
      <c r="B798" s="13"/>
      <c r="C798" s="5"/>
      <c r="D798" s="2"/>
      <c r="E798" s="2">
        <v>4</v>
      </c>
      <c r="F798" s="2">
        <v>85</v>
      </c>
      <c r="G798" s="2">
        <f t="shared" si="179"/>
        <v>340000</v>
      </c>
      <c r="H798" s="2"/>
      <c r="I798" s="2">
        <f t="shared" si="180"/>
        <v>0</v>
      </c>
      <c r="J798" s="2"/>
      <c r="K798" s="2"/>
      <c r="L798" s="4">
        <f>+SUM(G797:G798)-SUM(I797:K798)</f>
        <v>560000</v>
      </c>
      <c r="M798" s="5" t="s">
        <v>100</v>
      </c>
      <c r="O798" s="5">
        <v>1276</v>
      </c>
      <c r="P798" s="2"/>
      <c r="Q798" s="2">
        <v>13</v>
      </c>
      <c r="R798" s="2">
        <v>75</v>
      </c>
      <c r="S798" s="2">
        <f>+((P798*12)+Q798)*R798*1000</f>
        <v>975000</v>
      </c>
    </row>
    <row r="799" spans="1:19">
      <c r="A799" s="12"/>
      <c r="B799" s="13"/>
      <c r="C799" s="5">
        <v>1265</v>
      </c>
      <c r="D799" s="2"/>
      <c r="E799" s="2">
        <v>3</v>
      </c>
      <c r="F799" s="2">
        <v>75</v>
      </c>
      <c r="G799" s="2">
        <f t="shared" si="179"/>
        <v>225000</v>
      </c>
      <c r="H799" s="2"/>
      <c r="I799" s="2">
        <f t="shared" si="180"/>
        <v>0</v>
      </c>
      <c r="J799" s="2"/>
      <c r="K799" s="2"/>
      <c r="L799" s="4" t="s">
        <v>82</v>
      </c>
      <c r="M799" s="5"/>
      <c r="O799" s="5">
        <v>1277</v>
      </c>
      <c r="P799" s="2"/>
      <c r="Q799" s="2">
        <v>22</v>
      </c>
      <c r="R799" s="2">
        <v>75</v>
      </c>
      <c r="S799" s="2">
        <f>+((P799*12)+Q799)*R799*1000</f>
        <v>1650000</v>
      </c>
    </row>
    <row r="800" spans="1:19">
      <c r="A800" s="12"/>
      <c r="B800" s="13"/>
      <c r="C800" s="5"/>
      <c r="D800" s="2"/>
      <c r="E800" s="2">
        <v>8</v>
      </c>
      <c r="F800" s="2">
        <v>55</v>
      </c>
      <c r="G800" s="2">
        <f t="shared" si="179"/>
        <v>440000</v>
      </c>
      <c r="H800" s="2"/>
      <c r="I800" s="2">
        <f t="shared" si="180"/>
        <v>0</v>
      </c>
      <c r="J800" s="2"/>
      <c r="K800" s="2"/>
      <c r="L800" s="4">
        <f>+SUM(G799:G800)-SUM(I799:K800)</f>
        <v>665000</v>
      </c>
      <c r="M800" s="5"/>
      <c r="O800" s="5">
        <v>1204</v>
      </c>
      <c r="P800" s="2"/>
      <c r="Q800" s="2">
        <v>8</v>
      </c>
      <c r="R800" s="2">
        <v>75</v>
      </c>
      <c r="S800" s="2">
        <f>+((P800*12)+Q800)*R800*1000</f>
        <v>600000</v>
      </c>
    </row>
    <row r="801" spans="1:19">
      <c r="A801" s="12"/>
      <c r="B801" s="13"/>
      <c r="C801" s="5">
        <v>1266</v>
      </c>
      <c r="D801" s="2"/>
      <c r="E801" s="2">
        <v>4</v>
      </c>
      <c r="F801" s="2">
        <v>70</v>
      </c>
      <c r="G801" s="2">
        <f t="shared" si="179"/>
        <v>280000</v>
      </c>
      <c r="H801" s="2"/>
      <c r="I801" s="2">
        <f t="shared" si="180"/>
        <v>0</v>
      </c>
      <c r="J801" s="2"/>
      <c r="K801" s="2"/>
      <c r="L801" s="4">
        <f t="shared" si="181"/>
        <v>280000</v>
      </c>
      <c r="M801" s="5"/>
      <c r="O801" s="5"/>
      <c r="P801" s="2"/>
      <c r="Q801" s="2">
        <v>6</v>
      </c>
      <c r="R801" s="2">
        <v>75</v>
      </c>
      <c r="S801" s="2">
        <f>+((P801*12)+Q801)*R801*1000</f>
        <v>450000</v>
      </c>
    </row>
    <row r="802" spans="1:19">
      <c r="A802" s="12"/>
      <c r="B802" s="13"/>
      <c r="C802" s="5">
        <v>1267</v>
      </c>
      <c r="D802" s="2">
        <v>2</v>
      </c>
      <c r="E802" s="2"/>
      <c r="F802" s="2">
        <v>85</v>
      </c>
      <c r="G802" s="2">
        <f t="shared" si="179"/>
        <v>2040000</v>
      </c>
      <c r="H802" s="2"/>
      <c r="I802" s="2">
        <f t="shared" si="180"/>
        <v>0</v>
      </c>
      <c r="J802" s="2"/>
      <c r="K802" s="2"/>
      <c r="L802" s="4">
        <f t="shared" si="181"/>
        <v>2040000</v>
      </c>
      <c r="M802" s="5"/>
      <c r="O802" s="5"/>
      <c r="P802" s="2"/>
      <c r="Q802" s="2">
        <v>3</v>
      </c>
      <c r="R802" s="2">
        <v>75</v>
      </c>
      <c r="S802" s="2">
        <f>+((P802*12)+Q802)*R802*1000</f>
        <v>225000</v>
      </c>
    </row>
    <row r="803" spans="1:19">
      <c r="A803" s="12"/>
      <c r="B803" s="13"/>
      <c r="C803" s="5">
        <v>1268</v>
      </c>
      <c r="D803" s="2"/>
      <c r="E803" s="2">
        <v>4</v>
      </c>
      <c r="F803" s="2">
        <v>105</v>
      </c>
      <c r="G803" s="2">
        <f t="shared" si="179"/>
        <v>420000</v>
      </c>
      <c r="H803" s="2"/>
      <c r="I803" s="2">
        <f t="shared" si="180"/>
        <v>0</v>
      </c>
      <c r="J803" s="2"/>
      <c r="K803" s="2"/>
      <c r="L803" s="4">
        <f t="shared" si="181"/>
        <v>420000</v>
      </c>
      <c r="M803" s="5"/>
      <c r="O803" s="5">
        <v>1198</v>
      </c>
      <c r="P803" s="2"/>
      <c r="Q803" s="2">
        <v>4</v>
      </c>
      <c r="R803" s="2">
        <v>80</v>
      </c>
      <c r="S803" s="2">
        <f>+((P803*12)+Q803)*R803*1000</f>
        <v>320000</v>
      </c>
    </row>
    <row r="804" spans="1:19">
      <c r="A804" s="12"/>
      <c r="B804" s="13"/>
      <c r="C804" s="5">
        <v>1269</v>
      </c>
      <c r="D804" s="2"/>
      <c r="E804" s="2">
        <v>6</v>
      </c>
      <c r="F804" s="2">
        <v>105</v>
      </c>
      <c r="G804" s="2">
        <f t="shared" si="179"/>
        <v>630000</v>
      </c>
      <c r="H804" s="2"/>
      <c r="I804" s="2">
        <f t="shared" si="180"/>
        <v>0</v>
      </c>
      <c r="J804" s="2"/>
      <c r="K804" s="2"/>
      <c r="L804" s="4">
        <f t="shared" si="181"/>
        <v>630000</v>
      </c>
      <c r="M804" s="5"/>
      <c r="O804" s="5"/>
      <c r="P804" s="2"/>
      <c r="Q804" s="2">
        <v>4</v>
      </c>
      <c r="R804" s="2">
        <v>85</v>
      </c>
      <c r="S804" s="2">
        <f>+((P804*12)+Q804)*R804*1000</f>
        <v>340000</v>
      </c>
    </row>
    <row r="805" spans="1:19">
      <c r="A805" s="12"/>
      <c r="B805" s="13"/>
      <c r="C805" s="5">
        <v>1271</v>
      </c>
      <c r="D805" s="2"/>
      <c r="E805" s="2">
        <v>4</v>
      </c>
      <c r="F805" s="2">
        <v>75</v>
      </c>
      <c r="G805" s="2">
        <f t="shared" si="179"/>
        <v>300000</v>
      </c>
      <c r="H805" s="2"/>
      <c r="I805" s="2">
        <f t="shared" si="180"/>
        <v>0</v>
      </c>
      <c r="J805" s="2"/>
      <c r="K805" s="2"/>
      <c r="L805" s="4">
        <f t="shared" si="181"/>
        <v>300000</v>
      </c>
      <c r="M805" s="5"/>
      <c r="O805" s="5"/>
      <c r="P805" s="2"/>
      <c r="Q805" s="2">
        <v>8</v>
      </c>
      <c r="R805" s="2">
        <v>85</v>
      </c>
      <c r="S805" s="2">
        <f>+((P805*12)+Q805)*R805*1000</f>
        <v>680000</v>
      </c>
    </row>
    <row r="806" spans="1:19">
      <c r="A806" s="12"/>
      <c r="B806" s="13"/>
      <c r="C806" s="5">
        <v>1272</v>
      </c>
      <c r="D806" s="2"/>
      <c r="E806" s="2">
        <v>6</v>
      </c>
      <c r="F806" s="2">
        <v>42</v>
      </c>
      <c r="G806" s="2">
        <f t="shared" si="179"/>
        <v>252000</v>
      </c>
      <c r="H806" s="2"/>
      <c r="I806" s="2">
        <f t="shared" si="180"/>
        <v>0</v>
      </c>
      <c r="J806" s="2"/>
      <c r="K806" s="2"/>
      <c r="L806" s="4" t="s">
        <v>82</v>
      </c>
      <c r="M806" s="5"/>
      <c r="O806" s="5">
        <v>1137</v>
      </c>
      <c r="P806" s="2"/>
      <c r="Q806" s="2">
        <v>6</v>
      </c>
      <c r="R806" s="2">
        <v>85</v>
      </c>
      <c r="S806" s="2">
        <f>+((P806*12)+Q806)*R806*1000</f>
        <v>510000</v>
      </c>
    </row>
    <row r="807" spans="1:19">
      <c r="A807" s="12"/>
      <c r="B807" s="13"/>
      <c r="C807" s="5"/>
      <c r="D807" s="2">
        <v>1</v>
      </c>
      <c r="E807" s="2"/>
      <c r="F807" s="2">
        <v>75</v>
      </c>
      <c r="G807" s="2">
        <f t="shared" si="179"/>
        <v>900000</v>
      </c>
      <c r="H807" s="2"/>
      <c r="I807" s="2">
        <f t="shared" si="180"/>
        <v>0</v>
      </c>
      <c r="J807" s="2"/>
      <c r="K807" s="2"/>
      <c r="L807" s="4" t="s">
        <v>82</v>
      </c>
      <c r="M807" s="5"/>
      <c r="O807" s="5"/>
      <c r="P807" s="2">
        <v>2</v>
      </c>
      <c r="Q807" s="2"/>
      <c r="R807" s="2">
        <v>85</v>
      </c>
      <c r="S807" s="2">
        <f>+((P807*12)+Q807)*R807*1000</f>
        <v>2040000</v>
      </c>
    </row>
    <row r="808" spans="1:19">
      <c r="A808" s="12"/>
      <c r="B808" s="13"/>
      <c r="C808" s="5"/>
      <c r="D808" s="2"/>
      <c r="E808" s="2">
        <v>6</v>
      </c>
      <c r="F808" s="2">
        <v>70</v>
      </c>
      <c r="G808" s="2">
        <f t="shared" si="179"/>
        <v>420000</v>
      </c>
      <c r="H808" s="2"/>
      <c r="I808" s="2">
        <f t="shared" si="180"/>
        <v>0</v>
      </c>
      <c r="J808" s="2"/>
      <c r="K808" s="2"/>
      <c r="L808" s="4" t="s">
        <v>82</v>
      </c>
      <c r="M808" s="5"/>
      <c r="O808" s="5"/>
      <c r="P808" s="2"/>
      <c r="Q808" s="2">
        <v>6</v>
      </c>
      <c r="R808" s="2">
        <v>85</v>
      </c>
      <c r="S808" s="2">
        <f>+((P808*12)+Q808)*R808*1000</f>
        <v>510000</v>
      </c>
    </row>
    <row r="809" spans="1:19">
      <c r="A809" s="12"/>
      <c r="B809" s="13"/>
      <c r="C809" s="5"/>
      <c r="D809" s="2"/>
      <c r="E809" s="2">
        <v>6</v>
      </c>
      <c r="F809" s="2">
        <v>75</v>
      </c>
      <c r="G809" s="2">
        <f t="shared" si="179"/>
        <v>450000</v>
      </c>
      <c r="H809" s="2"/>
      <c r="I809" s="2">
        <f t="shared" si="180"/>
        <v>0</v>
      </c>
      <c r="J809" s="2"/>
      <c r="K809" s="2"/>
      <c r="L809" s="4">
        <f>+SUM(G806:G809)-SUM(I806:K809)</f>
        <v>2022000</v>
      </c>
      <c r="M809" s="5" t="s">
        <v>103</v>
      </c>
      <c r="O809" s="5"/>
      <c r="P809" s="2"/>
      <c r="Q809" s="2">
        <v>6</v>
      </c>
      <c r="R809" s="2">
        <v>85</v>
      </c>
      <c r="S809" s="2">
        <f>+((P809*12)+Q809)*R809*1000</f>
        <v>510000</v>
      </c>
    </row>
    <row r="810" spans="1:19">
      <c r="A810" s="12"/>
      <c r="B810" s="13"/>
      <c r="C810" s="5">
        <v>1273</v>
      </c>
      <c r="D810" s="2"/>
      <c r="E810" s="2">
        <v>4</v>
      </c>
      <c r="F810" s="2">
        <v>70</v>
      </c>
      <c r="G810" s="2">
        <f t="shared" si="179"/>
        <v>280000</v>
      </c>
      <c r="H810" s="2"/>
      <c r="I810" s="2">
        <f t="shared" si="180"/>
        <v>0</v>
      </c>
      <c r="J810" s="2"/>
      <c r="K810" s="2"/>
      <c r="L810" s="4">
        <f t="shared" si="181"/>
        <v>280000</v>
      </c>
      <c r="M810" s="5"/>
      <c r="O810" s="5">
        <v>1257</v>
      </c>
      <c r="P810" s="2">
        <v>1</v>
      </c>
      <c r="Q810" s="2"/>
      <c r="R810" s="2">
        <v>85</v>
      </c>
      <c r="S810" s="2">
        <f>+((P810*12)+Q810)*R810*1000</f>
        <v>1020000</v>
      </c>
    </row>
    <row r="811" spans="1:19">
      <c r="A811" s="12"/>
      <c r="B811" s="13"/>
      <c r="C811" s="5">
        <v>1274</v>
      </c>
      <c r="D811" s="2">
        <v>2</v>
      </c>
      <c r="E811" s="2"/>
      <c r="F811" s="2">
        <v>42</v>
      </c>
      <c r="G811" s="2">
        <f t="shared" si="179"/>
        <v>1008000</v>
      </c>
      <c r="H811" s="2"/>
      <c r="I811" s="2">
        <f t="shared" si="180"/>
        <v>0</v>
      </c>
      <c r="J811" s="2"/>
      <c r="K811" s="2"/>
      <c r="L811" s="4" t="s">
        <v>82</v>
      </c>
      <c r="M811" s="5"/>
      <c r="O811" s="5">
        <v>1262</v>
      </c>
      <c r="P811" s="2"/>
      <c r="Q811" s="2">
        <v>8</v>
      </c>
      <c r="R811" s="2">
        <v>85</v>
      </c>
      <c r="S811" s="2">
        <f>+((P811*12)+Q811)*R811*1000</f>
        <v>680000</v>
      </c>
    </row>
    <row r="812" spans="1:19">
      <c r="A812" s="12"/>
      <c r="B812" s="13"/>
      <c r="C812" s="5"/>
      <c r="D812" s="2">
        <v>1</v>
      </c>
      <c r="E812" s="2"/>
      <c r="F812" s="2">
        <v>55</v>
      </c>
      <c r="G812" s="2">
        <f t="shared" si="179"/>
        <v>660000</v>
      </c>
      <c r="H812" s="2"/>
      <c r="I812" s="2">
        <f t="shared" si="180"/>
        <v>0</v>
      </c>
      <c r="J812" s="2">
        <v>8000</v>
      </c>
      <c r="K812" s="2"/>
      <c r="L812" s="4">
        <f>+SUM(G811:G812)-SUM(I811:K812)</f>
        <v>1660000</v>
      </c>
      <c r="M812" s="5"/>
      <c r="O812" s="5"/>
      <c r="P812" s="2"/>
      <c r="Q812" s="2">
        <v>4</v>
      </c>
      <c r="R812" s="2">
        <v>85</v>
      </c>
      <c r="S812" s="2">
        <f>+((P812*12)+Q812)*R812*1000</f>
        <v>340000</v>
      </c>
    </row>
    <row r="813" spans="1:19">
      <c r="A813" s="12"/>
      <c r="B813" s="13"/>
      <c r="C813" s="5">
        <v>1275</v>
      </c>
      <c r="D813" s="2"/>
      <c r="E813" s="2">
        <v>4</v>
      </c>
      <c r="F813" s="2">
        <v>70</v>
      </c>
      <c r="G813" s="2">
        <f t="shared" si="179"/>
        <v>280000</v>
      </c>
      <c r="H813" s="2"/>
      <c r="I813" s="2">
        <f t="shared" si="180"/>
        <v>0</v>
      </c>
      <c r="J813" s="2"/>
      <c r="K813" s="2"/>
      <c r="L813" s="4" t="s">
        <v>82</v>
      </c>
      <c r="M813" s="5"/>
      <c r="O813" s="5">
        <v>1267</v>
      </c>
      <c r="P813" s="2">
        <v>2</v>
      </c>
      <c r="Q813" s="2"/>
      <c r="R813" s="2">
        <v>85</v>
      </c>
      <c r="S813" s="2">
        <f>+((P813*12)+Q813)*R813*1000</f>
        <v>2040000</v>
      </c>
    </row>
    <row r="814" spans="1:19">
      <c r="A814" s="12"/>
      <c r="B814" s="13"/>
      <c r="C814" s="5"/>
      <c r="D814" s="2"/>
      <c r="E814" s="2">
        <v>4</v>
      </c>
      <c r="F814" s="2">
        <v>65</v>
      </c>
      <c r="G814" s="2">
        <f t="shared" si="179"/>
        <v>260000</v>
      </c>
      <c r="H814" s="2"/>
      <c r="I814" s="2">
        <f t="shared" si="180"/>
        <v>0</v>
      </c>
      <c r="J814" s="2"/>
      <c r="K814" s="2"/>
      <c r="L814" s="4">
        <f>+SUM(G813:G814)-SUM(I813:K814)</f>
        <v>540000</v>
      </c>
      <c r="M814" s="5"/>
      <c r="O814" s="5">
        <v>1201</v>
      </c>
      <c r="P814" s="2"/>
      <c r="Q814" s="2">
        <v>6</v>
      </c>
      <c r="R814" s="2">
        <v>85</v>
      </c>
      <c r="S814" s="2">
        <f>+((P814*12)+Q814)*R814*1000</f>
        <v>510000</v>
      </c>
    </row>
    <row r="815" spans="1:19">
      <c r="A815" s="12"/>
      <c r="B815" s="13"/>
      <c r="C815" s="5">
        <v>1276</v>
      </c>
      <c r="D815" s="2"/>
      <c r="E815" s="2">
        <v>13</v>
      </c>
      <c r="F815" s="2">
        <v>75</v>
      </c>
      <c r="G815" s="2">
        <f t="shared" si="179"/>
        <v>975000</v>
      </c>
      <c r="H815" s="2"/>
      <c r="I815" s="2">
        <f t="shared" si="180"/>
        <v>0</v>
      </c>
      <c r="J815" s="2"/>
      <c r="K815" s="2"/>
      <c r="L815" s="4">
        <f t="shared" si="181"/>
        <v>975000</v>
      </c>
      <c r="M815" s="5"/>
      <c r="O815" s="5"/>
      <c r="P815" s="2"/>
      <c r="Q815" s="2">
        <v>6</v>
      </c>
      <c r="R815" s="2">
        <v>90</v>
      </c>
      <c r="S815" s="2">
        <f>+((P815*12)+Q815)*R815*1000</f>
        <v>540000</v>
      </c>
    </row>
    <row r="816" spans="1:19">
      <c r="A816" s="12"/>
      <c r="B816" s="13"/>
      <c r="C816" s="5">
        <v>1277</v>
      </c>
      <c r="D816" s="2"/>
      <c r="E816" s="2">
        <v>22</v>
      </c>
      <c r="F816" s="2">
        <v>75</v>
      </c>
      <c r="G816" s="2">
        <f t="shared" si="179"/>
        <v>1650000</v>
      </c>
      <c r="H816" s="2"/>
      <c r="I816" s="2">
        <f t="shared" si="180"/>
        <v>0</v>
      </c>
      <c r="J816" s="2"/>
      <c r="K816" s="2"/>
      <c r="L816" s="4">
        <f t="shared" si="181"/>
        <v>1650000</v>
      </c>
      <c r="M816" s="5"/>
      <c r="O816" s="5"/>
      <c r="P816" s="2"/>
      <c r="Q816" s="2">
        <v>6</v>
      </c>
      <c r="R816" s="2">
        <v>90</v>
      </c>
      <c r="S816" s="2">
        <f>+((P816*12)+Q816)*R816*1000</f>
        <v>540000</v>
      </c>
    </row>
    <row r="817" spans="1:19">
      <c r="A817" s="12"/>
      <c r="B817" s="13"/>
      <c r="C817" s="5">
        <v>1201</v>
      </c>
      <c r="D817" s="2"/>
      <c r="E817" s="2">
        <v>6</v>
      </c>
      <c r="F817" s="2">
        <v>85</v>
      </c>
      <c r="G817" s="2">
        <f t="shared" si="179"/>
        <v>510000</v>
      </c>
      <c r="H817" s="2"/>
      <c r="I817" s="2">
        <f t="shared" si="180"/>
        <v>0</v>
      </c>
      <c r="J817" s="2"/>
      <c r="K817" s="2"/>
      <c r="L817" s="4">
        <f t="shared" si="181"/>
        <v>510000</v>
      </c>
      <c r="M817" s="5"/>
      <c r="O817" s="5">
        <v>1135</v>
      </c>
      <c r="P817" s="2"/>
      <c r="Q817" s="2">
        <v>6</v>
      </c>
      <c r="R817" s="2">
        <v>105</v>
      </c>
      <c r="S817" s="2">
        <f>+((P817*12)+Q817)*R817*1000</f>
        <v>630000</v>
      </c>
    </row>
    <row r="818" spans="1:19">
      <c r="A818" s="12"/>
      <c r="B818" s="13"/>
      <c r="C818" s="5">
        <v>1202</v>
      </c>
      <c r="D818" s="2"/>
      <c r="E818" s="2">
        <v>16</v>
      </c>
      <c r="F818" s="2">
        <v>55</v>
      </c>
      <c r="G818" s="2">
        <f t="shared" ref="G818:G829" si="182">+((D818*12)+E818)*F818*1000</f>
        <v>880000</v>
      </c>
      <c r="H818" s="2"/>
      <c r="I818" s="2">
        <f t="shared" ref="I818:I829" si="183">+H818*F818*1000</f>
        <v>0</v>
      </c>
      <c r="J818" s="2"/>
      <c r="K818" s="2"/>
      <c r="L818" s="4" t="s">
        <v>82</v>
      </c>
      <c r="M818" s="5"/>
      <c r="O818" s="5">
        <v>1136</v>
      </c>
      <c r="P818" s="2"/>
      <c r="Q818" s="2">
        <v>6</v>
      </c>
      <c r="R818" s="2">
        <v>105</v>
      </c>
      <c r="S818" s="2">
        <f>+((P818*12)+Q818)*R818*1000</f>
        <v>630000</v>
      </c>
    </row>
    <row r="819" spans="1:19">
      <c r="A819" s="12"/>
      <c r="B819" s="13"/>
      <c r="C819" s="5"/>
      <c r="D819" s="2">
        <v>1</v>
      </c>
      <c r="E819" s="2"/>
      <c r="F819" s="2">
        <v>65</v>
      </c>
      <c r="G819" s="2">
        <f t="shared" si="182"/>
        <v>780000</v>
      </c>
      <c r="H819" s="2"/>
      <c r="I819" s="2">
        <f t="shared" si="183"/>
        <v>0</v>
      </c>
      <c r="J819" s="2"/>
      <c r="K819" s="2"/>
      <c r="L819" s="4" t="s">
        <v>82</v>
      </c>
      <c r="M819" s="5"/>
      <c r="O819" s="5">
        <v>1139</v>
      </c>
      <c r="P819" s="2"/>
      <c r="Q819" s="2">
        <v>6</v>
      </c>
      <c r="R819" s="2">
        <v>105</v>
      </c>
      <c r="S819" s="2">
        <f>+((P819*12)+Q819)*R819*1000</f>
        <v>630000</v>
      </c>
    </row>
    <row r="820" spans="1:19">
      <c r="A820" s="12"/>
      <c r="B820" s="13"/>
      <c r="C820" s="5"/>
      <c r="D820" s="2"/>
      <c r="E820" s="2">
        <v>6</v>
      </c>
      <c r="F820" s="2">
        <v>105</v>
      </c>
      <c r="G820" s="2">
        <f t="shared" si="182"/>
        <v>630000</v>
      </c>
      <c r="H820" s="2"/>
      <c r="I820" s="2">
        <f t="shared" si="183"/>
        <v>0</v>
      </c>
      <c r="J820" s="2"/>
      <c r="K820" s="2"/>
      <c r="L820" s="273">
        <f>+SUM(G818:G820)-SUM(I818:K820)</f>
        <v>2290000</v>
      </c>
      <c r="M820" s="5"/>
      <c r="O820" s="5"/>
      <c r="P820" s="2"/>
      <c r="Q820" s="2">
        <v>6</v>
      </c>
      <c r="R820" s="2">
        <v>105</v>
      </c>
      <c r="S820" s="2">
        <f>+((P820*12)+Q820)*R820*1000</f>
        <v>630000</v>
      </c>
    </row>
    <row r="821" spans="1:19">
      <c r="A821" s="12"/>
      <c r="B821" s="13"/>
      <c r="C821" s="5">
        <v>1203</v>
      </c>
      <c r="D821" s="2"/>
      <c r="E821" s="2">
        <v>16</v>
      </c>
      <c r="F821" s="2">
        <v>55</v>
      </c>
      <c r="G821" s="2">
        <f t="shared" si="182"/>
        <v>880000</v>
      </c>
      <c r="H821" s="2"/>
      <c r="I821" s="2">
        <f t="shared" si="183"/>
        <v>0</v>
      </c>
      <c r="J821" s="2"/>
      <c r="K821" s="2"/>
      <c r="L821" s="4" t="s">
        <v>82</v>
      </c>
      <c r="M821" s="5"/>
      <c r="O821" s="5">
        <v>1142</v>
      </c>
      <c r="P821" s="2"/>
      <c r="Q821" s="2">
        <v>6</v>
      </c>
      <c r="R821" s="2">
        <v>105</v>
      </c>
      <c r="S821" s="2">
        <f>+((P821*12)+Q821)*R821*1000</f>
        <v>630000</v>
      </c>
    </row>
    <row r="822" spans="1:19">
      <c r="A822" s="12"/>
      <c r="B822" s="13"/>
      <c r="C822" s="5"/>
      <c r="D822" s="2">
        <v>1</v>
      </c>
      <c r="E822" s="2"/>
      <c r="F822" s="2">
        <v>65</v>
      </c>
      <c r="G822" s="2">
        <f t="shared" si="182"/>
        <v>780000</v>
      </c>
      <c r="H822" s="2"/>
      <c r="I822" s="2">
        <f t="shared" si="183"/>
        <v>0</v>
      </c>
      <c r="J822" s="2">
        <f>5000*12</f>
        <v>60000</v>
      </c>
      <c r="K822" s="2"/>
      <c r="L822" s="4" t="s">
        <v>82</v>
      </c>
      <c r="M822" s="5"/>
      <c r="O822" s="5">
        <v>1144</v>
      </c>
      <c r="P822" s="2"/>
      <c r="Q822" s="2">
        <v>6</v>
      </c>
      <c r="R822" s="2">
        <v>105</v>
      </c>
      <c r="S822" s="2">
        <f>+((P822*12)+Q822)*R822*1000</f>
        <v>630000</v>
      </c>
    </row>
    <row r="823" spans="1:19">
      <c r="A823" s="12"/>
      <c r="B823" s="13"/>
      <c r="C823" s="5"/>
      <c r="D823" s="2"/>
      <c r="E823" s="2">
        <v>6</v>
      </c>
      <c r="F823" s="2">
        <v>105</v>
      </c>
      <c r="G823" s="2">
        <f t="shared" si="182"/>
        <v>630000</v>
      </c>
      <c r="H823" s="2"/>
      <c r="I823" s="2">
        <f t="shared" si="183"/>
        <v>0</v>
      </c>
      <c r="J823" s="2"/>
      <c r="K823" s="2"/>
      <c r="L823" s="4">
        <f>+SUM(G821:G823)-SUM(I821:K823)</f>
        <v>2230000</v>
      </c>
      <c r="M823" s="5"/>
      <c r="O823" s="5"/>
      <c r="P823" s="2"/>
      <c r="Q823" s="2">
        <v>4</v>
      </c>
      <c r="R823" s="2">
        <v>105</v>
      </c>
      <c r="S823" s="2">
        <f>+((P823*12)+Q823)*R823*1000</f>
        <v>420000</v>
      </c>
    </row>
    <row r="824" spans="1:19">
      <c r="A824" s="12"/>
      <c r="B824" s="13"/>
      <c r="C824" s="5">
        <v>1204</v>
      </c>
      <c r="D824" s="2"/>
      <c r="E824" s="2">
        <v>8</v>
      </c>
      <c r="F824" s="2">
        <v>75</v>
      </c>
      <c r="G824" s="2">
        <f t="shared" si="182"/>
        <v>600000</v>
      </c>
      <c r="H824" s="2"/>
      <c r="I824" s="2">
        <f t="shared" si="183"/>
        <v>0</v>
      </c>
      <c r="J824" s="2"/>
      <c r="K824" s="2"/>
      <c r="L824" s="4" t="s">
        <v>82</v>
      </c>
      <c r="M824" s="5"/>
      <c r="O824" s="5">
        <v>1145</v>
      </c>
      <c r="P824" s="2">
        <v>2</v>
      </c>
      <c r="Q824" s="2"/>
      <c r="R824" s="2">
        <v>105</v>
      </c>
      <c r="S824" s="2">
        <f>+((P824*12)+Q824)*R824*1000</f>
        <v>2520000</v>
      </c>
    </row>
    <row r="825" spans="1:19">
      <c r="A825" s="12"/>
      <c r="B825" s="13"/>
      <c r="C825" s="5"/>
      <c r="D825" s="2"/>
      <c r="E825" s="2">
        <v>6</v>
      </c>
      <c r="F825" s="2">
        <v>90</v>
      </c>
      <c r="G825" s="2">
        <f t="shared" si="182"/>
        <v>540000</v>
      </c>
      <c r="H825" s="2"/>
      <c r="I825" s="2">
        <f t="shared" si="183"/>
        <v>0</v>
      </c>
      <c r="J825" s="2"/>
      <c r="K825" s="2"/>
      <c r="L825" s="4" t="s">
        <v>82</v>
      </c>
      <c r="M825" s="5"/>
      <c r="O825" s="5">
        <v>1146</v>
      </c>
      <c r="P825" s="2"/>
      <c r="Q825" s="2">
        <v>6</v>
      </c>
      <c r="R825" s="2">
        <v>105</v>
      </c>
      <c r="S825" s="2">
        <f>+((P825*12)+Q825)*R825*1000</f>
        <v>630000</v>
      </c>
    </row>
    <row r="826" spans="1:19">
      <c r="A826" s="12"/>
      <c r="B826" s="13"/>
      <c r="C826" s="5"/>
      <c r="D826" s="2"/>
      <c r="E826" s="2">
        <v>6</v>
      </c>
      <c r="F826" s="2">
        <v>75</v>
      </c>
      <c r="G826" s="2">
        <f t="shared" si="182"/>
        <v>450000</v>
      </c>
      <c r="H826" s="2"/>
      <c r="I826" s="2">
        <f t="shared" si="183"/>
        <v>0</v>
      </c>
      <c r="J826" s="2"/>
      <c r="K826" s="2"/>
      <c r="L826" s="4">
        <f>+SUM(G824:G826)-SUM(I824:K826)</f>
        <v>1590000</v>
      </c>
      <c r="M826" s="5"/>
      <c r="O826" s="5">
        <v>1147</v>
      </c>
      <c r="P826" s="2"/>
      <c r="Q826" s="2">
        <v>6</v>
      </c>
      <c r="R826" s="2">
        <v>105</v>
      </c>
      <c r="S826" s="2">
        <f>+((P826*12)+Q826)*R826*1000</f>
        <v>630000</v>
      </c>
    </row>
    <row r="827" spans="1:19">
      <c r="A827" s="12"/>
      <c r="B827" s="13"/>
      <c r="C827" s="5">
        <v>1205</v>
      </c>
      <c r="D827" s="2">
        <v>6</v>
      </c>
      <c r="E827" s="2"/>
      <c r="F827" s="2">
        <v>42</v>
      </c>
      <c r="G827" s="2">
        <f t="shared" si="182"/>
        <v>3024000</v>
      </c>
      <c r="H827" s="2"/>
      <c r="I827" s="2">
        <f t="shared" si="183"/>
        <v>0</v>
      </c>
      <c r="J827" s="2"/>
      <c r="K827" s="2"/>
      <c r="L827" s="4" t="s">
        <v>82</v>
      </c>
      <c r="M827" s="5"/>
      <c r="O827" s="5"/>
      <c r="P827" s="2"/>
      <c r="Q827" s="2">
        <v>6</v>
      </c>
      <c r="R827" s="2">
        <v>105</v>
      </c>
      <c r="S827" s="2">
        <f>+((P827*12)+Q827)*R827*1000</f>
        <v>630000</v>
      </c>
    </row>
    <row r="828" spans="1:19">
      <c r="A828" s="12"/>
      <c r="B828" s="13"/>
      <c r="C828" s="5"/>
      <c r="D828" s="2">
        <v>2</v>
      </c>
      <c r="E828" s="2"/>
      <c r="F828" s="2">
        <v>55</v>
      </c>
      <c r="G828" s="2">
        <f t="shared" si="182"/>
        <v>1320000</v>
      </c>
      <c r="H828" s="2"/>
      <c r="I828" s="2">
        <f t="shared" si="183"/>
        <v>0</v>
      </c>
      <c r="J828" s="2"/>
      <c r="K828" s="2"/>
      <c r="L828" s="4" t="s">
        <v>82</v>
      </c>
      <c r="M828" s="5"/>
      <c r="O828" s="5">
        <v>1149</v>
      </c>
      <c r="P828" s="2"/>
      <c r="Q828" s="2">
        <v>2</v>
      </c>
      <c r="R828" s="2">
        <v>105</v>
      </c>
      <c r="S828" s="2">
        <f>+((P828*12)+Q828)*R828*1000</f>
        <v>210000</v>
      </c>
    </row>
    <row r="829" spans="1:19">
      <c r="A829" s="12"/>
      <c r="B829" s="13"/>
      <c r="C829" s="5"/>
      <c r="D829" s="2">
        <v>4</v>
      </c>
      <c r="E829" s="2"/>
      <c r="F829" s="2">
        <v>55</v>
      </c>
      <c r="G829" s="2">
        <f t="shared" si="182"/>
        <v>2640000</v>
      </c>
      <c r="H829" s="2"/>
      <c r="I829" s="2">
        <f t="shared" si="183"/>
        <v>0</v>
      </c>
      <c r="J829" s="2"/>
      <c r="K829" s="2"/>
      <c r="L829" s="4">
        <f>+SUM(G827:G829)-SUM(I827:K829)</f>
        <v>6984000</v>
      </c>
      <c r="M829" s="5"/>
      <c r="O829" s="5">
        <v>1251</v>
      </c>
      <c r="P829" s="2"/>
      <c r="Q829" s="2">
        <v>6</v>
      </c>
      <c r="R829" s="2">
        <v>105</v>
      </c>
      <c r="S829" s="2">
        <f>+((P829*12)+Q829)*R829*1000</f>
        <v>630000</v>
      </c>
    </row>
    <row r="830" spans="1:19">
      <c r="A830" s="12"/>
      <c r="B830" s="13"/>
      <c r="C830" s="5">
        <v>1206</v>
      </c>
      <c r="D830" s="2"/>
      <c r="E830" s="2">
        <v>4</v>
      </c>
      <c r="F830" s="2">
        <v>70</v>
      </c>
      <c r="G830" s="2">
        <f t="shared" si="169"/>
        <v>280000</v>
      </c>
      <c r="H830" s="2"/>
      <c r="I830" s="2">
        <f t="shared" si="174"/>
        <v>0</v>
      </c>
      <c r="J830" s="2"/>
      <c r="K830" s="2"/>
      <c r="L830" s="4">
        <f t="shared" si="173"/>
        <v>280000</v>
      </c>
      <c r="M830" s="5"/>
      <c r="O830" s="5">
        <v>1252</v>
      </c>
      <c r="P830" s="2"/>
      <c r="Q830" s="2">
        <v>6</v>
      </c>
      <c r="R830" s="2">
        <v>105</v>
      </c>
      <c r="S830" s="2">
        <f>+((P830*12)+Q830)*R830*1000</f>
        <v>630000</v>
      </c>
    </row>
    <row r="831" spans="1:19">
      <c r="A831" s="12"/>
      <c r="B831" s="13"/>
      <c r="C831" s="5">
        <v>1208</v>
      </c>
      <c r="D831" s="2">
        <v>1</v>
      </c>
      <c r="E831" s="2"/>
      <c r="F831" s="2">
        <v>55</v>
      </c>
      <c r="G831" s="2">
        <f t="shared" ref="G831:G847" si="184">+((D831*12)+E831)*F831*1000</f>
        <v>660000</v>
      </c>
      <c r="H831" s="2"/>
      <c r="I831" s="2">
        <f t="shared" ref="I831:I847" si="185">+H831*F831*1000</f>
        <v>0</v>
      </c>
      <c r="J831" s="2"/>
      <c r="K831" s="2"/>
      <c r="L831" s="4">
        <f t="shared" ref="L831:L847" si="186">+G831-I831-J831-K831</f>
        <v>660000</v>
      </c>
      <c r="M831" s="5"/>
      <c r="O831" s="5">
        <v>1253</v>
      </c>
      <c r="P831" s="2"/>
      <c r="Q831" s="2">
        <v>6</v>
      </c>
      <c r="R831" s="2">
        <v>105</v>
      </c>
      <c r="S831" s="2">
        <f>+((P831*12)+Q831)*R831*1000</f>
        <v>630000</v>
      </c>
    </row>
    <row r="832" spans="1:19">
      <c r="A832" s="12"/>
      <c r="B832" s="13"/>
      <c r="C832" s="5">
        <v>1209</v>
      </c>
      <c r="D832" s="2"/>
      <c r="E832" s="2">
        <v>4</v>
      </c>
      <c r="F832" s="2">
        <v>70</v>
      </c>
      <c r="G832" s="2">
        <f t="shared" si="184"/>
        <v>280000</v>
      </c>
      <c r="H832" s="2"/>
      <c r="I832" s="2">
        <f t="shared" si="185"/>
        <v>0</v>
      </c>
      <c r="J832" s="2"/>
      <c r="K832" s="2"/>
      <c r="L832" s="4" t="s">
        <v>82</v>
      </c>
      <c r="M832" s="5"/>
      <c r="O832" s="5">
        <v>1254</v>
      </c>
      <c r="P832" s="2"/>
      <c r="Q832" s="2">
        <v>6</v>
      </c>
      <c r="R832" s="2">
        <v>105</v>
      </c>
      <c r="S832" s="2">
        <f>+((P832*12)+Q832)*R832*1000</f>
        <v>630000</v>
      </c>
    </row>
    <row r="833" spans="1:19">
      <c r="A833" s="12"/>
      <c r="B833" s="13"/>
      <c r="C833" s="5"/>
      <c r="D833" s="2"/>
      <c r="E833" s="2">
        <v>3</v>
      </c>
      <c r="F833" s="2">
        <v>75</v>
      </c>
      <c r="G833" s="2">
        <f t="shared" si="184"/>
        <v>225000</v>
      </c>
      <c r="H833" s="2"/>
      <c r="I833" s="2">
        <f t="shared" si="185"/>
        <v>0</v>
      </c>
      <c r="J833" s="2"/>
      <c r="K833" s="2"/>
      <c r="L833" s="4">
        <f>+SUM(G832:G833)-SUM(I832:K833)</f>
        <v>505000</v>
      </c>
      <c r="M833" s="5"/>
      <c r="O833" s="5">
        <v>1255</v>
      </c>
      <c r="P833" s="2"/>
      <c r="Q833" s="2">
        <v>4</v>
      </c>
      <c r="R833" s="2">
        <v>105</v>
      </c>
      <c r="S833" s="2">
        <f>+((P833*12)+Q833)*R833*1000</f>
        <v>420000</v>
      </c>
    </row>
    <row r="834" spans="1:19">
      <c r="A834" s="12"/>
      <c r="B834" s="13"/>
      <c r="C834" s="5">
        <v>1210</v>
      </c>
      <c r="D834" s="2">
        <v>14</v>
      </c>
      <c r="E834" s="2"/>
      <c r="F834" s="2">
        <v>55</v>
      </c>
      <c r="G834" s="2">
        <f t="shared" si="184"/>
        <v>9240000</v>
      </c>
      <c r="H834" s="2"/>
      <c r="I834" s="2">
        <f t="shared" si="185"/>
        <v>0</v>
      </c>
      <c r="J834" s="2"/>
      <c r="K834" s="2"/>
      <c r="L834" s="4" t="s">
        <v>82</v>
      </c>
      <c r="M834" s="5"/>
      <c r="O834" s="5">
        <v>1256</v>
      </c>
      <c r="P834" s="2"/>
      <c r="Q834" s="2">
        <v>4</v>
      </c>
      <c r="R834" s="2">
        <v>105</v>
      </c>
      <c r="S834" s="2">
        <f>+((P834*12)+Q834)*R834*1000</f>
        <v>420000</v>
      </c>
    </row>
    <row r="835" spans="1:19">
      <c r="A835" s="12"/>
      <c r="B835" s="13"/>
      <c r="C835" s="5"/>
      <c r="D835" s="2">
        <v>14</v>
      </c>
      <c r="E835" s="2"/>
      <c r="F835" s="2">
        <v>42</v>
      </c>
      <c r="G835" s="2">
        <f t="shared" si="184"/>
        <v>7056000</v>
      </c>
      <c r="H835" s="2"/>
      <c r="I835" s="2">
        <f t="shared" si="185"/>
        <v>0</v>
      </c>
      <c r="J835" s="2"/>
      <c r="K835" s="2"/>
      <c r="L835" s="4">
        <f>+SUM(G834:G835)-SUM(I834:K835)</f>
        <v>16296000</v>
      </c>
      <c r="M835" s="5" t="s">
        <v>100</v>
      </c>
      <c r="O835" s="5">
        <v>1268</v>
      </c>
      <c r="P835" s="2"/>
      <c r="Q835" s="2">
        <v>4</v>
      </c>
      <c r="R835" s="2">
        <v>105</v>
      </c>
      <c r="S835" s="2">
        <f>+((P835*12)+Q835)*R835*1000</f>
        <v>420000</v>
      </c>
    </row>
    <row r="836" spans="1:19">
      <c r="A836" s="12"/>
      <c r="B836" s="13"/>
      <c r="C836" s="5">
        <v>1211</v>
      </c>
      <c r="D836" s="2"/>
      <c r="E836" s="2">
        <v>4</v>
      </c>
      <c r="F836" s="2">
        <v>105</v>
      </c>
      <c r="G836" s="2">
        <f t="shared" ref="G836:G843" si="187">+((D836*12)+E836)*F836*1000</f>
        <v>420000</v>
      </c>
      <c r="H836" s="2"/>
      <c r="I836" s="2">
        <f t="shared" ref="I836:I843" si="188">+H836*F836*1000</f>
        <v>0</v>
      </c>
      <c r="J836" s="2"/>
      <c r="K836" s="2"/>
      <c r="L836" s="4">
        <f t="shared" ref="L836:L843" si="189">+G836-I836-J836-K836</f>
        <v>420000</v>
      </c>
      <c r="M836" s="5"/>
      <c r="O836" s="5">
        <v>1269</v>
      </c>
      <c r="P836" s="2"/>
      <c r="Q836" s="2">
        <v>6</v>
      </c>
      <c r="R836" s="2">
        <v>105</v>
      </c>
      <c r="S836" s="2">
        <f>+((P836*12)+Q836)*R836*1000</f>
        <v>630000</v>
      </c>
    </row>
    <row r="837" spans="1:19">
      <c r="A837" s="12"/>
      <c r="B837" s="13"/>
      <c r="C837" s="5">
        <v>1212</v>
      </c>
      <c r="D837" s="2">
        <v>2</v>
      </c>
      <c r="E837" s="2"/>
      <c r="F837" s="2">
        <v>65</v>
      </c>
      <c r="G837" s="2">
        <f t="shared" si="187"/>
        <v>1560000</v>
      </c>
      <c r="H837" s="2"/>
      <c r="I837" s="2">
        <f t="shared" si="188"/>
        <v>0</v>
      </c>
      <c r="J837" s="2"/>
      <c r="K837" s="2"/>
      <c r="L837" s="4" t="s">
        <v>82</v>
      </c>
      <c r="M837" s="5"/>
      <c r="O837" s="5"/>
      <c r="P837" s="2"/>
      <c r="Q837" s="2">
        <v>6</v>
      </c>
      <c r="R837" s="2">
        <v>105</v>
      </c>
      <c r="S837" s="2">
        <f>+((P837*12)+Q837)*R837*1000</f>
        <v>630000</v>
      </c>
    </row>
    <row r="838" spans="1:19">
      <c r="A838" s="12"/>
      <c r="B838" s="13"/>
      <c r="C838" s="5"/>
      <c r="D838" s="2">
        <v>2</v>
      </c>
      <c r="E838" s="2"/>
      <c r="F838" s="2">
        <v>55</v>
      </c>
      <c r="G838" s="2">
        <f t="shared" si="187"/>
        <v>1320000</v>
      </c>
      <c r="H838" s="2"/>
      <c r="I838" s="2">
        <f t="shared" si="188"/>
        <v>0</v>
      </c>
      <c r="J838" s="2"/>
      <c r="K838" s="2"/>
      <c r="L838" s="4" t="s">
        <v>82</v>
      </c>
      <c r="M838" s="5"/>
      <c r="O838" s="5"/>
      <c r="P838" s="2"/>
      <c r="Q838" s="2">
        <v>6</v>
      </c>
      <c r="R838" s="2">
        <v>105</v>
      </c>
      <c r="S838" s="2">
        <f>+((P838*12)+Q838)*R838*1000</f>
        <v>630000</v>
      </c>
    </row>
    <row r="839" spans="1:19">
      <c r="A839" s="12"/>
      <c r="B839" s="13"/>
      <c r="C839" s="5"/>
      <c r="D839" s="2"/>
      <c r="E839" s="2">
        <v>8</v>
      </c>
      <c r="F839" s="2">
        <v>65</v>
      </c>
      <c r="G839" s="2">
        <f t="shared" si="187"/>
        <v>520000</v>
      </c>
      <c r="H839" s="2"/>
      <c r="I839" s="2">
        <f t="shared" si="188"/>
        <v>0</v>
      </c>
      <c r="J839" s="2"/>
      <c r="K839" s="2"/>
      <c r="L839" s="4">
        <f>+SUM(G837:G839)-SUM(I837:K839)</f>
        <v>3400000</v>
      </c>
      <c r="M839" s="5"/>
      <c r="O839" s="5">
        <v>1211</v>
      </c>
      <c r="P839" s="2"/>
      <c r="Q839" s="2">
        <v>4</v>
      </c>
      <c r="R839" s="2">
        <v>105</v>
      </c>
      <c r="S839" s="2">
        <f>+((P839*12)+Q839)*R839*1000</f>
        <v>420000</v>
      </c>
    </row>
    <row r="840" spans="1:19">
      <c r="A840" s="12"/>
      <c r="B840" s="13"/>
      <c r="C840" s="5">
        <v>1213</v>
      </c>
      <c r="D840" s="2"/>
      <c r="E840" s="2">
        <v>4</v>
      </c>
      <c r="F840" s="2">
        <v>42</v>
      </c>
      <c r="G840" s="2">
        <f t="shared" si="187"/>
        <v>168000</v>
      </c>
      <c r="H840" s="2"/>
      <c r="I840" s="2">
        <f t="shared" si="188"/>
        <v>0</v>
      </c>
      <c r="J840" s="2"/>
      <c r="K840" s="2"/>
      <c r="L840" s="4">
        <f t="shared" si="189"/>
        <v>168000</v>
      </c>
      <c r="M840" s="5"/>
      <c r="O840" s="5"/>
      <c r="P840" s="2">
        <v>3</v>
      </c>
      <c r="Q840" s="2"/>
      <c r="R840" s="2">
        <v>130</v>
      </c>
      <c r="S840" s="2">
        <f>+((P840*12)+Q840)*R840*1000</f>
        <v>4680000</v>
      </c>
    </row>
    <row r="841" spans="1:19">
      <c r="A841" s="12"/>
      <c r="B841" s="13"/>
      <c r="C841" s="5"/>
      <c r="D841" s="2"/>
      <c r="E841" s="2"/>
      <c r="F841" s="2"/>
      <c r="G841" s="2">
        <f t="shared" si="187"/>
        <v>0</v>
      </c>
      <c r="H841" s="2"/>
      <c r="I841" s="2">
        <f t="shared" si="188"/>
        <v>0</v>
      </c>
      <c r="J841" s="2"/>
      <c r="K841" s="2"/>
      <c r="L841" s="4">
        <f t="shared" si="189"/>
        <v>0</v>
      </c>
      <c r="M841" s="5"/>
      <c r="O841" s="5"/>
      <c r="P841" s="2"/>
      <c r="Q841" s="2"/>
      <c r="R841" s="2"/>
      <c r="S841" s="2">
        <f>+((P841*12)+Q841)*R841*1000</f>
        <v>0</v>
      </c>
    </row>
    <row r="842" spans="1:19">
      <c r="A842" s="12"/>
      <c r="B842" s="13"/>
      <c r="C842" s="5"/>
      <c r="D842" s="2"/>
      <c r="E842" s="2"/>
      <c r="F842" s="2"/>
      <c r="G842" s="2">
        <f t="shared" si="187"/>
        <v>0</v>
      </c>
      <c r="H842" s="2"/>
      <c r="I842" s="2">
        <f t="shared" si="188"/>
        <v>0</v>
      </c>
      <c r="J842" s="2"/>
      <c r="K842" s="2"/>
      <c r="L842" s="4">
        <f t="shared" si="189"/>
        <v>0</v>
      </c>
      <c r="M842" s="5"/>
      <c r="O842" s="5"/>
      <c r="P842" s="2"/>
      <c r="Q842" s="2"/>
      <c r="R842" s="2"/>
      <c r="S842" s="2">
        <f>+((P842*12)+Q842)*R842*1000</f>
        <v>0</v>
      </c>
    </row>
    <row r="843" spans="1:19">
      <c r="A843" s="12"/>
      <c r="B843" s="13"/>
      <c r="C843" s="5"/>
      <c r="D843" s="2"/>
      <c r="E843" s="2"/>
      <c r="F843" s="2"/>
      <c r="G843" s="2">
        <f t="shared" si="187"/>
        <v>0</v>
      </c>
      <c r="H843" s="2"/>
      <c r="I843" s="2">
        <f t="shared" si="188"/>
        <v>0</v>
      </c>
      <c r="J843" s="2"/>
      <c r="K843" s="2"/>
      <c r="L843" s="4">
        <f t="shared" si="189"/>
        <v>0</v>
      </c>
      <c r="M843" s="5"/>
      <c r="O843" s="5"/>
      <c r="P843" s="2"/>
      <c r="Q843" s="2"/>
      <c r="R843" s="2"/>
      <c r="S843" s="2">
        <f>+((P843*12)+Q843)*R843*1000</f>
        <v>0</v>
      </c>
    </row>
    <row r="844" spans="1:19">
      <c r="A844" s="12"/>
      <c r="B844" s="13"/>
      <c r="C844" s="5"/>
      <c r="D844" s="2"/>
      <c r="E844" s="2"/>
      <c r="F844" s="2"/>
      <c r="G844" s="2">
        <f t="shared" si="184"/>
        <v>0</v>
      </c>
      <c r="H844" s="2"/>
      <c r="I844" s="2">
        <f t="shared" si="185"/>
        <v>0</v>
      </c>
      <c r="J844" s="2"/>
      <c r="K844" s="2"/>
      <c r="L844" s="4">
        <f t="shared" si="186"/>
        <v>0</v>
      </c>
      <c r="M844" s="5"/>
      <c r="O844" s="5"/>
      <c r="P844" s="2"/>
      <c r="Q844" s="2"/>
      <c r="R844" s="2"/>
      <c r="S844" s="2">
        <f>+((P844*12)+Q844)*R844*1000</f>
        <v>0</v>
      </c>
    </row>
    <row r="845" spans="1:19">
      <c r="A845" s="12"/>
      <c r="B845" s="13"/>
      <c r="C845" s="5"/>
      <c r="D845" s="2"/>
      <c r="E845" s="2"/>
      <c r="F845" s="2"/>
      <c r="G845" s="2">
        <f t="shared" si="184"/>
        <v>0</v>
      </c>
      <c r="H845" s="2"/>
      <c r="I845" s="2">
        <f t="shared" si="185"/>
        <v>0</v>
      </c>
      <c r="J845" s="2"/>
      <c r="K845" s="2"/>
      <c r="L845" s="4">
        <f t="shared" si="186"/>
        <v>0</v>
      </c>
      <c r="M845" s="5"/>
      <c r="O845" s="5"/>
      <c r="P845" s="2"/>
      <c r="Q845" s="2"/>
      <c r="R845" s="2"/>
      <c r="S845" s="2">
        <f>+((P845*12)+Q845)*R845*1000</f>
        <v>0</v>
      </c>
    </row>
    <row r="846" spans="1:19">
      <c r="A846" s="12"/>
      <c r="B846" s="13"/>
      <c r="C846" s="5"/>
      <c r="D846" s="2"/>
      <c r="E846" s="2"/>
      <c r="F846" s="2"/>
      <c r="G846" s="2">
        <f t="shared" si="184"/>
        <v>0</v>
      </c>
      <c r="H846" s="2"/>
      <c r="I846" s="2">
        <f t="shared" si="185"/>
        <v>0</v>
      </c>
      <c r="J846" s="2"/>
      <c r="K846" s="2"/>
      <c r="L846" s="4">
        <f t="shared" si="186"/>
        <v>0</v>
      </c>
      <c r="M846" s="5"/>
      <c r="O846" s="5"/>
      <c r="P846" s="2"/>
      <c r="Q846" s="2"/>
      <c r="R846" s="2"/>
      <c r="S846" s="2">
        <f>+((P846*12)+Q846)*R846*1000</f>
        <v>0</v>
      </c>
    </row>
    <row r="847" spans="1:19">
      <c r="A847" s="12"/>
      <c r="B847" s="13"/>
      <c r="C847" s="5"/>
      <c r="D847" s="2"/>
      <c r="E847" s="2"/>
      <c r="F847" s="2"/>
      <c r="G847" s="2">
        <f t="shared" si="184"/>
        <v>0</v>
      </c>
      <c r="H847" s="2"/>
      <c r="I847" s="2">
        <f t="shared" si="185"/>
        <v>0</v>
      </c>
      <c r="J847" s="2"/>
      <c r="K847" s="2"/>
      <c r="L847" s="4">
        <f t="shared" si="186"/>
        <v>0</v>
      </c>
      <c r="M847" s="5"/>
      <c r="O847" s="5"/>
      <c r="P847" s="2"/>
      <c r="Q847" s="2"/>
      <c r="R847" s="2"/>
      <c r="S847" s="2">
        <f>+((P847*12)+Q847)*R847*1000</f>
        <v>0</v>
      </c>
    </row>
    <row r="848" spans="1:19">
      <c r="A848" s="12"/>
      <c r="B848" s="13"/>
      <c r="C848" s="5"/>
      <c r="D848" s="2"/>
      <c r="E848" s="2"/>
      <c r="F848" s="2"/>
      <c r="G848" s="2">
        <f t="shared" si="169"/>
        <v>0</v>
      </c>
      <c r="H848" s="2"/>
      <c r="I848" s="2">
        <f t="shared" si="174"/>
        <v>0</v>
      </c>
      <c r="J848" s="2"/>
      <c r="K848" s="2"/>
      <c r="L848" s="4">
        <f t="shared" si="173"/>
        <v>0</v>
      </c>
      <c r="M848" s="5"/>
      <c r="O848" s="5"/>
      <c r="P848" s="2"/>
      <c r="Q848" s="2"/>
      <c r="R848" s="2"/>
      <c r="S848" s="2">
        <f>+((P848*12)+Q848)*R848*1000</f>
        <v>0</v>
      </c>
    </row>
    <row r="849" spans="1:19" ht="15.75" thickBot="1">
      <c r="A849" s="12"/>
      <c r="B849" s="13"/>
      <c r="C849" s="5"/>
      <c r="D849" s="2"/>
      <c r="E849" s="2"/>
      <c r="F849" s="2"/>
      <c r="G849" s="2">
        <f>+((D849*12)+E849)*F849*1000</f>
        <v>0</v>
      </c>
      <c r="H849" s="2"/>
      <c r="I849" s="2">
        <f>+H849*F849*1000</f>
        <v>0</v>
      </c>
      <c r="J849" s="2"/>
      <c r="K849" s="2"/>
      <c r="L849" s="4">
        <f>+G849-I849-J849-K849</f>
        <v>0</v>
      </c>
      <c r="M849" s="5"/>
      <c r="O849" s="5"/>
      <c r="P849" s="2"/>
      <c r="Q849" s="2"/>
      <c r="R849" s="2"/>
      <c r="S849" s="2">
        <f>+((P849*12)+Q849)*R849*1000</f>
        <v>0</v>
      </c>
    </row>
    <row r="850" spans="1:19" ht="15.75" thickBot="1">
      <c r="D850" s="14">
        <f>SUM(D742:D849)</f>
        <v>74</v>
      </c>
      <c r="E850" s="14">
        <f>SUM(E742:E849)</f>
        <v>497</v>
      </c>
      <c r="F850" s="8"/>
      <c r="G850" s="14">
        <f t="shared" ref="G850:L850" si="190">SUM(G742:G849)</f>
        <v>90265000</v>
      </c>
      <c r="H850" s="14">
        <f t="shared" si="190"/>
        <v>0</v>
      </c>
      <c r="I850" s="14">
        <f t="shared" si="190"/>
        <v>0</v>
      </c>
      <c r="J850" s="14">
        <f t="shared" si="190"/>
        <v>123000</v>
      </c>
      <c r="K850" s="14">
        <f t="shared" si="190"/>
        <v>0</v>
      </c>
      <c r="L850" s="14">
        <f t="shared" si="190"/>
        <v>90142000</v>
      </c>
      <c r="O850" s="3"/>
      <c r="P850" s="14">
        <f>SUM(P742:P849)</f>
        <v>74</v>
      </c>
      <c r="Q850" s="14">
        <f>SUM(Q742:Q849)</f>
        <v>497</v>
      </c>
      <c r="R850" s="8"/>
      <c r="S850" s="14">
        <f>SUM(S742:S849)</f>
        <v>90265000</v>
      </c>
    </row>
    <row r="851" spans="1:19">
      <c r="D851" s="17">
        <v>115</v>
      </c>
      <c r="E851" s="10">
        <v>5</v>
      </c>
      <c r="I851" s="3"/>
      <c r="O851" s="3"/>
      <c r="P851" s="17">
        <v>115</v>
      </c>
      <c r="Q851" s="10">
        <v>0</v>
      </c>
      <c r="R851" s="3"/>
      <c r="S851" s="3"/>
    </row>
    <row r="852" spans="1:19">
      <c r="I852" s="3"/>
      <c r="L852" s="35"/>
    </row>
    <row r="853" spans="1:19">
      <c r="A853" s="20" t="s">
        <v>134</v>
      </c>
      <c r="B853" s="13">
        <v>30</v>
      </c>
      <c r="C853" s="5">
        <v>1214</v>
      </c>
      <c r="D853" s="2">
        <v>5</v>
      </c>
      <c r="E853" s="39"/>
      <c r="F853" s="2">
        <v>85</v>
      </c>
      <c r="G853" s="2">
        <f t="shared" ref="G853:G908" si="191">+((D853*12)+E853)*F853*1000</f>
        <v>5100000</v>
      </c>
      <c r="H853" s="2"/>
      <c r="I853" s="2">
        <f>+H853*F853*1000</f>
        <v>0</v>
      </c>
      <c r="J853" s="2">
        <v>30000</v>
      </c>
      <c r="K853" s="2"/>
      <c r="L853" s="4">
        <f>+G853-I853-J853-K853</f>
        <v>5070000</v>
      </c>
      <c r="M853" s="5" t="s">
        <v>100</v>
      </c>
      <c r="O853" s="5">
        <v>1231</v>
      </c>
      <c r="P853" s="2">
        <v>1</v>
      </c>
      <c r="Q853" s="39">
        <v>4</v>
      </c>
      <c r="R853" s="2">
        <v>42</v>
      </c>
      <c r="S853" s="2">
        <f>+((P853*12)+Q853)*R853*1000</f>
        <v>672000</v>
      </c>
    </row>
    <row r="854" spans="1:19">
      <c r="A854" s="12"/>
      <c r="B854" s="13"/>
      <c r="C854" s="5">
        <v>1215</v>
      </c>
      <c r="D854" s="2"/>
      <c r="E854" s="39">
        <v>4</v>
      </c>
      <c r="F854" s="2">
        <v>75</v>
      </c>
      <c r="G854" s="2">
        <f t="shared" si="191"/>
        <v>300000</v>
      </c>
      <c r="H854" s="2"/>
      <c r="I854" s="2">
        <f t="shared" ref="I854:I908" si="192">+H854*F854*1000</f>
        <v>0</v>
      </c>
      <c r="J854" s="2"/>
      <c r="K854" s="2"/>
      <c r="L854" s="4">
        <f t="shared" ref="L854:L907" si="193">+G854-I854-J854-K854</f>
        <v>300000</v>
      </c>
      <c r="M854" s="5"/>
      <c r="O854" s="5">
        <v>1263</v>
      </c>
      <c r="P854" s="2">
        <v>40</v>
      </c>
      <c r="Q854" s="39"/>
      <c r="R854" s="2">
        <v>42</v>
      </c>
      <c r="S854" s="2">
        <f>+((P854*12)+Q854)*R854*1000</f>
        <v>20160000</v>
      </c>
    </row>
    <row r="855" spans="1:19">
      <c r="A855" s="12"/>
      <c r="B855" s="13"/>
      <c r="C855" s="5">
        <v>1216</v>
      </c>
      <c r="D855" s="2">
        <v>1</v>
      </c>
      <c r="E855" s="39"/>
      <c r="F855" s="2">
        <v>85</v>
      </c>
      <c r="G855" s="2">
        <f t="shared" si="191"/>
        <v>1020000</v>
      </c>
      <c r="H855" s="2"/>
      <c r="I855" s="2">
        <f t="shared" si="192"/>
        <v>0</v>
      </c>
      <c r="J855" s="2"/>
      <c r="K855" s="2"/>
      <c r="L855" s="4">
        <f t="shared" si="193"/>
        <v>1020000</v>
      </c>
      <c r="M855" s="5"/>
      <c r="O855" s="5"/>
      <c r="P855" s="2"/>
      <c r="Q855" s="39">
        <v>8</v>
      </c>
      <c r="R855" s="2">
        <v>42</v>
      </c>
      <c r="S855" s="2">
        <f>+((P855*12)+Q855)*R855*1000</f>
        <v>336000</v>
      </c>
    </row>
    <row r="856" spans="1:19">
      <c r="A856" s="12"/>
      <c r="B856" s="13"/>
      <c r="C856" s="5">
        <v>1217</v>
      </c>
      <c r="D856" s="2"/>
      <c r="E856" s="39">
        <v>4</v>
      </c>
      <c r="F856" s="2">
        <v>85</v>
      </c>
      <c r="G856" s="2">
        <f t="shared" si="191"/>
        <v>340000</v>
      </c>
      <c r="H856" s="2"/>
      <c r="I856" s="2">
        <f t="shared" si="192"/>
        <v>0</v>
      </c>
      <c r="J856" s="2"/>
      <c r="K856" s="2"/>
      <c r="L856" s="4">
        <f t="shared" si="193"/>
        <v>340000</v>
      </c>
      <c r="M856" s="5"/>
      <c r="O856" s="5">
        <v>1223</v>
      </c>
      <c r="P856" s="2">
        <v>1</v>
      </c>
      <c r="Q856" s="39">
        <v>8</v>
      </c>
      <c r="R856" s="2">
        <v>55</v>
      </c>
      <c r="S856" s="2">
        <f>+((P856*12)+Q856)*R856*1000</f>
        <v>1100000</v>
      </c>
    </row>
    <row r="857" spans="1:19">
      <c r="A857" s="12"/>
      <c r="B857" s="13"/>
      <c r="C857" s="5">
        <v>1218</v>
      </c>
      <c r="D857" s="2"/>
      <c r="E857" s="39">
        <v>6</v>
      </c>
      <c r="F857" s="2">
        <v>85</v>
      </c>
      <c r="G857" s="2">
        <f t="shared" si="191"/>
        <v>510000</v>
      </c>
      <c r="H857" s="2"/>
      <c r="I857" s="2">
        <f t="shared" si="192"/>
        <v>0</v>
      </c>
      <c r="J857" s="2"/>
      <c r="K857" s="2"/>
      <c r="L857" s="4">
        <f t="shared" si="193"/>
        <v>510000</v>
      </c>
      <c r="M857" s="5"/>
      <c r="O857" s="5">
        <v>1228</v>
      </c>
      <c r="P857" s="2"/>
      <c r="Q857" s="39">
        <v>4</v>
      </c>
      <c r="R857" s="2">
        <v>55</v>
      </c>
      <c r="S857" s="2">
        <f>+((P857*12)+Q857)*R857*1000</f>
        <v>220000</v>
      </c>
    </row>
    <row r="858" spans="1:19">
      <c r="A858" s="12"/>
      <c r="B858" s="13"/>
      <c r="C858" s="5">
        <v>1219</v>
      </c>
      <c r="D858" s="2"/>
      <c r="E858" s="39">
        <v>6</v>
      </c>
      <c r="F858" s="2">
        <v>85</v>
      </c>
      <c r="G858" s="2">
        <f t="shared" si="191"/>
        <v>510000</v>
      </c>
      <c r="H858" s="2"/>
      <c r="I858" s="2">
        <f t="shared" si="192"/>
        <v>0</v>
      </c>
      <c r="J858" s="2"/>
      <c r="K858" s="2"/>
      <c r="L858" s="4">
        <f t="shared" si="193"/>
        <v>510000</v>
      </c>
      <c r="M858" s="5" t="s">
        <v>82</v>
      </c>
      <c r="O858" s="5"/>
      <c r="P858" s="2"/>
      <c r="Q858" s="39">
        <v>4</v>
      </c>
      <c r="R858" s="2">
        <v>55</v>
      </c>
      <c r="S858" s="2">
        <f>+((P858*12)+Q858)*R858*1000</f>
        <v>220000</v>
      </c>
    </row>
    <row r="859" spans="1:19">
      <c r="A859" s="12"/>
      <c r="B859" s="13"/>
      <c r="C859" s="5">
        <v>1220</v>
      </c>
      <c r="D859" s="66"/>
      <c r="E859" s="39">
        <v>4</v>
      </c>
      <c r="F859" s="2">
        <v>85</v>
      </c>
      <c r="G859" s="2">
        <f t="shared" si="191"/>
        <v>340000</v>
      </c>
      <c r="H859" s="2"/>
      <c r="I859" s="2">
        <f t="shared" si="192"/>
        <v>0</v>
      </c>
      <c r="J859" s="2"/>
      <c r="K859" s="2"/>
      <c r="L859" s="4">
        <f t="shared" si="193"/>
        <v>340000</v>
      </c>
      <c r="M859" s="5"/>
      <c r="O859" s="5">
        <v>1232</v>
      </c>
      <c r="P859" s="2">
        <v>2</v>
      </c>
      <c r="Q859" s="39"/>
      <c r="R859" s="2">
        <v>55</v>
      </c>
      <c r="S859" s="2">
        <f>+((P859*12)+Q859)*R859*1000</f>
        <v>1320000</v>
      </c>
    </row>
    <row r="860" spans="1:19">
      <c r="A860" s="12"/>
      <c r="B860" s="13"/>
      <c r="C860" s="5">
        <v>1221</v>
      </c>
      <c r="D860" s="39"/>
      <c r="E860" s="39">
        <v>6</v>
      </c>
      <c r="F860" s="2">
        <v>85</v>
      </c>
      <c r="G860" s="2">
        <f t="shared" si="191"/>
        <v>510000</v>
      </c>
      <c r="H860" s="2"/>
      <c r="I860" s="2">
        <f t="shared" si="192"/>
        <v>0</v>
      </c>
      <c r="J860" s="2"/>
      <c r="K860" s="2"/>
      <c r="L860" s="4">
        <f t="shared" si="193"/>
        <v>510000</v>
      </c>
      <c r="M860" s="5"/>
      <c r="O860" s="5">
        <v>1234</v>
      </c>
      <c r="P860" s="2">
        <v>3</v>
      </c>
      <c r="Q860" s="39"/>
      <c r="R860" s="2">
        <v>55</v>
      </c>
      <c r="S860" s="2">
        <f>+((P860*12)+Q860)*R860*1000</f>
        <v>1980000</v>
      </c>
    </row>
    <row r="861" spans="1:19">
      <c r="A861" s="12"/>
      <c r="B861" s="13"/>
      <c r="C861" s="5">
        <v>1222</v>
      </c>
      <c r="D861" s="2"/>
      <c r="E861" s="39">
        <v>4</v>
      </c>
      <c r="F861" s="2">
        <v>85</v>
      </c>
      <c r="G861" s="2">
        <f t="shared" si="191"/>
        <v>340000</v>
      </c>
      <c r="H861" s="2"/>
      <c r="I861" s="2">
        <f t="shared" si="192"/>
        <v>0</v>
      </c>
      <c r="J861" s="2"/>
      <c r="K861" s="2"/>
      <c r="L861" s="4">
        <f t="shared" si="193"/>
        <v>340000</v>
      </c>
      <c r="M861" s="5"/>
      <c r="O861" s="5"/>
      <c r="P861" s="2">
        <v>2</v>
      </c>
      <c r="Q861" s="39"/>
      <c r="R861" s="2">
        <v>55</v>
      </c>
      <c r="S861" s="2">
        <f>+((P861*12)+Q861)*R861*1000</f>
        <v>1320000</v>
      </c>
    </row>
    <row r="862" spans="1:19">
      <c r="A862" s="12"/>
      <c r="B862" s="13"/>
      <c r="C862" s="5">
        <v>1223</v>
      </c>
      <c r="D862" s="2">
        <v>1</v>
      </c>
      <c r="E862" s="39">
        <v>8</v>
      </c>
      <c r="F862" s="2">
        <v>55</v>
      </c>
      <c r="G862" s="2">
        <f t="shared" si="191"/>
        <v>1100000</v>
      </c>
      <c r="H862" s="2"/>
      <c r="I862" s="2">
        <f t="shared" si="192"/>
        <v>0</v>
      </c>
      <c r="J862" s="2"/>
      <c r="K862" s="2"/>
      <c r="L862" s="4">
        <f t="shared" si="193"/>
        <v>1100000</v>
      </c>
      <c r="M862" s="5" t="s">
        <v>112</v>
      </c>
      <c r="O862" s="5">
        <v>1278</v>
      </c>
      <c r="P862" s="2"/>
      <c r="Q862" s="39">
        <v>8</v>
      </c>
      <c r="R862" s="2">
        <v>55</v>
      </c>
      <c r="S862" s="2">
        <f>+((P862*12)+Q862)*R862*1000</f>
        <v>440000</v>
      </c>
    </row>
    <row r="863" spans="1:19">
      <c r="A863" s="12"/>
      <c r="B863" s="13"/>
      <c r="C863" s="5">
        <v>1224</v>
      </c>
      <c r="D863" s="2"/>
      <c r="E863" s="39">
        <v>4</v>
      </c>
      <c r="F863" s="2">
        <v>70</v>
      </c>
      <c r="G863" s="2">
        <f t="shared" si="191"/>
        <v>280000</v>
      </c>
      <c r="H863" s="2"/>
      <c r="I863" s="2">
        <f t="shared" si="192"/>
        <v>0</v>
      </c>
      <c r="J863" s="2"/>
      <c r="K863" s="2"/>
      <c r="L863" s="4">
        <f t="shared" si="193"/>
        <v>280000</v>
      </c>
      <c r="M863" s="5"/>
      <c r="O863" s="5"/>
      <c r="P863" s="2"/>
      <c r="Q863" s="39">
        <v>4</v>
      </c>
      <c r="R863" s="2">
        <v>55</v>
      </c>
      <c r="S863" s="2">
        <f>+((P863*12)+Q863)*R863*1000</f>
        <v>220000</v>
      </c>
    </row>
    <row r="864" spans="1:19">
      <c r="A864" s="12"/>
      <c r="B864" s="13"/>
      <c r="C864" s="5">
        <v>1225</v>
      </c>
      <c r="D864" s="2"/>
      <c r="E864" s="39">
        <v>3</v>
      </c>
      <c r="F864" s="2">
        <v>85</v>
      </c>
      <c r="G864" s="2">
        <f t="shared" si="191"/>
        <v>255000</v>
      </c>
      <c r="H864" s="2"/>
      <c r="I864" s="2">
        <f t="shared" si="192"/>
        <v>0</v>
      </c>
      <c r="J864" s="2"/>
      <c r="K864" s="2"/>
      <c r="L864" s="4">
        <f t="shared" si="193"/>
        <v>255000</v>
      </c>
      <c r="M864" s="5"/>
      <c r="O864" s="5">
        <v>1280</v>
      </c>
      <c r="P864" s="2">
        <v>6</v>
      </c>
      <c r="Q864" s="39"/>
      <c r="R864" s="2">
        <v>55</v>
      </c>
      <c r="S864" s="2">
        <f>+((P864*12)+Q864)*R864*1000</f>
        <v>3960000</v>
      </c>
    </row>
    <row r="865" spans="1:19">
      <c r="A865" s="12"/>
      <c r="B865" s="13"/>
      <c r="C865" s="5">
        <v>1226</v>
      </c>
      <c r="D865" s="2"/>
      <c r="E865" s="39">
        <v>4</v>
      </c>
      <c r="F865" s="2">
        <v>85</v>
      </c>
      <c r="G865" s="2">
        <f t="shared" si="191"/>
        <v>340000</v>
      </c>
      <c r="H865" s="2"/>
      <c r="I865" s="2">
        <f t="shared" si="192"/>
        <v>0</v>
      </c>
      <c r="J865" s="2"/>
      <c r="K865" s="2"/>
      <c r="L865" s="4" t="s">
        <v>82</v>
      </c>
      <c r="M865" s="5"/>
      <c r="O865" s="5"/>
      <c r="P865" s="2"/>
      <c r="Q865" s="39">
        <v>4</v>
      </c>
      <c r="R865" s="2">
        <v>55</v>
      </c>
      <c r="S865" s="2">
        <f>+((P865*12)+Q865)*R865*1000</f>
        <v>220000</v>
      </c>
    </row>
    <row r="866" spans="1:19">
      <c r="A866" s="12"/>
      <c r="B866" s="13"/>
      <c r="C866" s="5"/>
      <c r="D866" s="2"/>
      <c r="E866" s="39">
        <v>4</v>
      </c>
      <c r="F866" s="2">
        <v>70</v>
      </c>
      <c r="G866" s="2">
        <f t="shared" si="191"/>
        <v>280000</v>
      </c>
      <c r="H866" s="2"/>
      <c r="I866" s="2">
        <f t="shared" si="192"/>
        <v>0</v>
      </c>
      <c r="J866" s="2"/>
      <c r="K866" s="2"/>
      <c r="L866" s="4">
        <f>+SUM(G865:G866)-SUM(I865:K866)</f>
        <v>620000</v>
      </c>
      <c r="M866" s="5"/>
      <c r="O866" s="5"/>
      <c r="P866" s="2"/>
      <c r="Q866" s="39">
        <v>4</v>
      </c>
      <c r="R866" s="2">
        <v>55</v>
      </c>
      <c r="S866" s="2">
        <f>+((P866*12)+Q866)*R866*1000</f>
        <v>220000</v>
      </c>
    </row>
    <row r="867" spans="1:19">
      <c r="A867" s="12"/>
      <c r="B867" s="13"/>
      <c r="C867" s="5">
        <v>1227</v>
      </c>
      <c r="D867" s="2"/>
      <c r="E867" s="39">
        <v>6</v>
      </c>
      <c r="F867" s="2">
        <v>85</v>
      </c>
      <c r="G867" s="2">
        <f t="shared" si="191"/>
        <v>510000</v>
      </c>
      <c r="H867" s="2"/>
      <c r="I867" s="2">
        <f t="shared" si="192"/>
        <v>0</v>
      </c>
      <c r="J867" s="2"/>
      <c r="K867" s="2"/>
      <c r="L867" s="4">
        <f t="shared" si="193"/>
        <v>510000</v>
      </c>
      <c r="M867" s="5"/>
      <c r="O867" s="5"/>
      <c r="P867" s="2"/>
      <c r="Q867" s="39">
        <v>4</v>
      </c>
      <c r="R867" s="2">
        <v>65</v>
      </c>
      <c r="S867" s="2">
        <f>+((P867*12)+Q867)*R867*1000</f>
        <v>260000</v>
      </c>
    </row>
    <row r="868" spans="1:19">
      <c r="A868" s="12"/>
      <c r="B868" s="13"/>
      <c r="C868" s="5">
        <v>1228</v>
      </c>
      <c r="D868" s="2"/>
      <c r="E868" s="39">
        <v>4</v>
      </c>
      <c r="F868" s="2">
        <v>55</v>
      </c>
      <c r="G868" s="2">
        <f t="shared" ref="G868:G886" si="194">+((D868*12)+E868)*F868*1000</f>
        <v>220000</v>
      </c>
      <c r="H868" s="2"/>
      <c r="I868" s="2">
        <f t="shared" ref="I868:I886" si="195">+H868*F868*1000</f>
        <v>0</v>
      </c>
      <c r="J868" s="2"/>
      <c r="K868" s="2"/>
      <c r="L868" s="4" t="s">
        <v>82</v>
      </c>
      <c r="M868" s="5"/>
      <c r="O868" s="5">
        <v>1284</v>
      </c>
      <c r="P868" s="2"/>
      <c r="Q868" s="39">
        <v>4</v>
      </c>
      <c r="R868" s="2">
        <v>65</v>
      </c>
      <c r="S868" s="2">
        <f>+((P868*12)+Q868)*R868*1000</f>
        <v>260000</v>
      </c>
    </row>
    <row r="869" spans="1:19">
      <c r="A869" s="12"/>
      <c r="B869" s="13"/>
      <c r="C869" s="5"/>
      <c r="D869" s="2"/>
      <c r="E869" s="39">
        <v>6</v>
      </c>
      <c r="F869" s="2">
        <v>85</v>
      </c>
      <c r="G869" s="2">
        <f t="shared" si="194"/>
        <v>510000</v>
      </c>
      <c r="H869" s="2"/>
      <c r="I869" s="2">
        <f t="shared" si="195"/>
        <v>0</v>
      </c>
      <c r="J869" s="2"/>
      <c r="K869" s="2"/>
      <c r="L869" s="4" t="s">
        <v>82</v>
      </c>
      <c r="M869" s="5"/>
      <c r="O869" s="5">
        <v>1224</v>
      </c>
      <c r="P869" s="2"/>
      <c r="Q869" s="39">
        <v>4</v>
      </c>
      <c r="R869" s="2">
        <v>70</v>
      </c>
      <c r="S869" s="2">
        <f>+((P869*12)+Q869)*R869*1000</f>
        <v>280000</v>
      </c>
    </row>
    <row r="870" spans="1:19">
      <c r="A870" s="12"/>
      <c r="B870" s="13"/>
      <c r="C870" s="5"/>
      <c r="D870" s="2"/>
      <c r="E870" s="39">
        <v>4</v>
      </c>
      <c r="F870" s="2">
        <v>85</v>
      </c>
      <c r="G870" s="2">
        <f t="shared" si="194"/>
        <v>340000</v>
      </c>
      <c r="H870" s="2"/>
      <c r="I870" s="2">
        <f t="shared" si="195"/>
        <v>0</v>
      </c>
      <c r="J870" s="2"/>
      <c r="K870" s="2"/>
      <c r="L870" s="4">
        <f>+SUM(G868:G870)-SUM(I868:K870)</f>
        <v>1070000</v>
      </c>
      <c r="M870" s="5"/>
      <c r="O870" s="5"/>
      <c r="P870" s="2"/>
      <c r="Q870" s="39">
        <v>4</v>
      </c>
      <c r="R870" s="2">
        <v>70</v>
      </c>
      <c r="S870" s="2">
        <f>+((P870*12)+Q870)*R870*1000</f>
        <v>280000</v>
      </c>
    </row>
    <row r="871" spans="1:19">
      <c r="A871" s="12"/>
      <c r="B871" s="13"/>
      <c r="C871" s="5">
        <v>1229</v>
      </c>
      <c r="D871" s="2"/>
      <c r="E871" s="39">
        <v>6</v>
      </c>
      <c r="F871" s="2">
        <v>75</v>
      </c>
      <c r="G871" s="2">
        <f t="shared" si="194"/>
        <v>450000</v>
      </c>
      <c r="H871" s="2"/>
      <c r="I871" s="2">
        <f t="shared" si="195"/>
        <v>0</v>
      </c>
      <c r="J871" s="2"/>
      <c r="K871" s="2"/>
      <c r="L871" s="4" t="s">
        <v>82</v>
      </c>
      <c r="M871" s="5"/>
      <c r="O871" s="5"/>
      <c r="P871" s="2"/>
      <c r="Q871" s="39">
        <v>4</v>
      </c>
      <c r="R871" s="2">
        <v>70</v>
      </c>
      <c r="S871" s="2">
        <f>+((P871*12)+Q871)*R871*1000</f>
        <v>280000</v>
      </c>
    </row>
    <row r="872" spans="1:19">
      <c r="A872" s="12"/>
      <c r="B872" s="13"/>
      <c r="C872" s="5"/>
      <c r="D872" s="2"/>
      <c r="E872" s="39">
        <v>4</v>
      </c>
      <c r="F872" s="2">
        <v>75</v>
      </c>
      <c r="G872" s="2">
        <f t="shared" si="194"/>
        <v>300000</v>
      </c>
      <c r="H872" s="2"/>
      <c r="I872" s="2">
        <f t="shared" si="195"/>
        <v>0</v>
      </c>
      <c r="J872" s="2"/>
      <c r="K872" s="2"/>
      <c r="L872" s="4" t="s">
        <v>82</v>
      </c>
      <c r="M872" s="5"/>
      <c r="O872" s="5">
        <v>1236</v>
      </c>
      <c r="P872" s="2"/>
      <c r="Q872" s="39">
        <v>4</v>
      </c>
      <c r="R872" s="2">
        <v>70</v>
      </c>
      <c r="S872" s="2">
        <f>+((P872*12)+Q872)*R872*1000</f>
        <v>280000</v>
      </c>
    </row>
    <row r="873" spans="1:19">
      <c r="A873" s="12"/>
      <c r="B873" s="13"/>
      <c r="C873" s="5"/>
      <c r="D873" s="2"/>
      <c r="E873" s="39">
        <v>4</v>
      </c>
      <c r="F873" s="2">
        <v>55</v>
      </c>
      <c r="G873" s="2">
        <f t="shared" si="194"/>
        <v>220000</v>
      </c>
      <c r="H873" s="2"/>
      <c r="I873" s="2">
        <f t="shared" si="195"/>
        <v>0</v>
      </c>
      <c r="J873" s="2"/>
      <c r="K873" s="2"/>
      <c r="L873" s="4">
        <f>+SUM(G871:G873)-SUM(I871:K873)</f>
        <v>970000</v>
      </c>
      <c r="M873" s="5"/>
      <c r="O873" s="5">
        <v>1279</v>
      </c>
      <c r="P873" s="2"/>
      <c r="Q873" s="39">
        <v>4</v>
      </c>
      <c r="R873" s="2">
        <v>70</v>
      </c>
      <c r="S873" s="2">
        <f>+((P873*12)+Q873)*R873*1000</f>
        <v>280000</v>
      </c>
    </row>
    <row r="874" spans="1:19">
      <c r="A874" s="12"/>
      <c r="B874" s="13"/>
      <c r="C874" s="5">
        <v>1230</v>
      </c>
      <c r="D874" s="2"/>
      <c r="E874" s="39">
        <v>6</v>
      </c>
      <c r="F874" s="2">
        <v>85</v>
      </c>
      <c r="G874" s="2">
        <f t="shared" si="194"/>
        <v>510000</v>
      </c>
      <c r="H874" s="2"/>
      <c r="I874" s="2">
        <f t="shared" si="195"/>
        <v>0</v>
      </c>
      <c r="J874" s="2"/>
      <c r="K874" s="2"/>
      <c r="L874" s="4">
        <f t="shared" si="193"/>
        <v>510000</v>
      </c>
      <c r="M874" s="5"/>
      <c r="O874" s="5">
        <v>1215</v>
      </c>
      <c r="P874" s="2"/>
      <c r="Q874" s="39">
        <v>4</v>
      </c>
      <c r="R874" s="2">
        <v>75</v>
      </c>
      <c r="S874" s="2">
        <f>+((P874*12)+Q874)*R874*1000</f>
        <v>300000</v>
      </c>
    </row>
    <row r="875" spans="1:19">
      <c r="A875" s="12"/>
      <c r="B875" s="13"/>
      <c r="C875" s="5">
        <v>1231</v>
      </c>
      <c r="D875" s="2">
        <v>1</v>
      </c>
      <c r="E875" s="39">
        <v>4</v>
      </c>
      <c r="F875" s="2">
        <v>42</v>
      </c>
      <c r="G875" s="2">
        <f t="shared" si="194"/>
        <v>672000</v>
      </c>
      <c r="H875" s="2"/>
      <c r="I875" s="2">
        <f t="shared" si="195"/>
        <v>0</v>
      </c>
      <c r="J875" s="2"/>
      <c r="K875" s="2"/>
      <c r="L875" s="4">
        <f t="shared" si="193"/>
        <v>672000</v>
      </c>
      <c r="M875" s="5"/>
      <c r="O875" s="5">
        <v>1229</v>
      </c>
      <c r="P875" s="2"/>
      <c r="Q875" s="39">
        <v>6</v>
      </c>
      <c r="R875" s="2">
        <v>75</v>
      </c>
      <c r="S875" s="2">
        <f>+((P875*12)+Q875)*R875*1000</f>
        <v>450000</v>
      </c>
    </row>
    <row r="876" spans="1:19">
      <c r="A876" s="12"/>
      <c r="B876" s="13"/>
      <c r="C876" s="5">
        <v>1232</v>
      </c>
      <c r="D876" s="2">
        <v>2</v>
      </c>
      <c r="E876" s="39"/>
      <c r="F876" s="2">
        <v>55</v>
      </c>
      <c r="G876" s="2">
        <f t="shared" si="194"/>
        <v>1320000</v>
      </c>
      <c r="H876" s="2"/>
      <c r="I876" s="2">
        <f t="shared" si="195"/>
        <v>0</v>
      </c>
      <c r="J876" s="2"/>
      <c r="K876" s="2"/>
      <c r="L876" s="4" t="s">
        <v>82</v>
      </c>
      <c r="M876" s="5"/>
      <c r="O876" s="5"/>
      <c r="P876" s="2"/>
      <c r="Q876" s="39">
        <v>4</v>
      </c>
      <c r="R876" s="2">
        <v>75</v>
      </c>
      <c r="S876" s="2">
        <f>+((P876*12)+Q876)*R876*1000</f>
        <v>300000</v>
      </c>
    </row>
    <row r="877" spans="1:19">
      <c r="A877" s="12"/>
      <c r="B877" s="13"/>
      <c r="C877" s="5"/>
      <c r="D877" s="2"/>
      <c r="E877" s="39">
        <v>4</v>
      </c>
      <c r="F877" s="2">
        <v>70</v>
      </c>
      <c r="G877" s="2">
        <f t="shared" si="194"/>
        <v>280000</v>
      </c>
      <c r="H877" s="2"/>
      <c r="I877" s="2">
        <f t="shared" si="195"/>
        <v>0</v>
      </c>
      <c r="J877" s="2"/>
      <c r="K877" s="2"/>
      <c r="L877" s="4" t="s">
        <v>82</v>
      </c>
      <c r="M877" s="5"/>
      <c r="O877" s="5">
        <v>1237</v>
      </c>
      <c r="P877" s="2"/>
      <c r="Q877" s="39">
        <v>6</v>
      </c>
      <c r="R877" s="2">
        <v>75</v>
      </c>
      <c r="S877" s="2">
        <f>+((P877*12)+Q877)*R877*1000</f>
        <v>450000</v>
      </c>
    </row>
    <row r="878" spans="1:19">
      <c r="A878" s="12"/>
      <c r="B878" s="13"/>
      <c r="C878" s="5"/>
      <c r="D878" s="2"/>
      <c r="E878" s="39">
        <v>4</v>
      </c>
      <c r="F878" s="2">
        <v>85</v>
      </c>
      <c r="G878" s="2">
        <f t="shared" si="194"/>
        <v>340000</v>
      </c>
      <c r="H878" s="2"/>
      <c r="I878" s="2">
        <f t="shared" si="195"/>
        <v>0</v>
      </c>
      <c r="J878" s="2"/>
      <c r="K878" s="2"/>
      <c r="L878" s="4" t="s">
        <v>82</v>
      </c>
      <c r="M878" s="5"/>
      <c r="O878" s="5">
        <v>1239</v>
      </c>
      <c r="P878" s="2">
        <v>1</v>
      </c>
      <c r="Q878" s="39"/>
      <c r="R878" s="2">
        <v>75</v>
      </c>
      <c r="S878" s="2">
        <f>+((P878*12)+Q878)*R878*1000</f>
        <v>900000</v>
      </c>
    </row>
    <row r="879" spans="1:19">
      <c r="A879" s="12"/>
      <c r="B879" s="13"/>
      <c r="C879" s="5"/>
      <c r="D879" s="2"/>
      <c r="E879" s="39">
        <v>2</v>
      </c>
      <c r="F879" s="2">
        <v>85</v>
      </c>
      <c r="G879" s="2">
        <f t="shared" si="194"/>
        <v>170000</v>
      </c>
      <c r="H879" s="2"/>
      <c r="I879" s="2">
        <f t="shared" si="195"/>
        <v>0</v>
      </c>
      <c r="J879" s="2">
        <v>10000</v>
      </c>
      <c r="K879" s="2"/>
      <c r="L879" s="4">
        <f>+SUM(G876:G879)-SUM(I876:K879)</f>
        <v>2100000</v>
      </c>
      <c r="M879" s="5"/>
      <c r="O879" s="5">
        <v>1283</v>
      </c>
      <c r="P879" s="2"/>
      <c r="Q879" s="39">
        <v>6</v>
      </c>
      <c r="R879" s="2">
        <v>75</v>
      </c>
      <c r="S879" s="2">
        <f>+((P879*12)+Q879)*R879*1000</f>
        <v>450000</v>
      </c>
    </row>
    <row r="880" spans="1:19">
      <c r="A880" s="12"/>
      <c r="B880" s="13"/>
      <c r="C880" s="5">
        <v>1233</v>
      </c>
      <c r="D880" s="2"/>
      <c r="E880" s="39">
        <v>10</v>
      </c>
      <c r="F880" s="2">
        <v>85</v>
      </c>
      <c r="G880" s="2">
        <f t="shared" si="194"/>
        <v>850000</v>
      </c>
      <c r="H880" s="2"/>
      <c r="I880" s="2">
        <f t="shared" si="195"/>
        <v>0</v>
      </c>
      <c r="J880" s="2"/>
      <c r="K880" s="2"/>
      <c r="L880" s="4">
        <f t="shared" si="193"/>
        <v>850000</v>
      </c>
      <c r="M880" s="5" t="s">
        <v>103</v>
      </c>
      <c r="O880" s="5">
        <v>1285</v>
      </c>
      <c r="P880" s="2"/>
      <c r="Q880" s="39">
        <v>3</v>
      </c>
      <c r="R880" s="2">
        <v>75</v>
      </c>
      <c r="S880" s="2">
        <f>+((P880*12)+Q880)*R880*1000</f>
        <v>225000</v>
      </c>
    </row>
    <row r="881" spans="1:19">
      <c r="A881" s="12"/>
      <c r="B881" s="13"/>
      <c r="C881" s="5">
        <v>1234</v>
      </c>
      <c r="D881" s="2">
        <v>3</v>
      </c>
      <c r="E881" s="39"/>
      <c r="F881" s="2">
        <v>55</v>
      </c>
      <c r="G881" s="2">
        <f t="shared" si="194"/>
        <v>1980000</v>
      </c>
      <c r="H881" s="2"/>
      <c r="I881" s="2">
        <f t="shared" si="195"/>
        <v>0</v>
      </c>
      <c r="J881" s="2"/>
      <c r="K881" s="2"/>
      <c r="L881" s="4" t="s">
        <v>82</v>
      </c>
      <c r="M881" s="5"/>
      <c r="O881" s="5">
        <v>1214</v>
      </c>
      <c r="P881" s="2">
        <v>5</v>
      </c>
      <c r="Q881" s="39"/>
      <c r="R881" s="2">
        <v>85</v>
      </c>
      <c r="S881" s="2">
        <f>+((P881*12)+Q881)*R881*1000</f>
        <v>5100000</v>
      </c>
    </row>
    <row r="882" spans="1:19">
      <c r="A882" s="12"/>
      <c r="B882" s="13"/>
      <c r="C882" s="5"/>
      <c r="D882" s="2"/>
      <c r="E882" s="39">
        <v>15</v>
      </c>
      <c r="F882" s="2">
        <v>105</v>
      </c>
      <c r="G882" s="2">
        <f t="shared" si="194"/>
        <v>1575000</v>
      </c>
      <c r="H882" s="2"/>
      <c r="I882" s="2">
        <f t="shared" si="195"/>
        <v>0</v>
      </c>
      <c r="J882" s="2"/>
      <c r="K882" s="2"/>
      <c r="L882" s="4" t="s">
        <v>82</v>
      </c>
      <c r="M882" s="5"/>
      <c r="O882" s="5">
        <v>1216</v>
      </c>
      <c r="P882" s="2">
        <v>1</v>
      </c>
      <c r="Q882" s="39"/>
      <c r="R882" s="2">
        <v>85</v>
      </c>
      <c r="S882" s="2">
        <f>+((P882*12)+Q882)*R882*1000</f>
        <v>1020000</v>
      </c>
    </row>
    <row r="883" spans="1:19">
      <c r="A883" s="12"/>
      <c r="B883" s="13"/>
      <c r="C883" s="5"/>
      <c r="D883" s="2">
        <v>1</v>
      </c>
      <c r="E883" s="39"/>
      <c r="F883" s="2">
        <v>85</v>
      </c>
      <c r="G883" s="2">
        <f t="shared" si="194"/>
        <v>1020000</v>
      </c>
      <c r="H883" s="2"/>
      <c r="I883" s="2">
        <f t="shared" si="195"/>
        <v>0</v>
      </c>
      <c r="J883" s="2">
        <v>20000</v>
      </c>
      <c r="K883" s="2"/>
      <c r="L883" s="4">
        <f>+SUM(G881:G883)-SUM(I881:K883)</f>
        <v>4555000</v>
      </c>
      <c r="M883" s="5"/>
      <c r="O883" s="5">
        <v>1217</v>
      </c>
      <c r="P883" s="2"/>
      <c r="Q883" s="39">
        <v>4</v>
      </c>
      <c r="R883" s="2">
        <v>85</v>
      </c>
      <c r="S883" s="2">
        <f>+((P883*12)+Q883)*R883*1000</f>
        <v>340000</v>
      </c>
    </row>
    <row r="884" spans="1:19">
      <c r="A884" s="12"/>
      <c r="B884" s="13"/>
      <c r="C884" s="5">
        <v>1235</v>
      </c>
      <c r="D884" s="2"/>
      <c r="E884" s="39">
        <v>7</v>
      </c>
      <c r="F884" s="2">
        <v>105</v>
      </c>
      <c r="G884" s="2">
        <f t="shared" si="194"/>
        <v>735000</v>
      </c>
      <c r="H884" s="2"/>
      <c r="I884" s="2">
        <f t="shared" si="195"/>
        <v>0</v>
      </c>
      <c r="J884" s="2"/>
      <c r="K884" s="2"/>
      <c r="L884" s="4" t="s">
        <v>82</v>
      </c>
      <c r="M884" s="5"/>
      <c r="O884" s="5">
        <v>1218</v>
      </c>
      <c r="P884" s="2"/>
      <c r="Q884" s="39">
        <v>6</v>
      </c>
      <c r="R884" s="2">
        <v>85</v>
      </c>
      <c r="S884" s="2">
        <f>+((P884*12)+Q884)*R884*1000</f>
        <v>510000</v>
      </c>
    </row>
    <row r="885" spans="1:19">
      <c r="A885" s="12"/>
      <c r="B885" s="13"/>
      <c r="C885" s="5"/>
      <c r="D885" s="2">
        <v>2</v>
      </c>
      <c r="E885" s="39"/>
      <c r="F885" s="2">
        <v>55</v>
      </c>
      <c r="G885" s="2">
        <f t="shared" si="194"/>
        <v>1320000</v>
      </c>
      <c r="H885" s="2"/>
      <c r="I885" s="2">
        <f t="shared" si="195"/>
        <v>0</v>
      </c>
      <c r="J885" s="2"/>
      <c r="K885" s="2"/>
      <c r="L885" s="4">
        <f>+SUM(G884:G885)-SUM(I884:K885)</f>
        <v>2055000</v>
      </c>
      <c r="M885" s="5" t="s">
        <v>112</v>
      </c>
      <c r="O885" s="5">
        <v>1219</v>
      </c>
      <c r="P885" s="2"/>
      <c r="Q885" s="39">
        <v>6</v>
      </c>
      <c r="R885" s="2">
        <v>85</v>
      </c>
      <c r="S885" s="2">
        <f>+((P885*12)+Q885)*R885*1000</f>
        <v>510000</v>
      </c>
    </row>
    <row r="886" spans="1:19">
      <c r="A886" s="12"/>
      <c r="B886" s="13"/>
      <c r="C886" s="5">
        <v>1236</v>
      </c>
      <c r="D886" s="2"/>
      <c r="E886" s="39">
        <v>4</v>
      </c>
      <c r="F886" s="2">
        <v>70</v>
      </c>
      <c r="G886" s="2">
        <f t="shared" si="194"/>
        <v>280000</v>
      </c>
      <c r="H886" s="2"/>
      <c r="I886" s="2">
        <f t="shared" si="195"/>
        <v>0</v>
      </c>
      <c r="J886" s="2"/>
      <c r="K886" s="2"/>
      <c r="L886" s="4">
        <f t="shared" si="193"/>
        <v>280000</v>
      </c>
      <c r="M886" s="5"/>
      <c r="O886" s="5">
        <v>1220</v>
      </c>
      <c r="P886" s="66"/>
      <c r="Q886" s="39">
        <v>4</v>
      </c>
      <c r="R886" s="2">
        <v>85</v>
      </c>
      <c r="S886" s="2">
        <f>+((P886*12)+Q886)*R886*1000</f>
        <v>340000</v>
      </c>
    </row>
    <row r="887" spans="1:19">
      <c r="A887" s="12"/>
      <c r="B887" s="13"/>
      <c r="C887" s="5">
        <v>1237</v>
      </c>
      <c r="D887" s="2"/>
      <c r="E887" s="39">
        <v>6</v>
      </c>
      <c r="F887" s="2">
        <v>75</v>
      </c>
      <c r="G887" s="2">
        <f t="shared" si="191"/>
        <v>450000</v>
      </c>
      <c r="H887" s="2"/>
      <c r="I887" s="2">
        <f t="shared" si="192"/>
        <v>0</v>
      </c>
      <c r="J887" s="2"/>
      <c r="K887" s="2"/>
      <c r="L887" s="4">
        <f t="shared" si="193"/>
        <v>450000</v>
      </c>
      <c r="M887" s="5"/>
      <c r="O887" s="5">
        <v>1221</v>
      </c>
      <c r="P887" s="39"/>
      <c r="Q887" s="39">
        <v>6</v>
      </c>
      <c r="R887" s="2">
        <v>85</v>
      </c>
      <c r="S887" s="2">
        <f>+((P887*12)+Q887)*R887*1000</f>
        <v>510000</v>
      </c>
    </row>
    <row r="888" spans="1:19">
      <c r="A888" s="12"/>
      <c r="B888" s="13"/>
      <c r="C888" s="5">
        <v>1239</v>
      </c>
      <c r="D888" s="2">
        <v>1</v>
      </c>
      <c r="E888" s="39"/>
      <c r="F888" s="2">
        <v>75</v>
      </c>
      <c r="G888" s="2">
        <f t="shared" si="191"/>
        <v>900000</v>
      </c>
      <c r="H888" s="2"/>
      <c r="I888" s="2">
        <f t="shared" si="192"/>
        <v>0</v>
      </c>
      <c r="J888" s="2"/>
      <c r="K888" s="2"/>
      <c r="L888" s="4" t="s">
        <v>82</v>
      </c>
      <c r="M888" s="5"/>
      <c r="O888" s="5">
        <v>1222</v>
      </c>
      <c r="P888" s="2"/>
      <c r="Q888" s="39">
        <v>4</v>
      </c>
      <c r="R888" s="2">
        <v>85</v>
      </c>
      <c r="S888" s="2">
        <f>+((P888*12)+Q888)*R888*1000</f>
        <v>340000</v>
      </c>
    </row>
    <row r="889" spans="1:19">
      <c r="A889" s="12"/>
      <c r="B889" s="13"/>
      <c r="C889" s="5"/>
      <c r="D889" s="2"/>
      <c r="E889" s="39">
        <v>8</v>
      </c>
      <c r="F889" s="2">
        <v>85</v>
      </c>
      <c r="G889" s="2">
        <f t="shared" si="191"/>
        <v>680000</v>
      </c>
      <c r="H889" s="2"/>
      <c r="I889" s="2">
        <f t="shared" si="192"/>
        <v>0</v>
      </c>
      <c r="J889" s="2"/>
      <c r="K889" s="2"/>
      <c r="L889" s="4">
        <f>+SUM(G888:G889)-SUM(I888:K889)</f>
        <v>1580000</v>
      </c>
      <c r="M889" s="5"/>
      <c r="O889" s="5">
        <v>1225</v>
      </c>
      <c r="P889" s="2"/>
      <c r="Q889" s="39">
        <v>3</v>
      </c>
      <c r="R889" s="2">
        <v>85</v>
      </c>
      <c r="S889" s="2">
        <f>+((P889*12)+Q889)*R889*1000</f>
        <v>255000</v>
      </c>
    </row>
    <row r="890" spans="1:19">
      <c r="A890" s="12"/>
      <c r="B890" s="13"/>
      <c r="C890" s="5">
        <v>1263</v>
      </c>
      <c r="D890" s="2">
        <v>40</v>
      </c>
      <c r="E890" s="39"/>
      <c r="F890" s="2">
        <v>42</v>
      </c>
      <c r="G890" s="2">
        <f t="shared" si="191"/>
        <v>20160000</v>
      </c>
      <c r="H890" s="2"/>
      <c r="I890" s="2">
        <f t="shared" si="192"/>
        <v>0</v>
      </c>
      <c r="J890" s="2">
        <v>240000</v>
      </c>
      <c r="K890" s="2"/>
      <c r="L890" s="4">
        <f t="shared" si="193"/>
        <v>19920000</v>
      </c>
      <c r="M890" s="5" t="s">
        <v>427</v>
      </c>
      <c r="O890" s="5">
        <v>1226</v>
      </c>
      <c r="P890" s="2"/>
      <c r="Q890" s="39">
        <v>4</v>
      </c>
      <c r="R890" s="2">
        <v>85</v>
      </c>
      <c r="S890" s="2">
        <f>+((P890*12)+Q890)*R890*1000</f>
        <v>340000</v>
      </c>
    </row>
    <row r="891" spans="1:19">
      <c r="A891" s="12"/>
      <c r="B891" s="13"/>
      <c r="C891" s="5">
        <v>1278</v>
      </c>
      <c r="D891" s="2"/>
      <c r="E891" s="39">
        <v>8</v>
      </c>
      <c r="F891" s="2">
        <v>55</v>
      </c>
      <c r="G891" s="2">
        <f t="shared" si="191"/>
        <v>440000</v>
      </c>
      <c r="H891" s="2"/>
      <c r="I891" s="2">
        <f t="shared" si="192"/>
        <v>0</v>
      </c>
      <c r="J891" s="2"/>
      <c r="K891" s="2"/>
      <c r="L891" s="4" t="s">
        <v>82</v>
      </c>
      <c r="M891" s="5"/>
      <c r="O891" s="5">
        <v>1227</v>
      </c>
      <c r="P891" s="2"/>
      <c r="Q891" s="39">
        <v>6</v>
      </c>
      <c r="R891" s="2">
        <v>85</v>
      </c>
      <c r="S891" s="2">
        <f>+((P891*12)+Q891)*R891*1000</f>
        <v>510000</v>
      </c>
    </row>
    <row r="892" spans="1:19">
      <c r="A892" s="12"/>
      <c r="B892" s="13"/>
      <c r="C892" s="5"/>
      <c r="D892" s="2"/>
      <c r="E892" s="39">
        <v>8</v>
      </c>
      <c r="F892" s="2">
        <v>42</v>
      </c>
      <c r="G892" s="2">
        <f t="shared" si="191"/>
        <v>336000</v>
      </c>
      <c r="H892" s="2"/>
      <c r="I892" s="2">
        <f t="shared" si="192"/>
        <v>0</v>
      </c>
      <c r="J892" s="2"/>
      <c r="K892" s="2"/>
      <c r="L892" s="4">
        <f>+SUM(G891:G892)-SUM(I891:K892)</f>
        <v>776000</v>
      </c>
      <c r="M892" s="5"/>
      <c r="O892" s="5"/>
      <c r="P892" s="2"/>
      <c r="Q892" s="39">
        <v>6</v>
      </c>
      <c r="R892" s="2">
        <v>85</v>
      </c>
      <c r="S892" s="2">
        <f>+((P892*12)+Q892)*R892*1000</f>
        <v>510000</v>
      </c>
    </row>
    <row r="893" spans="1:19">
      <c r="A893" s="12"/>
      <c r="B893" s="13"/>
      <c r="C893" s="5">
        <v>1279</v>
      </c>
      <c r="D893" s="2"/>
      <c r="E893" s="39">
        <v>4</v>
      </c>
      <c r="F893" s="2">
        <v>70</v>
      </c>
      <c r="G893" s="2">
        <f t="shared" ref="G893:G906" si="196">+((D893*12)+E893)*F893*1000</f>
        <v>280000</v>
      </c>
      <c r="H893" s="2"/>
      <c r="I893" s="2">
        <f t="shared" si="192"/>
        <v>0</v>
      </c>
      <c r="J893" s="2"/>
      <c r="K893" s="2"/>
      <c r="L893" s="4" t="s">
        <v>82</v>
      </c>
      <c r="M893" s="5"/>
      <c r="O893" s="5"/>
      <c r="P893" s="2"/>
      <c r="Q893" s="39">
        <v>4</v>
      </c>
      <c r="R893" s="2">
        <v>85</v>
      </c>
      <c r="S893" s="2">
        <f>+((P893*12)+Q893)*R893*1000</f>
        <v>340000</v>
      </c>
    </row>
    <row r="894" spans="1:19">
      <c r="A894" s="12"/>
      <c r="B894" s="13"/>
      <c r="C894" s="5"/>
      <c r="D894" s="2"/>
      <c r="E894" s="39">
        <v>4</v>
      </c>
      <c r="F894" s="2">
        <v>65</v>
      </c>
      <c r="G894" s="2">
        <f t="shared" si="196"/>
        <v>260000</v>
      </c>
      <c r="H894" s="2"/>
      <c r="I894" s="2">
        <f t="shared" si="192"/>
        <v>0</v>
      </c>
      <c r="J894" s="2"/>
      <c r="K894" s="2"/>
      <c r="L894" s="4" t="s">
        <v>82</v>
      </c>
      <c r="M894" s="5"/>
      <c r="O894" s="5">
        <v>1230</v>
      </c>
      <c r="P894" s="2"/>
      <c r="Q894" s="39">
        <v>6</v>
      </c>
      <c r="R894" s="2">
        <v>85</v>
      </c>
      <c r="S894" s="2">
        <f>+((P894*12)+Q894)*R894*1000</f>
        <v>510000</v>
      </c>
    </row>
    <row r="895" spans="1:19">
      <c r="A895" s="12"/>
      <c r="B895" s="13"/>
      <c r="C895" s="5"/>
      <c r="D895" s="2"/>
      <c r="E895" s="39">
        <v>4</v>
      </c>
      <c r="F895" s="2">
        <v>55</v>
      </c>
      <c r="G895" s="2">
        <f t="shared" si="196"/>
        <v>220000</v>
      </c>
      <c r="H895" s="2"/>
      <c r="I895" s="2">
        <f t="shared" si="192"/>
        <v>0</v>
      </c>
      <c r="J895" s="2"/>
      <c r="K895" s="2"/>
      <c r="L895" s="4">
        <f>+SUM(G893:G895)-SUM(I893:K895)</f>
        <v>760000</v>
      </c>
      <c r="M895" s="5"/>
      <c r="O895" s="5"/>
      <c r="P895" s="2"/>
      <c r="Q895" s="39">
        <v>4</v>
      </c>
      <c r="R895" s="2">
        <v>85</v>
      </c>
      <c r="S895" s="2">
        <f>+((P895*12)+Q895)*R895*1000</f>
        <v>340000</v>
      </c>
    </row>
    <row r="896" spans="1:19">
      <c r="A896" s="12"/>
      <c r="B896" s="13"/>
      <c r="C896" s="5">
        <v>1280</v>
      </c>
      <c r="D896" s="2">
        <v>6</v>
      </c>
      <c r="E896" s="39"/>
      <c r="F896" s="2">
        <v>55</v>
      </c>
      <c r="G896" s="2">
        <f t="shared" ref="G896:G904" si="197">+((D896*12)+E896)*F896*1000</f>
        <v>3960000</v>
      </c>
      <c r="H896" s="2"/>
      <c r="I896" s="2">
        <f t="shared" ref="I896:I904" si="198">+H896*F896*1000</f>
        <v>0</v>
      </c>
      <c r="J896" s="2">
        <v>36000</v>
      </c>
      <c r="K896" s="2"/>
      <c r="L896" s="4">
        <f t="shared" si="193"/>
        <v>3924000</v>
      </c>
      <c r="M896" s="5"/>
      <c r="O896" s="5"/>
      <c r="P896" s="2"/>
      <c r="Q896" s="39">
        <v>2</v>
      </c>
      <c r="R896" s="2">
        <v>85</v>
      </c>
      <c r="S896" s="2">
        <f>+((P896*12)+Q896)*R896*1000</f>
        <v>170000</v>
      </c>
    </row>
    <row r="897" spans="1:19">
      <c r="A897" s="12"/>
      <c r="B897" s="13"/>
      <c r="C897" s="5">
        <v>1281</v>
      </c>
      <c r="D897" s="2"/>
      <c r="E897" s="39">
        <v>6</v>
      </c>
      <c r="F897" s="2">
        <v>85</v>
      </c>
      <c r="G897" s="2">
        <f t="shared" si="197"/>
        <v>510000</v>
      </c>
      <c r="H897" s="2"/>
      <c r="I897" s="2">
        <f t="shared" si="198"/>
        <v>0</v>
      </c>
      <c r="J897" s="2"/>
      <c r="K897" s="2"/>
      <c r="L897" s="4">
        <f t="shared" si="193"/>
        <v>510000</v>
      </c>
      <c r="M897" s="5"/>
      <c r="O897" s="5">
        <v>1233</v>
      </c>
      <c r="P897" s="2"/>
      <c r="Q897" s="39">
        <v>10</v>
      </c>
      <c r="R897" s="2">
        <v>85</v>
      </c>
      <c r="S897" s="2">
        <f>+((P897*12)+Q897)*R897*1000</f>
        <v>850000</v>
      </c>
    </row>
    <row r="898" spans="1:19">
      <c r="A898" s="12"/>
      <c r="B898" s="13"/>
      <c r="C898" s="5">
        <v>1282</v>
      </c>
      <c r="D898" s="2"/>
      <c r="E898" s="39">
        <v>4</v>
      </c>
      <c r="F898" s="2">
        <v>85</v>
      </c>
      <c r="G898" s="2">
        <f t="shared" si="197"/>
        <v>340000</v>
      </c>
      <c r="H898" s="2"/>
      <c r="I898" s="2">
        <f t="shared" si="198"/>
        <v>0</v>
      </c>
      <c r="J898" s="2"/>
      <c r="K898" s="2"/>
      <c r="L898" s="4" t="s">
        <v>82</v>
      </c>
      <c r="M898" s="5"/>
      <c r="O898" s="5"/>
      <c r="P898" s="2">
        <v>1</v>
      </c>
      <c r="Q898" s="39"/>
      <c r="R898" s="2">
        <v>85</v>
      </c>
      <c r="S898" s="2">
        <f>+((P898*12)+Q898)*R898*1000</f>
        <v>1020000</v>
      </c>
    </row>
    <row r="899" spans="1:19">
      <c r="A899" s="12"/>
      <c r="B899" s="13"/>
      <c r="C899" s="5"/>
      <c r="D899" s="2"/>
      <c r="E899" s="39">
        <v>4</v>
      </c>
      <c r="F899" s="2">
        <v>55</v>
      </c>
      <c r="G899" s="2">
        <f t="shared" si="197"/>
        <v>220000</v>
      </c>
      <c r="H899" s="2"/>
      <c r="I899" s="2">
        <f t="shared" si="198"/>
        <v>0</v>
      </c>
      <c r="J899" s="2"/>
      <c r="K899" s="2"/>
      <c r="L899" s="273">
        <f>+SUM(G898:G899)-SUM(I898:K899)</f>
        <v>560000</v>
      </c>
      <c r="M899" s="5" t="s">
        <v>428</v>
      </c>
      <c r="O899" s="5"/>
      <c r="P899" s="2"/>
      <c r="Q899" s="39">
        <v>8</v>
      </c>
      <c r="R899" s="2">
        <v>85</v>
      </c>
      <c r="S899" s="2">
        <f>+((P899*12)+Q899)*R899*1000</f>
        <v>680000</v>
      </c>
    </row>
    <row r="900" spans="1:19">
      <c r="A900" s="12"/>
      <c r="B900" s="13"/>
      <c r="C900" s="5">
        <v>1283</v>
      </c>
      <c r="D900" s="2"/>
      <c r="E900" s="39">
        <v>6</v>
      </c>
      <c r="F900" s="2">
        <v>75</v>
      </c>
      <c r="G900" s="2">
        <f t="shared" si="197"/>
        <v>450000</v>
      </c>
      <c r="H900" s="2"/>
      <c r="I900" s="2">
        <f t="shared" si="198"/>
        <v>0</v>
      </c>
      <c r="J900" s="2"/>
      <c r="K900" s="2"/>
      <c r="L900" s="4" t="s">
        <v>82</v>
      </c>
      <c r="M900" s="5"/>
      <c r="O900" s="5">
        <v>1281</v>
      </c>
      <c r="P900" s="2"/>
      <c r="Q900" s="39">
        <v>6</v>
      </c>
      <c r="R900" s="2">
        <v>85</v>
      </c>
      <c r="S900" s="2">
        <f>+((P900*12)+Q900)*R900*1000</f>
        <v>510000</v>
      </c>
    </row>
    <row r="901" spans="1:19">
      <c r="A901" s="12"/>
      <c r="B901" s="13"/>
      <c r="C901" s="5"/>
      <c r="D901" s="2"/>
      <c r="E901" s="39">
        <v>2</v>
      </c>
      <c r="F901" s="2">
        <v>85</v>
      </c>
      <c r="G901" s="2">
        <f t="shared" si="197"/>
        <v>170000</v>
      </c>
      <c r="H901" s="2"/>
      <c r="I901" s="2">
        <f t="shared" si="198"/>
        <v>0</v>
      </c>
      <c r="J901" s="2"/>
      <c r="K901" s="2"/>
      <c r="L901" s="4">
        <f>+SUM(G900:G901)-SUM(I900:K901)</f>
        <v>620000</v>
      </c>
      <c r="M901" s="5"/>
      <c r="O901" s="5">
        <v>1282</v>
      </c>
      <c r="P901" s="2"/>
      <c r="Q901" s="39">
        <v>4</v>
      </c>
      <c r="R901" s="2">
        <v>85</v>
      </c>
      <c r="S901" s="2">
        <f>+((P901*12)+Q901)*R901*1000</f>
        <v>340000</v>
      </c>
    </row>
    <row r="902" spans="1:19">
      <c r="A902" s="12"/>
      <c r="B902" s="13"/>
      <c r="C902" s="5">
        <v>1284</v>
      </c>
      <c r="D902" s="2"/>
      <c r="E902" s="39">
        <v>4</v>
      </c>
      <c r="F902" s="2">
        <v>65</v>
      </c>
      <c r="G902" s="2">
        <f t="shared" si="197"/>
        <v>260000</v>
      </c>
      <c r="H902" s="2"/>
      <c r="I902" s="2">
        <f t="shared" si="198"/>
        <v>0</v>
      </c>
      <c r="J902" s="2"/>
      <c r="K902" s="2"/>
      <c r="L902" s="4">
        <f t="shared" si="193"/>
        <v>260000</v>
      </c>
      <c r="M902" s="5"/>
      <c r="O902" s="5"/>
      <c r="P902" s="2"/>
      <c r="Q902" s="39">
        <v>2</v>
      </c>
      <c r="R902" s="2">
        <v>85</v>
      </c>
      <c r="S902" s="2">
        <f>+((P902*12)+Q902)*R902*1000</f>
        <v>170000</v>
      </c>
    </row>
    <row r="903" spans="1:19">
      <c r="A903" s="12"/>
      <c r="B903" s="13"/>
      <c r="C903" s="5">
        <v>1285</v>
      </c>
      <c r="D903" s="2"/>
      <c r="E903" s="39">
        <v>3</v>
      </c>
      <c r="F903" s="2">
        <v>75</v>
      </c>
      <c r="G903" s="2">
        <f t="shared" si="197"/>
        <v>225000</v>
      </c>
      <c r="H903" s="2"/>
      <c r="I903" s="2">
        <f t="shared" si="198"/>
        <v>0</v>
      </c>
      <c r="J903" s="2"/>
      <c r="K903" s="2"/>
      <c r="L903" s="4" t="s">
        <v>82</v>
      </c>
      <c r="M903" s="5"/>
      <c r="O903" s="5"/>
      <c r="P903" s="2"/>
      <c r="Q903" s="39">
        <v>15</v>
      </c>
      <c r="R903" s="2">
        <v>105</v>
      </c>
      <c r="S903" s="2">
        <f>+((P903*12)+Q903)*R903*1000</f>
        <v>1575000</v>
      </c>
    </row>
    <row r="904" spans="1:19">
      <c r="A904" s="12"/>
      <c r="B904" s="13"/>
      <c r="C904" s="5"/>
      <c r="D904" s="2"/>
      <c r="E904" s="39">
        <v>4</v>
      </c>
      <c r="F904" s="2">
        <v>55</v>
      </c>
      <c r="G904" s="2">
        <f t="shared" si="197"/>
        <v>220000</v>
      </c>
      <c r="H904" s="2"/>
      <c r="I904" s="2">
        <f t="shared" si="198"/>
        <v>0</v>
      </c>
      <c r="J904" s="2"/>
      <c r="K904" s="2"/>
      <c r="L904" s="4">
        <f>+SUM(G903:G904)-SUM(I903:K904)</f>
        <v>445000</v>
      </c>
      <c r="M904" s="5"/>
      <c r="O904" s="5">
        <v>1235</v>
      </c>
      <c r="P904" s="2"/>
      <c r="Q904" s="39">
        <v>7</v>
      </c>
      <c r="R904" s="2">
        <v>105</v>
      </c>
      <c r="S904" s="2">
        <f>+((P904*12)+Q904)*R904*1000</f>
        <v>735000</v>
      </c>
    </row>
    <row r="905" spans="1:19">
      <c r="A905" s="12"/>
      <c r="B905" s="13"/>
      <c r="C905" s="5"/>
      <c r="D905" s="2"/>
      <c r="E905" s="39"/>
      <c r="F905" s="2"/>
      <c r="G905" s="2">
        <f t="shared" si="196"/>
        <v>0</v>
      </c>
      <c r="H905" s="2"/>
      <c r="I905" s="2">
        <f t="shared" si="192"/>
        <v>0</v>
      </c>
      <c r="J905" s="2"/>
      <c r="K905" s="2"/>
      <c r="L905" s="4">
        <f t="shared" si="193"/>
        <v>0</v>
      </c>
      <c r="M905" s="5"/>
      <c r="O905" s="5"/>
      <c r="P905" s="2"/>
      <c r="Q905" s="39"/>
      <c r="R905" s="2"/>
      <c r="S905" s="2">
        <f>+((P905*12)+Q905)*R905*1000</f>
        <v>0</v>
      </c>
    </row>
    <row r="906" spans="1:19">
      <c r="A906" s="12"/>
      <c r="B906" s="13"/>
      <c r="C906" s="5"/>
      <c r="D906" s="2"/>
      <c r="E906" s="39"/>
      <c r="F906" s="2"/>
      <c r="G906" s="2">
        <f t="shared" si="196"/>
        <v>0</v>
      </c>
      <c r="H906" s="2"/>
      <c r="I906" s="2">
        <f t="shared" si="192"/>
        <v>0</v>
      </c>
      <c r="J906" s="2"/>
      <c r="K906" s="2"/>
      <c r="L906" s="4">
        <f t="shared" si="193"/>
        <v>0</v>
      </c>
      <c r="M906" s="5"/>
      <c r="O906" s="5"/>
      <c r="P906" s="2"/>
      <c r="Q906" s="39"/>
      <c r="R906" s="2"/>
      <c r="S906" s="2">
        <f>+((P906*12)+Q906)*R906*1000</f>
        <v>0</v>
      </c>
    </row>
    <row r="907" spans="1:19">
      <c r="A907" s="12"/>
      <c r="B907" s="13"/>
      <c r="C907" s="5"/>
      <c r="D907" s="2"/>
      <c r="E907" s="39"/>
      <c r="F907" s="2"/>
      <c r="G907" s="2">
        <f t="shared" ref="G907" si="199">+((D907*12)+E907)*F907*1000</f>
        <v>0</v>
      </c>
      <c r="H907" s="2"/>
      <c r="I907" s="2">
        <f t="shared" ref="I907" si="200">+H907*F907*1000</f>
        <v>0</v>
      </c>
      <c r="J907" s="2"/>
      <c r="K907" s="2"/>
      <c r="L907" s="4">
        <f t="shared" si="193"/>
        <v>0</v>
      </c>
      <c r="M907" s="5"/>
      <c r="O907" s="5"/>
      <c r="P907" s="2"/>
      <c r="Q907" s="39"/>
      <c r="R907" s="2"/>
      <c r="S907" s="2">
        <f>+((P907*12)+Q907)*R907*1000</f>
        <v>0</v>
      </c>
    </row>
    <row r="908" spans="1:19" ht="15.75" thickBot="1">
      <c r="A908" s="12"/>
      <c r="B908" s="13"/>
      <c r="C908" s="5"/>
      <c r="D908" s="2"/>
      <c r="E908" s="2"/>
      <c r="F908" s="2"/>
      <c r="G908" s="2">
        <f t="shared" si="191"/>
        <v>0</v>
      </c>
      <c r="H908" s="2"/>
      <c r="I908" s="2">
        <f t="shared" si="192"/>
        <v>0</v>
      </c>
      <c r="J908" s="2"/>
      <c r="K908" s="2"/>
      <c r="L908" s="4">
        <f>+G908-I908-J908-K908</f>
        <v>0</v>
      </c>
      <c r="M908" s="5"/>
      <c r="O908" s="5"/>
      <c r="P908" s="2"/>
      <c r="Q908" s="2"/>
      <c r="R908" s="2"/>
      <c r="S908" s="2">
        <f>+((P908*12)+Q908)*R908*1000</f>
        <v>0</v>
      </c>
    </row>
    <row r="909" spans="1:19" ht="15.75" thickBot="1">
      <c r="D909" s="14">
        <f>SUM(D853:D908)</f>
        <v>63</v>
      </c>
      <c r="E909" s="14">
        <f>SUM(E853:E908)</f>
        <v>222</v>
      </c>
      <c r="F909" s="8"/>
      <c r="G909" s="14">
        <f>SUM(G853:G908)</f>
        <v>54908000</v>
      </c>
      <c r="H909" s="14">
        <f>SUM(H853:H908)</f>
        <v>0</v>
      </c>
      <c r="I909" s="14">
        <f>SUM(I853:I908)</f>
        <v>0</v>
      </c>
      <c r="J909" s="14">
        <f>SUM(J853:J908)</f>
        <v>336000</v>
      </c>
      <c r="K909" s="14">
        <f>SUM(K853:K908)</f>
        <v>0</v>
      </c>
      <c r="L909" s="14">
        <f>SUM(L853:L908)</f>
        <v>54572000</v>
      </c>
      <c r="O909" s="3"/>
      <c r="P909" s="14">
        <f>SUM(P853:P908)</f>
        <v>63</v>
      </c>
      <c r="Q909" s="14">
        <f>SUM(Q853:Q908)</f>
        <v>222</v>
      </c>
      <c r="R909" s="8"/>
      <c r="S909" s="14">
        <f>SUM(S853:S908)</f>
        <v>54908000</v>
      </c>
    </row>
    <row r="910" spans="1:19">
      <c r="D910" s="10">
        <v>81</v>
      </c>
      <c r="E910" s="10">
        <v>6</v>
      </c>
      <c r="I910" s="3"/>
      <c r="O910" s="3"/>
      <c r="P910" s="10">
        <v>81</v>
      </c>
      <c r="Q910" s="10">
        <v>6</v>
      </c>
      <c r="R910" s="3"/>
      <c r="S910" s="3"/>
    </row>
    <row r="911" spans="1:19">
      <c r="I911" s="3"/>
      <c r="L911" s="35"/>
    </row>
    <row r="912" spans="1:19">
      <c r="A912" s="20" t="s">
        <v>435</v>
      </c>
      <c r="B912" s="13">
        <v>1</v>
      </c>
      <c r="C912" s="5">
        <v>1301</v>
      </c>
      <c r="D912" s="2">
        <v>1</v>
      </c>
      <c r="E912" s="2">
        <v>6</v>
      </c>
      <c r="F912" s="2">
        <v>42</v>
      </c>
      <c r="G912" s="2">
        <f t="shared" ref="G912:G953" si="201">+((D912*12)+E912)*F912*1000</f>
        <v>756000</v>
      </c>
      <c r="H912" s="2"/>
      <c r="I912" s="2">
        <f t="shared" ref="I912:I930" si="202">+H912*F912*1000</f>
        <v>0</v>
      </c>
      <c r="J912" s="2"/>
      <c r="K912" s="2"/>
      <c r="L912" s="4">
        <f>+G912-I912-J912-K912</f>
        <v>756000</v>
      </c>
      <c r="M912" s="5"/>
      <c r="O912" s="5">
        <v>1301</v>
      </c>
      <c r="P912" s="2">
        <v>1</v>
      </c>
      <c r="Q912" s="2">
        <v>6</v>
      </c>
      <c r="R912" s="2">
        <v>42</v>
      </c>
      <c r="S912" s="2">
        <f>+((P912*12)+Q912)*R912*1000</f>
        <v>756000</v>
      </c>
    </row>
    <row r="913" spans="1:19">
      <c r="A913" s="12"/>
      <c r="B913" s="13"/>
      <c r="C913" s="5">
        <v>1238</v>
      </c>
      <c r="D913" s="2"/>
      <c r="E913" s="2">
        <v>6</v>
      </c>
      <c r="F913" s="2">
        <v>70</v>
      </c>
      <c r="G913" s="2">
        <f t="shared" si="201"/>
        <v>420000</v>
      </c>
      <c r="H913" s="2"/>
      <c r="I913" s="2">
        <f t="shared" si="202"/>
        <v>0</v>
      </c>
      <c r="J913" s="2"/>
      <c r="K913" s="2"/>
      <c r="L913" s="4" t="s">
        <v>82</v>
      </c>
      <c r="M913" s="5"/>
      <c r="O913" s="5">
        <v>1298</v>
      </c>
      <c r="P913" s="2">
        <v>30</v>
      </c>
      <c r="Q913" s="2"/>
      <c r="R913" s="2">
        <v>42</v>
      </c>
      <c r="S913" s="2">
        <f>+((P913*12)+Q913)*R913*1000</f>
        <v>15120000</v>
      </c>
    </row>
    <row r="914" spans="1:19">
      <c r="A914" s="12"/>
      <c r="B914" s="13"/>
      <c r="C914" s="5"/>
      <c r="D914" s="2"/>
      <c r="E914" s="2">
        <v>8</v>
      </c>
      <c r="F914" s="2">
        <v>105</v>
      </c>
      <c r="G914" s="2">
        <f t="shared" si="201"/>
        <v>840000</v>
      </c>
      <c r="H914" s="2"/>
      <c r="I914" s="2">
        <f t="shared" si="202"/>
        <v>0</v>
      </c>
      <c r="J914" s="2"/>
      <c r="K914" s="2"/>
      <c r="L914" s="4">
        <f>+SUM(G913:G914)-SUM(I913:K914)</f>
        <v>1260000</v>
      </c>
      <c r="M914" s="5"/>
      <c r="O914" s="5">
        <v>1299</v>
      </c>
      <c r="P914" s="2">
        <v>11</v>
      </c>
      <c r="Q914" s="2"/>
      <c r="R914" s="2">
        <v>42</v>
      </c>
      <c r="S914" s="2">
        <f>+((P914*12)+Q914)*R914*1000</f>
        <v>5544000</v>
      </c>
    </row>
    <row r="915" spans="1:19">
      <c r="A915" s="12"/>
      <c r="B915" s="13"/>
      <c r="C915" s="5">
        <v>1241</v>
      </c>
      <c r="D915" s="2">
        <v>1</v>
      </c>
      <c r="E915" s="2">
        <v>6</v>
      </c>
      <c r="F915" s="2">
        <v>85</v>
      </c>
      <c r="G915" s="2">
        <f t="shared" si="201"/>
        <v>1530000</v>
      </c>
      <c r="H915" s="2"/>
      <c r="I915" s="2">
        <f t="shared" si="202"/>
        <v>0</v>
      </c>
      <c r="J915" s="2"/>
      <c r="K915" s="2"/>
      <c r="L915" s="4">
        <f t="shared" ref="L915:L953" si="203">+G915-I915-J915-K915</f>
        <v>1530000</v>
      </c>
      <c r="M915" s="5"/>
      <c r="O915" s="5">
        <v>1247</v>
      </c>
      <c r="P915" s="2"/>
      <c r="Q915" s="2">
        <v>4</v>
      </c>
      <c r="R915" s="2">
        <v>50</v>
      </c>
      <c r="S915" s="2">
        <f>+((P915*12)+Q915)*R915*1000</f>
        <v>200000</v>
      </c>
    </row>
    <row r="916" spans="1:19">
      <c r="A916" s="12"/>
      <c r="B916" s="13"/>
      <c r="C916" s="5">
        <v>1242</v>
      </c>
      <c r="D916" s="2">
        <v>2</v>
      </c>
      <c r="E916" s="2"/>
      <c r="F916" s="2">
        <v>75</v>
      </c>
      <c r="G916" s="2">
        <f t="shared" si="201"/>
        <v>1800000</v>
      </c>
      <c r="H916" s="2"/>
      <c r="I916" s="2">
        <f t="shared" si="202"/>
        <v>0</v>
      </c>
      <c r="J916" s="2"/>
      <c r="K916" s="2"/>
      <c r="L916" s="4">
        <f t="shared" si="203"/>
        <v>1800000</v>
      </c>
      <c r="M916" s="5"/>
      <c r="O916" s="5"/>
      <c r="P916" s="2"/>
      <c r="Q916" s="2">
        <v>8</v>
      </c>
      <c r="R916" s="2">
        <v>50</v>
      </c>
      <c r="S916" s="2">
        <f>+((P916*12)+Q916)*R916*1000</f>
        <v>400000</v>
      </c>
    </row>
    <row r="917" spans="1:19">
      <c r="A917" s="12"/>
      <c r="B917" s="13"/>
      <c r="C917" s="5">
        <v>1244</v>
      </c>
      <c r="D917" s="2">
        <v>1</v>
      </c>
      <c r="E917" s="2">
        <v>8</v>
      </c>
      <c r="F917" s="2">
        <v>75</v>
      </c>
      <c r="G917" s="2">
        <f t="shared" si="201"/>
        <v>1500000</v>
      </c>
      <c r="H917" s="2"/>
      <c r="I917" s="2">
        <f t="shared" si="202"/>
        <v>0</v>
      </c>
      <c r="J917" s="2"/>
      <c r="K917" s="2"/>
      <c r="L917" s="4">
        <f t="shared" si="203"/>
        <v>1500000</v>
      </c>
      <c r="M917" s="5"/>
      <c r="O917" s="5"/>
      <c r="P917" s="2"/>
      <c r="Q917" s="2">
        <v>4</v>
      </c>
      <c r="R917" s="2">
        <v>55</v>
      </c>
      <c r="S917" s="2">
        <f>+((P917*12)+Q917)*R917*1000</f>
        <v>220000</v>
      </c>
    </row>
    <row r="918" spans="1:19">
      <c r="A918" s="12"/>
      <c r="B918" s="13"/>
      <c r="C918" s="5">
        <v>1245</v>
      </c>
      <c r="D918" s="2">
        <v>2</v>
      </c>
      <c r="E918" s="2">
        <v>4</v>
      </c>
      <c r="F918" s="2">
        <v>105</v>
      </c>
      <c r="G918" s="2">
        <f t="shared" si="201"/>
        <v>2940000</v>
      </c>
      <c r="H918" s="2"/>
      <c r="I918" s="2">
        <f t="shared" si="202"/>
        <v>0</v>
      </c>
      <c r="J918" s="2"/>
      <c r="K918" s="2"/>
      <c r="L918" s="4" t="s">
        <v>82</v>
      </c>
      <c r="M918" s="5"/>
      <c r="O918" s="5"/>
      <c r="P918" s="2"/>
      <c r="Q918" s="2">
        <v>4</v>
      </c>
      <c r="R918" s="2">
        <v>55</v>
      </c>
      <c r="S918" s="2">
        <f>+((P918*12)+Q918)*R918*1000</f>
        <v>220000</v>
      </c>
    </row>
    <row r="919" spans="1:19">
      <c r="A919" s="12"/>
      <c r="B919" s="13"/>
      <c r="C919" s="5"/>
      <c r="D919" s="2">
        <v>2</v>
      </c>
      <c r="E919" s="2"/>
      <c r="F919" s="2">
        <v>105</v>
      </c>
      <c r="G919" s="2">
        <f t="shared" si="201"/>
        <v>2520000</v>
      </c>
      <c r="H919" s="2"/>
      <c r="I919" s="2">
        <f t="shared" si="202"/>
        <v>0</v>
      </c>
      <c r="J919" s="2">
        <v>24000</v>
      </c>
      <c r="K919" s="2"/>
      <c r="L919" s="4">
        <f>+SUM(G918:G919)-SUM(I918:K919)</f>
        <v>5436000</v>
      </c>
      <c r="M919" s="5" t="s">
        <v>112</v>
      </c>
      <c r="O919" s="5">
        <v>1295</v>
      </c>
      <c r="P919" s="2"/>
      <c r="Q919" s="2">
        <v>8</v>
      </c>
      <c r="R919" s="2">
        <v>55</v>
      </c>
      <c r="S919" s="2">
        <f>+((P919*12)+Q919)*R919*1000</f>
        <v>440000</v>
      </c>
    </row>
    <row r="920" spans="1:19">
      <c r="A920" s="12"/>
      <c r="B920" s="13"/>
      <c r="C920" s="5">
        <v>1246</v>
      </c>
      <c r="D920" s="2">
        <v>2</v>
      </c>
      <c r="E920" s="2"/>
      <c r="F920" s="2">
        <v>85</v>
      </c>
      <c r="G920" s="2">
        <f t="shared" si="201"/>
        <v>2040000</v>
      </c>
      <c r="H920" s="2"/>
      <c r="I920" s="2">
        <f t="shared" si="202"/>
        <v>0</v>
      </c>
      <c r="J920" s="2">
        <v>12000</v>
      </c>
      <c r="K920" s="2"/>
      <c r="L920" s="4" t="s">
        <v>82</v>
      </c>
      <c r="M920" s="5"/>
      <c r="O920" s="5">
        <v>1293</v>
      </c>
      <c r="P920" s="2"/>
      <c r="Q920" s="2">
        <v>4</v>
      </c>
      <c r="R920" s="2">
        <v>60</v>
      </c>
      <c r="S920" s="2">
        <f>+((P920*12)+Q920)*R920*1000</f>
        <v>240000</v>
      </c>
    </row>
    <row r="921" spans="1:19">
      <c r="A921" s="12"/>
      <c r="B921" s="13"/>
      <c r="C921" s="5"/>
      <c r="D921" s="2">
        <v>2</v>
      </c>
      <c r="E921" s="2">
        <v>6</v>
      </c>
      <c r="F921" s="2">
        <v>85</v>
      </c>
      <c r="G921" s="2">
        <f t="shared" si="201"/>
        <v>2550000</v>
      </c>
      <c r="H921" s="2"/>
      <c r="I921" s="2">
        <f t="shared" si="202"/>
        <v>0</v>
      </c>
      <c r="J921" s="2">
        <v>12000</v>
      </c>
      <c r="K921" s="2"/>
      <c r="L921" s="4">
        <f>+SUM(G920:G921)-SUM(I920:K921)</f>
        <v>4566000</v>
      </c>
      <c r="M921" s="5" t="s">
        <v>112</v>
      </c>
      <c r="O921" s="5">
        <v>1291</v>
      </c>
      <c r="P921" s="2"/>
      <c r="Q921" s="2">
        <v>6</v>
      </c>
      <c r="R921" s="2">
        <v>65</v>
      </c>
      <c r="S921" s="2">
        <f>+((P921*12)+Q921)*R921*1000</f>
        <v>390000</v>
      </c>
    </row>
    <row r="922" spans="1:19">
      <c r="A922" s="12"/>
      <c r="B922" s="13"/>
      <c r="C922" s="5">
        <v>1247</v>
      </c>
      <c r="D922" s="2"/>
      <c r="E922" s="2">
        <v>4</v>
      </c>
      <c r="F922" s="2">
        <v>50</v>
      </c>
      <c r="G922" s="2">
        <f t="shared" si="201"/>
        <v>200000</v>
      </c>
      <c r="H922" s="2"/>
      <c r="I922" s="2">
        <f t="shared" si="202"/>
        <v>0</v>
      </c>
      <c r="J922" s="2"/>
      <c r="K922" s="2"/>
      <c r="L922" s="4" t="s">
        <v>82</v>
      </c>
      <c r="M922" s="5"/>
      <c r="O922" s="5"/>
      <c r="P922" s="2"/>
      <c r="Q922" s="2">
        <v>7</v>
      </c>
      <c r="R922" s="2">
        <v>65</v>
      </c>
      <c r="S922" s="2">
        <f>+((P922*12)+Q922)*R922*1000</f>
        <v>455000</v>
      </c>
    </row>
    <row r="923" spans="1:19">
      <c r="A923" s="12"/>
      <c r="B923" s="13"/>
      <c r="C923" s="5"/>
      <c r="D923" s="2"/>
      <c r="E923" s="2">
        <v>4</v>
      </c>
      <c r="F923" s="2">
        <v>55</v>
      </c>
      <c r="G923" s="2">
        <f t="shared" si="201"/>
        <v>220000</v>
      </c>
      <c r="H923" s="2"/>
      <c r="I923" s="2">
        <f t="shared" si="202"/>
        <v>0</v>
      </c>
      <c r="J923" s="2"/>
      <c r="K923" s="2"/>
      <c r="L923" s="4">
        <f>+SUM(G922:G923)-SUM(I922:K923)</f>
        <v>420000</v>
      </c>
      <c r="M923" s="5"/>
      <c r="O923" s="5"/>
      <c r="P923" s="2"/>
      <c r="Q923" s="2">
        <v>8</v>
      </c>
      <c r="R923" s="2">
        <v>65</v>
      </c>
      <c r="S923" s="2">
        <f>+((P923*12)+Q923)*R923*1000</f>
        <v>520000</v>
      </c>
    </row>
    <row r="924" spans="1:19">
      <c r="A924" s="12"/>
      <c r="B924" s="13"/>
      <c r="C924" s="5">
        <v>1248</v>
      </c>
      <c r="D924" s="2">
        <v>8</v>
      </c>
      <c r="E924" s="2"/>
      <c r="F924" s="2">
        <v>85</v>
      </c>
      <c r="G924" s="2">
        <f t="shared" si="201"/>
        <v>8160000</v>
      </c>
      <c r="H924" s="2"/>
      <c r="I924" s="2">
        <f t="shared" si="202"/>
        <v>0</v>
      </c>
      <c r="J924" s="2"/>
      <c r="K924" s="2"/>
      <c r="L924" s="4" t="s">
        <v>82</v>
      </c>
      <c r="M924" s="5"/>
      <c r="O924" s="5">
        <v>1238</v>
      </c>
      <c r="P924" s="2"/>
      <c r="Q924" s="2">
        <v>6</v>
      </c>
      <c r="R924" s="2">
        <v>70</v>
      </c>
      <c r="S924" s="2">
        <f>+((P924*12)+Q924)*R924*1000</f>
        <v>420000</v>
      </c>
    </row>
    <row r="925" spans="1:19">
      <c r="A925" s="12"/>
      <c r="B925" s="13"/>
      <c r="C925" s="5"/>
      <c r="D925" s="2">
        <v>12</v>
      </c>
      <c r="E925" s="2">
        <v>6</v>
      </c>
      <c r="F925" s="2">
        <v>75</v>
      </c>
      <c r="G925" s="2">
        <f t="shared" si="201"/>
        <v>11250000</v>
      </c>
      <c r="H925" s="2"/>
      <c r="I925" s="2">
        <f t="shared" si="202"/>
        <v>0</v>
      </c>
      <c r="J925" s="2"/>
      <c r="K925" s="2"/>
      <c r="L925" s="4">
        <f>+SUM(G924:G925)-SUM(I924:K925)</f>
        <v>19410000</v>
      </c>
      <c r="M925" s="5" t="s">
        <v>121</v>
      </c>
      <c r="O925" s="5">
        <v>1242</v>
      </c>
      <c r="P925" s="2">
        <v>2</v>
      </c>
      <c r="Q925" s="2"/>
      <c r="R925" s="2">
        <v>75</v>
      </c>
      <c r="S925" s="2">
        <f>+((P925*12)+Q925)*R925*1000</f>
        <v>1800000</v>
      </c>
    </row>
    <row r="926" spans="1:19">
      <c r="A926" s="12"/>
      <c r="B926" s="13"/>
      <c r="C926" s="5">
        <v>1249</v>
      </c>
      <c r="D926" s="2"/>
      <c r="E926" s="2">
        <v>4</v>
      </c>
      <c r="F926" s="2">
        <v>75</v>
      </c>
      <c r="G926" s="2">
        <f t="shared" si="201"/>
        <v>300000</v>
      </c>
      <c r="H926" s="2"/>
      <c r="I926" s="2">
        <f t="shared" si="202"/>
        <v>0</v>
      </c>
      <c r="J926" s="2"/>
      <c r="K926" s="2"/>
      <c r="L926" s="4">
        <f t="shared" si="203"/>
        <v>300000</v>
      </c>
      <c r="M926" s="5"/>
      <c r="O926" s="5">
        <v>1244</v>
      </c>
      <c r="P926" s="2">
        <v>1</v>
      </c>
      <c r="Q926" s="2">
        <v>8</v>
      </c>
      <c r="R926" s="2">
        <v>75</v>
      </c>
      <c r="S926" s="2">
        <f>+((P926*12)+Q926)*R926*1000</f>
        <v>1500000</v>
      </c>
    </row>
    <row r="927" spans="1:19">
      <c r="A927" s="12"/>
      <c r="B927" s="13"/>
      <c r="C927" s="5">
        <v>1286</v>
      </c>
      <c r="D927" s="2"/>
      <c r="E927" s="2">
        <v>4</v>
      </c>
      <c r="F927" s="2">
        <v>85</v>
      </c>
      <c r="G927" s="2">
        <f t="shared" si="201"/>
        <v>340000</v>
      </c>
      <c r="H927" s="2"/>
      <c r="I927" s="2">
        <f t="shared" si="202"/>
        <v>0</v>
      </c>
      <c r="J927" s="2"/>
      <c r="K927" s="2"/>
      <c r="L927" s="4" t="s">
        <v>82</v>
      </c>
      <c r="M927" s="5"/>
      <c r="O927" s="5"/>
      <c r="P927" s="2">
        <v>12</v>
      </c>
      <c r="Q927" s="2">
        <v>6</v>
      </c>
      <c r="R927" s="2">
        <v>75</v>
      </c>
      <c r="S927" s="2">
        <f>+((P927*12)+Q927)*R927*1000</f>
        <v>11250000</v>
      </c>
    </row>
    <row r="928" spans="1:19">
      <c r="A928" s="12"/>
      <c r="B928" s="13"/>
      <c r="C928" s="5"/>
      <c r="D928" s="2">
        <v>1</v>
      </c>
      <c r="E928" s="2"/>
      <c r="F928" s="2">
        <v>105</v>
      </c>
      <c r="G928" s="2">
        <f t="shared" si="201"/>
        <v>1260000</v>
      </c>
      <c r="H928" s="2"/>
      <c r="I928" s="2">
        <f t="shared" si="202"/>
        <v>0</v>
      </c>
      <c r="J928" s="2"/>
      <c r="K928" s="2"/>
      <c r="L928" s="4">
        <f>+SUM(G927:G928)-SUM(I927:K928)</f>
        <v>1600000</v>
      </c>
      <c r="M928" s="5"/>
      <c r="O928" s="5">
        <v>1249</v>
      </c>
      <c r="P928" s="2"/>
      <c r="Q928" s="2">
        <v>4</v>
      </c>
      <c r="R928" s="2">
        <v>75</v>
      </c>
      <c r="S928" s="2">
        <f>+((P928*12)+Q928)*R928*1000</f>
        <v>300000</v>
      </c>
    </row>
    <row r="929" spans="1:19">
      <c r="A929" s="12"/>
      <c r="B929" s="13"/>
      <c r="C929" s="5">
        <v>1287</v>
      </c>
      <c r="D929" s="2"/>
      <c r="E929" s="2">
        <v>6</v>
      </c>
      <c r="F929" s="2">
        <v>105</v>
      </c>
      <c r="G929" s="2">
        <f t="shared" si="201"/>
        <v>630000</v>
      </c>
      <c r="H929" s="2"/>
      <c r="I929" s="2">
        <f t="shared" si="202"/>
        <v>0</v>
      </c>
      <c r="J929" s="2"/>
      <c r="K929" s="2"/>
      <c r="L929" s="4" t="s">
        <v>82</v>
      </c>
      <c r="M929" s="5"/>
      <c r="O929" s="5"/>
      <c r="P929" s="2"/>
      <c r="Q929" s="2">
        <v>6</v>
      </c>
      <c r="R929" s="2">
        <v>75</v>
      </c>
      <c r="S929" s="2">
        <f>+((P929*12)+Q929)*R929*1000</f>
        <v>450000</v>
      </c>
    </row>
    <row r="930" spans="1:19">
      <c r="A930" s="12"/>
      <c r="B930" s="13"/>
      <c r="C930" s="5"/>
      <c r="D930" s="2"/>
      <c r="E930" s="2">
        <v>6</v>
      </c>
      <c r="F930" s="2">
        <v>75</v>
      </c>
      <c r="G930" s="2">
        <f t="shared" si="201"/>
        <v>450000</v>
      </c>
      <c r="H930" s="2"/>
      <c r="I930" s="2">
        <f t="shared" si="202"/>
        <v>0</v>
      </c>
      <c r="J930" s="2"/>
      <c r="K930" s="2"/>
      <c r="L930" s="4">
        <f>+SUM(G929:G930)-SUM(I929:K930)</f>
        <v>1080000</v>
      </c>
      <c r="M930" s="5"/>
      <c r="O930" s="5"/>
      <c r="P930" s="2"/>
      <c r="Q930" s="2">
        <v>6</v>
      </c>
      <c r="R930" s="2">
        <v>75</v>
      </c>
      <c r="S930" s="2">
        <f>+((P930*12)+Q930)*R930*1000</f>
        <v>450000</v>
      </c>
    </row>
    <row r="931" spans="1:19">
      <c r="A931" s="12"/>
      <c r="B931" s="13"/>
      <c r="C931" s="5">
        <v>1288</v>
      </c>
      <c r="D931" s="2"/>
      <c r="E931" s="2">
        <v>5</v>
      </c>
      <c r="F931" s="2">
        <v>85</v>
      </c>
      <c r="G931" s="2">
        <f t="shared" ref="G931:G941" si="204">+((D931*12)+E931)*F931*1000</f>
        <v>425000</v>
      </c>
      <c r="H931" s="2"/>
      <c r="I931" s="2">
        <f t="shared" ref="I931:I941" si="205">+H931*F931*1000</f>
        <v>0</v>
      </c>
      <c r="J931" s="2"/>
      <c r="K931" s="2"/>
      <c r="L931" s="4">
        <f t="shared" si="203"/>
        <v>425000</v>
      </c>
      <c r="M931" s="5"/>
      <c r="O931" s="5">
        <v>1297</v>
      </c>
      <c r="P931" s="2"/>
      <c r="Q931" s="2">
        <v>4</v>
      </c>
      <c r="R931" s="2">
        <v>75</v>
      </c>
      <c r="S931" s="2">
        <f>+((P931*12)+Q931)*R931*1000</f>
        <v>300000</v>
      </c>
    </row>
    <row r="932" spans="1:19">
      <c r="A932" s="12"/>
      <c r="B932" s="13"/>
      <c r="C932" s="5">
        <v>1289</v>
      </c>
      <c r="D932" s="2"/>
      <c r="E932" s="2">
        <v>8</v>
      </c>
      <c r="F932" s="2">
        <v>85</v>
      </c>
      <c r="G932" s="2">
        <f t="shared" si="204"/>
        <v>680000</v>
      </c>
      <c r="H932" s="2"/>
      <c r="I932" s="2">
        <f t="shared" si="205"/>
        <v>0</v>
      </c>
      <c r="J932" s="2"/>
      <c r="K932" s="2"/>
      <c r="L932" s="4">
        <f t="shared" si="203"/>
        <v>680000</v>
      </c>
      <c r="M932" s="5"/>
      <c r="O932" s="5">
        <v>1241</v>
      </c>
      <c r="P932" s="2">
        <v>1</v>
      </c>
      <c r="Q932" s="2">
        <v>6</v>
      </c>
      <c r="R932" s="2">
        <v>85</v>
      </c>
      <c r="S932" s="2">
        <f>+((P932*12)+Q932)*R932*1000</f>
        <v>1530000</v>
      </c>
    </row>
    <row r="933" spans="1:19">
      <c r="A933" s="12"/>
      <c r="B933" s="13"/>
      <c r="C933" s="5">
        <v>1290</v>
      </c>
      <c r="D933" s="2"/>
      <c r="E933" s="2">
        <v>4</v>
      </c>
      <c r="F933" s="2">
        <v>85</v>
      </c>
      <c r="G933" s="2">
        <f t="shared" si="204"/>
        <v>340000</v>
      </c>
      <c r="H933" s="2"/>
      <c r="I933" s="2">
        <f t="shared" si="205"/>
        <v>0</v>
      </c>
      <c r="J933" s="2"/>
      <c r="K933" s="2"/>
      <c r="L933" s="4">
        <f t="shared" si="203"/>
        <v>340000</v>
      </c>
      <c r="M933" s="5"/>
      <c r="O933" s="5">
        <v>1246</v>
      </c>
      <c r="P933" s="2">
        <v>2</v>
      </c>
      <c r="Q933" s="2"/>
      <c r="R933" s="2">
        <v>85</v>
      </c>
      <c r="S933" s="2">
        <f>+((P933*12)+Q933)*R933*1000</f>
        <v>2040000</v>
      </c>
    </row>
    <row r="934" spans="1:19">
      <c r="A934" s="12"/>
      <c r="B934" s="13"/>
      <c r="C934" s="5">
        <v>1291</v>
      </c>
      <c r="D934" s="2"/>
      <c r="E934" s="2">
        <v>6</v>
      </c>
      <c r="F934" s="2">
        <v>65</v>
      </c>
      <c r="G934" s="2">
        <f t="shared" si="204"/>
        <v>390000</v>
      </c>
      <c r="H934" s="2"/>
      <c r="I934" s="2">
        <f t="shared" si="205"/>
        <v>0</v>
      </c>
      <c r="J934" s="2"/>
      <c r="K934" s="2"/>
      <c r="L934" s="4" t="s">
        <v>82</v>
      </c>
      <c r="M934" s="5"/>
      <c r="O934" s="5"/>
      <c r="P934" s="2">
        <v>2</v>
      </c>
      <c r="Q934" s="2">
        <v>6</v>
      </c>
      <c r="R934" s="2">
        <v>85</v>
      </c>
      <c r="S934" s="2">
        <f>+((P934*12)+Q934)*R934*1000</f>
        <v>2550000</v>
      </c>
    </row>
    <row r="935" spans="1:19">
      <c r="A935" s="12"/>
      <c r="B935" s="13"/>
      <c r="C935" s="5"/>
      <c r="D935" s="2"/>
      <c r="E935" s="2">
        <v>4</v>
      </c>
      <c r="F935" s="2">
        <v>55</v>
      </c>
      <c r="G935" s="2">
        <f t="shared" si="204"/>
        <v>220000</v>
      </c>
      <c r="H935" s="2"/>
      <c r="I935" s="2">
        <f t="shared" si="205"/>
        <v>0</v>
      </c>
      <c r="J935" s="2"/>
      <c r="K935" s="2"/>
      <c r="L935" s="4" t="s">
        <v>82</v>
      </c>
      <c r="M935" s="5"/>
      <c r="O935" s="5">
        <v>1248</v>
      </c>
      <c r="P935" s="2">
        <v>8</v>
      </c>
      <c r="Q935" s="2"/>
      <c r="R935" s="2">
        <v>85</v>
      </c>
      <c r="S935" s="2">
        <f>+((P935*12)+Q935)*R935*1000</f>
        <v>8160000</v>
      </c>
    </row>
    <row r="936" spans="1:19">
      <c r="A936" s="12"/>
      <c r="B936" s="13"/>
      <c r="C936" s="5"/>
      <c r="D936" s="2"/>
      <c r="E936" s="2">
        <v>4</v>
      </c>
      <c r="F936" s="2">
        <v>105</v>
      </c>
      <c r="G936" s="2">
        <f t="shared" si="204"/>
        <v>420000</v>
      </c>
      <c r="H936" s="2"/>
      <c r="I936" s="2">
        <f t="shared" si="205"/>
        <v>0</v>
      </c>
      <c r="J936" s="2"/>
      <c r="K936" s="2"/>
      <c r="L936" s="4" t="s">
        <v>82</v>
      </c>
      <c r="M936" s="5"/>
      <c r="O936" s="5">
        <v>1286</v>
      </c>
      <c r="P936" s="2"/>
      <c r="Q936" s="2">
        <v>4</v>
      </c>
      <c r="R936" s="2">
        <v>85</v>
      </c>
      <c r="S936" s="2">
        <f>+((P936*12)+Q936)*R936*1000</f>
        <v>340000</v>
      </c>
    </row>
    <row r="937" spans="1:19">
      <c r="A937" s="12"/>
      <c r="B937" s="13"/>
      <c r="C937" s="5"/>
      <c r="D937" s="2"/>
      <c r="E937" s="2">
        <v>6</v>
      </c>
      <c r="F937" s="2">
        <v>75</v>
      </c>
      <c r="G937" s="2">
        <f t="shared" si="204"/>
        <v>450000</v>
      </c>
      <c r="H937" s="2"/>
      <c r="I937" s="2">
        <f t="shared" si="205"/>
        <v>0</v>
      </c>
      <c r="J937" s="2"/>
      <c r="K937" s="2"/>
      <c r="L937" s="4">
        <f>+SUM(G934:G937)-SUM(I934:K937)</f>
        <v>1480000</v>
      </c>
      <c r="M937" s="5"/>
      <c r="O937" s="5">
        <v>1288</v>
      </c>
      <c r="P937" s="2"/>
      <c r="Q937" s="2">
        <v>5</v>
      </c>
      <c r="R937" s="2">
        <v>85</v>
      </c>
      <c r="S937" s="2">
        <f>+((P937*12)+Q937)*R937*1000</f>
        <v>425000</v>
      </c>
    </row>
    <row r="938" spans="1:19">
      <c r="A938" s="12"/>
      <c r="B938" s="13"/>
      <c r="C938" s="5">
        <v>1293</v>
      </c>
      <c r="D938" s="2"/>
      <c r="E938" s="2">
        <v>4</v>
      </c>
      <c r="F938" s="2">
        <v>60</v>
      </c>
      <c r="G938" s="2">
        <f t="shared" si="204"/>
        <v>240000</v>
      </c>
      <c r="H938" s="2"/>
      <c r="I938" s="2">
        <f t="shared" si="205"/>
        <v>0</v>
      </c>
      <c r="J938" s="2"/>
      <c r="K938" s="2"/>
      <c r="L938" s="4" t="s">
        <v>82</v>
      </c>
      <c r="M938" s="5"/>
      <c r="O938" s="5">
        <v>1289</v>
      </c>
      <c r="P938" s="2"/>
      <c r="Q938" s="2">
        <v>8</v>
      </c>
      <c r="R938" s="2">
        <v>85</v>
      </c>
      <c r="S938" s="2">
        <f>+((P938*12)+Q938)*R938*1000</f>
        <v>680000</v>
      </c>
    </row>
    <row r="939" spans="1:19">
      <c r="A939" s="12"/>
      <c r="B939" s="13"/>
      <c r="C939" s="5"/>
      <c r="D939" s="2"/>
      <c r="E939" s="2">
        <v>9</v>
      </c>
      <c r="F939" s="2">
        <v>105</v>
      </c>
      <c r="G939" s="2">
        <f t="shared" si="204"/>
        <v>945000</v>
      </c>
      <c r="H939" s="2"/>
      <c r="I939" s="2">
        <f t="shared" si="205"/>
        <v>0</v>
      </c>
      <c r="J939" s="2"/>
      <c r="K939" s="2"/>
      <c r="L939" s="4" t="s">
        <v>82</v>
      </c>
      <c r="M939" s="5"/>
      <c r="O939" s="5">
        <v>1290</v>
      </c>
      <c r="P939" s="2"/>
      <c r="Q939" s="2">
        <v>4</v>
      </c>
      <c r="R939" s="2">
        <v>85</v>
      </c>
      <c r="S939" s="2">
        <f>+((P939*12)+Q939)*R939*1000</f>
        <v>340000</v>
      </c>
    </row>
    <row r="940" spans="1:19">
      <c r="A940" s="12"/>
      <c r="B940" s="13"/>
      <c r="C940" s="5"/>
      <c r="D940" s="2"/>
      <c r="E940" s="2">
        <v>8</v>
      </c>
      <c r="F940" s="2">
        <v>50</v>
      </c>
      <c r="G940" s="2">
        <f t="shared" si="204"/>
        <v>400000</v>
      </c>
      <c r="H940" s="2"/>
      <c r="I940" s="2">
        <f t="shared" si="205"/>
        <v>0</v>
      </c>
      <c r="J940" s="2"/>
      <c r="K940" s="2"/>
      <c r="L940" s="4" t="s">
        <v>82</v>
      </c>
      <c r="M940" s="5"/>
      <c r="O940" s="5"/>
      <c r="P940" s="2"/>
      <c r="Q940" s="2">
        <v>8</v>
      </c>
      <c r="R940" s="2">
        <v>105</v>
      </c>
      <c r="S940" s="2">
        <f>+((P940*12)+Q940)*R940*1000</f>
        <v>840000</v>
      </c>
    </row>
    <row r="941" spans="1:19">
      <c r="A941" s="12"/>
      <c r="B941" s="13"/>
      <c r="C941" s="5"/>
      <c r="D941" s="2"/>
      <c r="E941" s="2">
        <v>7</v>
      </c>
      <c r="F941" s="2">
        <v>65</v>
      </c>
      <c r="G941" s="2">
        <f t="shared" si="204"/>
        <v>455000</v>
      </c>
      <c r="H941" s="2"/>
      <c r="I941" s="2">
        <f t="shared" si="205"/>
        <v>0</v>
      </c>
      <c r="J941" s="2"/>
      <c r="K941" s="2"/>
      <c r="L941" s="4">
        <f>+SUM(G938:G941)-SUM(I938:K941)</f>
        <v>2040000</v>
      </c>
      <c r="M941" s="5"/>
      <c r="O941" s="5">
        <v>1245</v>
      </c>
      <c r="P941" s="2">
        <v>2</v>
      </c>
      <c r="Q941" s="2">
        <v>4</v>
      </c>
      <c r="R941" s="2">
        <v>105</v>
      </c>
      <c r="S941" s="2">
        <f>+((P941*12)+Q941)*R941*1000</f>
        <v>2940000</v>
      </c>
    </row>
    <row r="942" spans="1:19">
      <c r="A942" s="12"/>
      <c r="B942" s="13"/>
      <c r="C942" s="5">
        <v>1294</v>
      </c>
      <c r="D942" s="2"/>
      <c r="E942" s="2">
        <v>6</v>
      </c>
      <c r="F942" s="2">
        <v>105</v>
      </c>
      <c r="G942" s="2">
        <f t="shared" ref="G942:G952" si="206">+((D942*12)+E942)*F942*1000</f>
        <v>630000</v>
      </c>
      <c r="H942" s="2"/>
      <c r="I942" s="2">
        <f t="shared" ref="I942:I952" si="207">+H942*F942*1000</f>
        <v>0</v>
      </c>
      <c r="J942" s="2"/>
      <c r="K942" s="2"/>
      <c r="L942" s="4">
        <f t="shared" si="203"/>
        <v>630000</v>
      </c>
      <c r="M942" s="5"/>
      <c r="O942" s="5"/>
      <c r="P942" s="2">
        <v>2</v>
      </c>
      <c r="Q942" s="2"/>
      <c r="R942" s="2">
        <v>105</v>
      </c>
      <c r="S942" s="2">
        <f>+((P942*12)+Q942)*R942*1000</f>
        <v>2520000</v>
      </c>
    </row>
    <row r="943" spans="1:19">
      <c r="A943" s="12"/>
      <c r="B943" s="13"/>
      <c r="C943" s="5">
        <v>1295</v>
      </c>
      <c r="D943" s="2"/>
      <c r="E943" s="2">
        <v>8</v>
      </c>
      <c r="F943" s="2">
        <v>55</v>
      </c>
      <c r="G943" s="2">
        <f t="shared" si="206"/>
        <v>440000</v>
      </c>
      <c r="H943" s="2"/>
      <c r="I943" s="2">
        <f t="shared" si="207"/>
        <v>0</v>
      </c>
      <c r="J943" s="2"/>
      <c r="K943" s="2"/>
      <c r="L943" s="4" t="s">
        <v>82</v>
      </c>
      <c r="M943" s="5"/>
      <c r="O943" s="5"/>
      <c r="P943" s="2">
        <v>1</v>
      </c>
      <c r="Q943" s="2"/>
      <c r="R943" s="2">
        <v>105</v>
      </c>
      <c r="S943" s="2">
        <f>+((P943*12)+Q943)*R943*1000</f>
        <v>1260000</v>
      </c>
    </row>
    <row r="944" spans="1:19">
      <c r="A944" s="12"/>
      <c r="B944" s="13"/>
      <c r="C944" s="5"/>
      <c r="D944" s="2"/>
      <c r="E944" s="2">
        <v>8</v>
      </c>
      <c r="F944" s="2">
        <v>65</v>
      </c>
      <c r="G944" s="2">
        <f t="shared" si="206"/>
        <v>520000</v>
      </c>
      <c r="H944" s="2"/>
      <c r="I944" s="2">
        <f t="shared" si="207"/>
        <v>0</v>
      </c>
      <c r="J944" s="2"/>
      <c r="K944" s="2"/>
      <c r="L944" s="4" t="s">
        <v>82</v>
      </c>
      <c r="M944" s="5"/>
      <c r="O944" s="5">
        <v>1287</v>
      </c>
      <c r="P944" s="2"/>
      <c r="Q944" s="2">
        <v>6</v>
      </c>
      <c r="R944" s="2">
        <v>105</v>
      </c>
      <c r="S944" s="2">
        <f>+((P944*12)+Q944)*R944*1000</f>
        <v>630000</v>
      </c>
    </row>
    <row r="945" spans="1:19">
      <c r="A945" s="12"/>
      <c r="B945" s="13"/>
      <c r="C945" s="5"/>
      <c r="D945" s="2"/>
      <c r="E945" s="2">
        <v>6</v>
      </c>
      <c r="F945" s="2">
        <v>105</v>
      </c>
      <c r="G945" s="2">
        <f t="shared" si="206"/>
        <v>630000</v>
      </c>
      <c r="H945" s="2"/>
      <c r="I945" s="2">
        <f t="shared" si="207"/>
        <v>0</v>
      </c>
      <c r="J945" s="2"/>
      <c r="K945" s="2"/>
      <c r="L945" s="4">
        <f>+SUM(G943:G945)-SUM(I943:K945)</f>
        <v>1590000</v>
      </c>
      <c r="M945" s="5" t="s">
        <v>100</v>
      </c>
      <c r="O945" s="5"/>
      <c r="P945" s="2"/>
      <c r="Q945" s="2">
        <v>4</v>
      </c>
      <c r="R945" s="2">
        <v>105</v>
      </c>
      <c r="S945" s="2">
        <f>+((P945*12)+Q945)*R945*1000</f>
        <v>420000</v>
      </c>
    </row>
    <row r="946" spans="1:19">
      <c r="A946" s="12"/>
      <c r="B946" s="13"/>
      <c r="C946" s="5">
        <v>1296</v>
      </c>
      <c r="D946" s="2"/>
      <c r="E946" s="2">
        <v>6</v>
      </c>
      <c r="F946" s="2">
        <v>105</v>
      </c>
      <c r="G946" s="2">
        <f t="shared" si="206"/>
        <v>630000</v>
      </c>
      <c r="H946" s="2"/>
      <c r="I946" s="2">
        <f t="shared" si="207"/>
        <v>0</v>
      </c>
      <c r="J946" s="2"/>
      <c r="K946" s="2"/>
      <c r="L946" s="4">
        <f t="shared" si="203"/>
        <v>630000</v>
      </c>
      <c r="M946" s="5"/>
      <c r="O946" s="5"/>
      <c r="P946" s="2"/>
      <c r="Q946" s="2">
        <v>9</v>
      </c>
      <c r="R946" s="2">
        <v>105</v>
      </c>
      <c r="S946" s="2">
        <f>+((P946*12)+Q946)*R946*1000</f>
        <v>945000</v>
      </c>
    </row>
    <row r="947" spans="1:19">
      <c r="A947" s="12"/>
      <c r="B947" s="13"/>
      <c r="C947" s="5">
        <v>1297</v>
      </c>
      <c r="D947" s="2"/>
      <c r="E947" s="2">
        <v>4</v>
      </c>
      <c r="F947" s="2">
        <v>75</v>
      </c>
      <c r="G947" s="2">
        <f t="shared" ref="G947:G951" si="208">+((D947*12)+E947)*F947*1000</f>
        <v>300000</v>
      </c>
      <c r="H947" s="2"/>
      <c r="I947" s="2">
        <f t="shared" ref="I947:I951" si="209">+H947*F947*1000</f>
        <v>0</v>
      </c>
      <c r="J947" s="2"/>
      <c r="K947" s="2"/>
      <c r="L947" s="4">
        <f t="shared" si="203"/>
        <v>300000</v>
      </c>
      <c r="M947" s="5"/>
      <c r="O947" s="5">
        <v>1294</v>
      </c>
      <c r="P947" s="2"/>
      <c r="Q947" s="2">
        <v>6</v>
      </c>
      <c r="R947" s="2">
        <v>105</v>
      </c>
      <c r="S947" s="2">
        <f>+((P947*12)+Q947)*R947*1000</f>
        <v>630000</v>
      </c>
    </row>
    <row r="948" spans="1:19">
      <c r="A948" s="12"/>
      <c r="B948" s="13"/>
      <c r="C948" s="5">
        <v>1298</v>
      </c>
      <c r="D948" s="2">
        <v>30</v>
      </c>
      <c r="E948" s="2"/>
      <c r="F948" s="2">
        <v>42</v>
      </c>
      <c r="G948" s="2">
        <f t="shared" si="208"/>
        <v>15120000</v>
      </c>
      <c r="H948" s="2"/>
      <c r="I948" s="2">
        <f t="shared" si="209"/>
        <v>0</v>
      </c>
      <c r="J948" s="2">
        <v>180000</v>
      </c>
      <c r="K948" s="2"/>
      <c r="L948" s="4">
        <f t="shared" si="203"/>
        <v>14940000</v>
      </c>
      <c r="M948" s="5" t="s">
        <v>436</v>
      </c>
      <c r="O948" s="5"/>
      <c r="P948" s="2"/>
      <c r="Q948" s="2">
        <v>6</v>
      </c>
      <c r="R948" s="2">
        <v>105</v>
      </c>
      <c r="S948" s="2">
        <f>+((P948*12)+Q948)*R948*1000</f>
        <v>630000</v>
      </c>
    </row>
    <row r="949" spans="1:19">
      <c r="A949" s="12"/>
      <c r="B949" s="13"/>
      <c r="C949" s="5">
        <v>1299</v>
      </c>
      <c r="D949" s="2">
        <v>11</v>
      </c>
      <c r="E949" s="2"/>
      <c r="F949" s="2">
        <v>42</v>
      </c>
      <c r="G949" s="2">
        <f t="shared" si="208"/>
        <v>5544000</v>
      </c>
      <c r="H949" s="2"/>
      <c r="I949" s="2">
        <f t="shared" si="209"/>
        <v>0</v>
      </c>
      <c r="J949" s="2">
        <v>66000</v>
      </c>
      <c r="K949" s="2"/>
      <c r="L949" s="4">
        <f t="shared" si="203"/>
        <v>5478000</v>
      </c>
      <c r="M949" s="5" t="s">
        <v>100</v>
      </c>
      <c r="O949" s="5">
        <v>1296</v>
      </c>
      <c r="P949" s="2"/>
      <c r="Q949" s="2">
        <v>6</v>
      </c>
      <c r="R949" s="2">
        <v>105</v>
      </c>
      <c r="S949" s="2">
        <f>+((P949*12)+Q949)*R949*1000</f>
        <v>630000</v>
      </c>
    </row>
    <row r="950" spans="1:19">
      <c r="A950" s="12"/>
      <c r="B950" s="13"/>
      <c r="C950" s="5">
        <v>1300</v>
      </c>
      <c r="D950" s="2">
        <v>2</v>
      </c>
      <c r="E950" s="2"/>
      <c r="F950" s="2">
        <v>105</v>
      </c>
      <c r="G950" s="2">
        <f t="shared" si="208"/>
        <v>2520000</v>
      </c>
      <c r="H950" s="2"/>
      <c r="I950" s="2">
        <f t="shared" si="209"/>
        <v>0</v>
      </c>
      <c r="J950" s="2"/>
      <c r="K950" s="2"/>
      <c r="L950" s="4">
        <f t="shared" si="203"/>
        <v>2520000</v>
      </c>
      <c r="M950" s="5"/>
      <c r="O950" s="5">
        <v>1300</v>
      </c>
      <c r="P950" s="2">
        <v>2</v>
      </c>
      <c r="Q950" s="2"/>
      <c r="R950" s="2">
        <v>105</v>
      </c>
      <c r="S950" s="2">
        <f>+((P950*12)+Q950)*R950*1000</f>
        <v>2520000</v>
      </c>
    </row>
    <row r="951" spans="1:19">
      <c r="A951" s="12"/>
      <c r="B951" s="13"/>
      <c r="C951" s="5"/>
      <c r="D951" s="2"/>
      <c r="E951" s="2"/>
      <c r="F951" s="2"/>
      <c r="G951" s="2">
        <f t="shared" si="208"/>
        <v>0</v>
      </c>
      <c r="H951" s="2"/>
      <c r="I951" s="2">
        <f t="shared" si="209"/>
        <v>0</v>
      </c>
      <c r="J951" s="2"/>
      <c r="K951" s="2"/>
      <c r="L951" s="4">
        <f t="shared" si="203"/>
        <v>0</v>
      </c>
      <c r="M951" s="5"/>
      <c r="O951" s="5"/>
      <c r="P951" s="2"/>
      <c r="Q951" s="2"/>
      <c r="R951" s="2"/>
      <c r="S951" s="2">
        <f>+((P951*12)+Q951)*R951*1000</f>
        <v>0</v>
      </c>
    </row>
    <row r="952" spans="1:19">
      <c r="A952" s="12"/>
      <c r="B952" s="13"/>
      <c r="C952" s="5"/>
      <c r="D952" s="2"/>
      <c r="E952" s="2"/>
      <c r="F952" s="2"/>
      <c r="G952" s="2">
        <f t="shared" si="206"/>
        <v>0</v>
      </c>
      <c r="H952" s="2"/>
      <c r="I952" s="2">
        <f t="shared" si="207"/>
        <v>0</v>
      </c>
      <c r="J952" s="2"/>
      <c r="K952" s="2"/>
      <c r="L952" s="4">
        <f t="shared" si="203"/>
        <v>0</v>
      </c>
      <c r="M952" s="5"/>
      <c r="O952" s="5"/>
      <c r="P952" s="2"/>
      <c r="Q952" s="2"/>
      <c r="R952" s="2"/>
      <c r="S952" s="2">
        <f>+((P952*12)+Q952)*R952*1000</f>
        <v>0</v>
      </c>
    </row>
    <row r="953" spans="1:19">
      <c r="A953" s="12"/>
      <c r="B953" s="13"/>
      <c r="C953" s="5"/>
      <c r="D953" s="2"/>
      <c r="E953" s="2"/>
      <c r="F953" s="2"/>
      <c r="G953" s="2">
        <f t="shared" si="201"/>
        <v>0</v>
      </c>
      <c r="H953" s="2"/>
      <c r="I953" s="2">
        <f>+H953*F953*1000</f>
        <v>0</v>
      </c>
      <c r="J953" s="2"/>
      <c r="K953" s="2"/>
      <c r="L953" s="4">
        <f t="shared" si="203"/>
        <v>0</v>
      </c>
      <c r="M953" s="5"/>
      <c r="O953" s="5"/>
      <c r="P953" s="2"/>
      <c r="Q953" s="2"/>
      <c r="R953" s="2"/>
      <c r="S953" s="2">
        <f>+((P953*12)+Q953)*R953*1000</f>
        <v>0</v>
      </c>
    </row>
    <row r="954" spans="1:19">
      <c r="A954" s="12"/>
      <c r="B954" s="13"/>
      <c r="C954" s="5"/>
      <c r="D954" s="2"/>
      <c r="E954" s="2"/>
      <c r="F954" s="2"/>
      <c r="G954" s="2">
        <f t="shared" ref="G954" si="210">+((D954*12)+E954)*F954*1000</f>
        <v>0</v>
      </c>
      <c r="H954" s="2"/>
      <c r="I954" s="2">
        <f t="shared" ref="I954" si="211">+H954*F954*1000</f>
        <v>0</v>
      </c>
      <c r="J954" s="2"/>
      <c r="K954" s="2"/>
      <c r="L954" s="4">
        <f t="shared" ref="L954" si="212">+G954-I954-J954-K954</f>
        <v>0</v>
      </c>
      <c r="M954" s="5"/>
      <c r="O954" s="5"/>
      <c r="P954" s="2"/>
      <c r="Q954" s="2"/>
      <c r="R954" s="2"/>
      <c r="S954" s="2">
        <f>+((P954*12)+Q954)*R954*1000</f>
        <v>0</v>
      </c>
    </row>
    <row r="955" spans="1:19" ht="15.75" thickBot="1">
      <c r="A955" s="12"/>
      <c r="B955" s="13"/>
      <c r="C955" s="5"/>
      <c r="D955" s="2"/>
      <c r="E955" s="2"/>
      <c r="F955" s="2"/>
      <c r="G955" s="2">
        <f>+((D955*12)+E955)*F955*1000</f>
        <v>0</v>
      </c>
      <c r="H955" s="2"/>
      <c r="I955" s="2">
        <f t="shared" ref="I955" si="213">+H955*F955*1000</f>
        <v>0</v>
      </c>
      <c r="J955" s="2"/>
      <c r="K955" s="2"/>
      <c r="L955" s="2">
        <f>+G955-I955-J955-K955</f>
        <v>0</v>
      </c>
      <c r="M955" s="5"/>
      <c r="O955" s="5"/>
      <c r="P955" s="2"/>
      <c r="Q955" s="2"/>
      <c r="R955" s="2"/>
      <c r="S955" s="2">
        <f>+((P955*12)+Q955)*R955*1000</f>
        <v>0</v>
      </c>
    </row>
    <row r="956" spans="1:19" ht="15.75" thickBot="1">
      <c r="D956" s="14">
        <f>SUM(D912:D955)</f>
        <v>77</v>
      </c>
      <c r="E956" s="14">
        <f>SUM(E912:E955)</f>
        <v>181</v>
      </c>
      <c r="F956" s="8"/>
      <c r="G956" s="14">
        <f t="shared" ref="G956:L956" si="214">SUM(G912:G955)</f>
        <v>71005000</v>
      </c>
      <c r="H956" s="14">
        <f t="shared" si="214"/>
        <v>0</v>
      </c>
      <c r="I956" s="14">
        <f t="shared" si="214"/>
        <v>0</v>
      </c>
      <c r="J956" s="14">
        <f t="shared" si="214"/>
        <v>294000</v>
      </c>
      <c r="K956" s="14">
        <f t="shared" si="214"/>
        <v>0</v>
      </c>
      <c r="L956" s="14">
        <f t="shared" si="214"/>
        <v>70711000</v>
      </c>
      <c r="O956" s="3"/>
      <c r="P956" s="14">
        <f>SUM(P912:P955)</f>
        <v>77</v>
      </c>
      <c r="Q956" s="14">
        <f>SUM(Q912:Q955)</f>
        <v>181</v>
      </c>
      <c r="R956" s="8"/>
      <c r="S956" s="14">
        <f>SUM(S912:S955)</f>
        <v>71005000</v>
      </c>
    </row>
    <row r="957" spans="1:19">
      <c r="D957" s="10">
        <v>92</v>
      </c>
      <c r="E957" s="10">
        <v>1</v>
      </c>
      <c r="I957" s="3"/>
      <c r="O957" s="3"/>
      <c r="P957" s="10">
        <v>92</v>
      </c>
      <c r="Q957" s="10">
        <v>1</v>
      </c>
      <c r="R957" s="3"/>
      <c r="S957" s="3"/>
    </row>
    <row r="958" spans="1:19">
      <c r="I958" s="3"/>
      <c r="L958" s="35"/>
    </row>
    <row r="959" spans="1:19">
      <c r="A959" s="51" t="s">
        <v>134</v>
      </c>
      <c r="B959" s="13">
        <v>11</v>
      </c>
      <c r="C959" s="5"/>
      <c r="D959" s="2"/>
      <c r="E959" s="2"/>
      <c r="F959" s="2"/>
      <c r="G959" s="2">
        <f>+((D959*12)+E959)*F959*1000</f>
        <v>0</v>
      </c>
      <c r="H959" s="2"/>
      <c r="I959" s="2">
        <f>+H959*F959*1000</f>
        <v>0</v>
      </c>
      <c r="J959" s="2"/>
      <c r="K959" s="2"/>
      <c r="L959" s="4">
        <f>+G959-I959-J959-K959</f>
        <v>0</v>
      </c>
      <c r="M959" s="5"/>
    </row>
    <row r="960" spans="1:19">
      <c r="A960" s="51"/>
      <c r="B960" s="13"/>
      <c r="C960" s="5"/>
      <c r="D960" s="2"/>
      <c r="E960" s="2"/>
      <c r="F960" s="2"/>
      <c r="G960" s="2">
        <f t="shared" ref="G960:G1023" si="215">+((D960*12)+E960)*F960*1000</f>
        <v>0</v>
      </c>
      <c r="H960" s="2"/>
      <c r="I960" s="2">
        <f t="shared" ref="I960:I1023" si="216">+H960*F960*1000</f>
        <v>0</v>
      </c>
      <c r="J960" s="2"/>
      <c r="K960" s="2"/>
      <c r="L960" s="4" t="s">
        <v>82</v>
      </c>
      <c r="M960" s="5"/>
    </row>
    <row r="961" spans="1:13">
      <c r="A961" s="51"/>
      <c r="B961" s="13"/>
      <c r="C961" s="5"/>
      <c r="D961" s="2"/>
      <c r="E961" s="2"/>
      <c r="F961" s="2"/>
      <c r="G961" s="2">
        <f t="shared" si="215"/>
        <v>0</v>
      </c>
      <c r="H961" s="2"/>
      <c r="I961" s="2">
        <f t="shared" si="216"/>
        <v>0</v>
      </c>
      <c r="J961" s="2"/>
      <c r="K961" s="2"/>
      <c r="L961" s="4">
        <f>+SUM(G960:G961)-SUM(I960:K961)</f>
        <v>0</v>
      </c>
      <c r="M961" s="5"/>
    </row>
    <row r="962" spans="1:13">
      <c r="A962" s="51"/>
      <c r="B962" s="13"/>
      <c r="C962" s="5"/>
      <c r="D962" s="2"/>
      <c r="E962" s="2"/>
      <c r="F962" s="2"/>
      <c r="G962" s="2">
        <f t="shared" si="215"/>
        <v>0</v>
      </c>
      <c r="H962" s="2"/>
      <c r="I962" s="2">
        <f t="shared" si="216"/>
        <v>0</v>
      </c>
      <c r="J962" s="2"/>
      <c r="K962" s="2"/>
      <c r="L962" s="4">
        <f t="shared" ref="L962:L963" si="217">+G962-I962-J962-K962</f>
        <v>0</v>
      </c>
      <c r="M962" s="5"/>
    </row>
    <row r="963" spans="1:13">
      <c r="A963" s="51"/>
      <c r="B963" s="13"/>
      <c r="C963" s="5"/>
      <c r="D963" s="2"/>
      <c r="E963" s="2"/>
      <c r="F963" s="2"/>
      <c r="G963" s="2">
        <f t="shared" si="215"/>
        <v>0</v>
      </c>
      <c r="H963" s="2"/>
      <c r="I963" s="2">
        <f t="shared" si="216"/>
        <v>0</v>
      </c>
      <c r="J963" s="2"/>
      <c r="K963" s="2"/>
      <c r="L963" s="4">
        <f t="shared" si="217"/>
        <v>0</v>
      </c>
      <c r="M963" s="5"/>
    </row>
    <row r="964" spans="1:13">
      <c r="A964" s="51"/>
      <c r="B964" s="13"/>
      <c r="C964" s="5"/>
      <c r="D964" s="2"/>
      <c r="E964" s="2"/>
      <c r="F964" s="2"/>
      <c r="G964" s="2">
        <f t="shared" si="215"/>
        <v>0</v>
      </c>
      <c r="H964" s="2"/>
      <c r="I964" s="2">
        <f t="shared" si="216"/>
        <v>0</v>
      </c>
      <c r="J964" s="2"/>
      <c r="K964" s="2"/>
      <c r="L964" s="4" t="s">
        <v>82</v>
      </c>
      <c r="M964" s="5"/>
    </row>
    <row r="965" spans="1:13">
      <c r="A965" s="51"/>
      <c r="B965" s="13"/>
      <c r="C965" s="5"/>
      <c r="D965" s="2"/>
      <c r="E965" s="2"/>
      <c r="F965" s="2"/>
      <c r="G965" s="2">
        <f t="shared" si="215"/>
        <v>0</v>
      </c>
      <c r="H965" s="2"/>
      <c r="I965" s="2">
        <f t="shared" si="216"/>
        <v>0</v>
      </c>
      <c r="J965" s="2"/>
      <c r="K965" s="2"/>
      <c r="L965" s="4">
        <f>+SUM(G964:G965)-SUM(I964:K965)</f>
        <v>0</v>
      </c>
      <c r="M965" s="5"/>
    </row>
    <row r="966" spans="1:13">
      <c r="A966" s="51"/>
      <c r="B966" s="13"/>
      <c r="C966" s="5"/>
      <c r="D966" s="2"/>
      <c r="E966" s="2"/>
      <c r="F966" s="2"/>
      <c r="G966" s="2">
        <f t="shared" si="215"/>
        <v>0</v>
      </c>
      <c r="H966" s="2"/>
      <c r="I966" s="2">
        <f t="shared" si="216"/>
        <v>0</v>
      </c>
      <c r="J966" s="2"/>
      <c r="K966" s="2"/>
      <c r="L966" s="4">
        <f t="shared" ref="L966:L967" si="218">+G966-I966-J966-K966</f>
        <v>0</v>
      </c>
      <c r="M966" s="5"/>
    </row>
    <row r="967" spans="1:13">
      <c r="A967" s="51"/>
      <c r="B967" s="13"/>
      <c r="C967" s="5"/>
      <c r="D967" s="2"/>
      <c r="E967" s="2"/>
      <c r="F967" s="2"/>
      <c r="G967" s="2">
        <f t="shared" si="215"/>
        <v>0</v>
      </c>
      <c r="H967" s="2"/>
      <c r="I967" s="2">
        <f t="shared" si="216"/>
        <v>0</v>
      </c>
      <c r="J967" s="2"/>
      <c r="K967" s="2"/>
      <c r="L967" s="4">
        <f t="shared" si="218"/>
        <v>0</v>
      </c>
      <c r="M967" s="5"/>
    </row>
    <row r="968" spans="1:13">
      <c r="A968" s="51"/>
      <c r="B968" s="13"/>
      <c r="C968" s="5"/>
      <c r="D968" s="2"/>
      <c r="E968" s="2"/>
      <c r="F968" s="2"/>
      <c r="G968" s="2">
        <f t="shared" si="215"/>
        <v>0</v>
      </c>
      <c r="H968" s="2"/>
      <c r="I968" s="2">
        <f t="shared" si="216"/>
        <v>0</v>
      </c>
      <c r="J968" s="2"/>
      <c r="K968" s="2"/>
      <c r="L968" s="4" t="s">
        <v>82</v>
      </c>
      <c r="M968" s="5"/>
    </row>
    <row r="969" spans="1:13">
      <c r="A969" s="51"/>
      <c r="B969" s="13"/>
      <c r="C969" s="5"/>
      <c r="D969" s="2"/>
      <c r="E969" s="2"/>
      <c r="F969" s="2"/>
      <c r="G969" s="2">
        <f t="shared" si="215"/>
        <v>0</v>
      </c>
      <c r="H969" s="2"/>
      <c r="I969" s="2">
        <f t="shared" si="216"/>
        <v>0</v>
      </c>
      <c r="J969" s="2"/>
      <c r="K969" s="2"/>
      <c r="L969" s="4" t="s">
        <v>82</v>
      </c>
      <c r="M969" s="5"/>
    </row>
    <row r="970" spans="1:13">
      <c r="A970" s="51"/>
      <c r="B970" s="13"/>
      <c r="C970" s="5"/>
      <c r="D970" s="2"/>
      <c r="E970" s="2"/>
      <c r="F970" s="2"/>
      <c r="G970" s="2">
        <f t="shared" si="215"/>
        <v>0</v>
      </c>
      <c r="H970" s="2"/>
      <c r="I970" s="2">
        <f t="shared" si="216"/>
        <v>0</v>
      </c>
      <c r="J970" s="2"/>
      <c r="K970" s="2"/>
      <c r="L970" s="4" t="s">
        <v>82</v>
      </c>
      <c r="M970" s="5"/>
    </row>
    <row r="971" spans="1:13">
      <c r="A971" s="51"/>
      <c r="B971" s="13"/>
      <c r="C971" s="5"/>
      <c r="D971" s="2"/>
      <c r="E971" s="2"/>
      <c r="F971" s="2"/>
      <c r="G971" s="2">
        <f t="shared" si="215"/>
        <v>0</v>
      </c>
      <c r="H971" s="2"/>
      <c r="I971" s="2">
        <f t="shared" si="216"/>
        <v>0</v>
      </c>
      <c r="J971" s="2"/>
      <c r="K971" s="2"/>
      <c r="L971" s="4">
        <f>+SUM(G968:G971)-SUM(I968:K971)</f>
        <v>0</v>
      </c>
      <c r="M971" s="5"/>
    </row>
    <row r="972" spans="1:13">
      <c r="A972" s="51"/>
      <c r="B972" s="13"/>
      <c r="C972" s="5"/>
      <c r="D972" s="2"/>
      <c r="E972" s="2"/>
      <c r="F972" s="2"/>
      <c r="G972" s="2">
        <f t="shared" si="215"/>
        <v>0</v>
      </c>
      <c r="H972" s="2"/>
      <c r="I972" s="2">
        <f t="shared" si="216"/>
        <v>0</v>
      </c>
      <c r="J972" s="2"/>
      <c r="K972" s="2"/>
      <c r="L972" s="4" t="s">
        <v>82</v>
      </c>
      <c r="M972" s="5"/>
    </row>
    <row r="973" spans="1:13">
      <c r="A973" s="51"/>
      <c r="B973" s="13"/>
      <c r="C973" s="5"/>
      <c r="D973" s="2"/>
      <c r="E973" s="2"/>
      <c r="F973" s="2"/>
      <c r="G973" s="2">
        <f t="shared" si="215"/>
        <v>0</v>
      </c>
      <c r="H973" s="2"/>
      <c r="I973" s="2">
        <f t="shared" si="216"/>
        <v>0</v>
      </c>
      <c r="J973" s="2"/>
      <c r="K973" s="2"/>
      <c r="L973" s="4" t="s">
        <v>82</v>
      </c>
      <c r="M973" s="5"/>
    </row>
    <row r="974" spans="1:13">
      <c r="A974" s="51"/>
      <c r="B974" s="13"/>
      <c r="C974" s="5"/>
      <c r="D974" s="2"/>
      <c r="E974" s="2"/>
      <c r="F974" s="2"/>
      <c r="G974" s="2">
        <f t="shared" si="215"/>
        <v>0</v>
      </c>
      <c r="H974" s="2"/>
      <c r="I974" s="2">
        <f t="shared" si="216"/>
        <v>0</v>
      </c>
      <c r="J974" s="2"/>
      <c r="K974" s="2"/>
      <c r="L974" s="4" t="s">
        <v>82</v>
      </c>
      <c r="M974" s="5"/>
    </row>
    <row r="975" spans="1:13">
      <c r="A975" s="51"/>
      <c r="B975" s="13"/>
      <c r="C975" s="5"/>
      <c r="D975" s="2"/>
      <c r="E975" s="2"/>
      <c r="F975" s="2"/>
      <c r="G975" s="2">
        <f t="shared" si="215"/>
        <v>0</v>
      </c>
      <c r="H975" s="2"/>
      <c r="I975" s="2">
        <f t="shared" si="216"/>
        <v>0</v>
      </c>
      <c r="J975" s="2"/>
      <c r="K975" s="2"/>
      <c r="L975" s="4" t="s">
        <v>82</v>
      </c>
      <c r="M975" s="5"/>
    </row>
    <row r="976" spans="1:13">
      <c r="A976" s="51"/>
      <c r="B976" s="13"/>
      <c r="C976" s="5"/>
      <c r="D976" s="2"/>
      <c r="E976" s="2"/>
      <c r="F976" s="2"/>
      <c r="G976" s="2">
        <f t="shared" si="215"/>
        <v>0</v>
      </c>
      <c r="H976" s="2"/>
      <c r="I976" s="2">
        <f t="shared" si="216"/>
        <v>0</v>
      </c>
      <c r="J976" s="2"/>
      <c r="K976" s="2"/>
      <c r="L976" s="4">
        <f>+SUM(G972:G976)-SUM(I972:K976)</f>
        <v>0</v>
      </c>
      <c r="M976" s="5"/>
    </row>
    <row r="977" spans="1:13">
      <c r="A977" s="51"/>
      <c r="B977" s="13"/>
      <c r="C977" s="5"/>
      <c r="D977" s="2"/>
      <c r="E977" s="2"/>
      <c r="F977" s="2"/>
      <c r="G977" s="2">
        <f t="shared" si="215"/>
        <v>0</v>
      </c>
      <c r="H977" s="2"/>
      <c r="I977" s="2">
        <f t="shared" si="216"/>
        <v>0</v>
      </c>
      <c r="J977" s="2"/>
      <c r="K977" s="2"/>
      <c r="L977" s="4">
        <f t="shared" ref="L977:L979" si="219">+G977-I977-J977-K977</f>
        <v>0</v>
      </c>
      <c r="M977" s="5"/>
    </row>
    <row r="978" spans="1:13">
      <c r="A978" s="51"/>
      <c r="B978" s="13"/>
      <c r="C978" s="5"/>
      <c r="D978" s="2"/>
      <c r="E978" s="2"/>
      <c r="F978" s="2"/>
      <c r="G978" s="2">
        <f t="shared" si="215"/>
        <v>0</v>
      </c>
      <c r="H978" s="2"/>
      <c r="I978" s="2">
        <f t="shared" si="216"/>
        <v>0</v>
      </c>
      <c r="J978" s="2"/>
      <c r="K978" s="2"/>
      <c r="L978" s="4">
        <f t="shared" si="219"/>
        <v>0</v>
      </c>
      <c r="M978" s="5"/>
    </row>
    <row r="979" spans="1:13">
      <c r="A979" s="51"/>
      <c r="B979" s="13"/>
      <c r="C979" s="5"/>
      <c r="D979" s="2"/>
      <c r="E979" s="2"/>
      <c r="F979" s="2"/>
      <c r="G979" s="2">
        <f t="shared" si="215"/>
        <v>0</v>
      </c>
      <c r="H979" s="2"/>
      <c r="I979" s="2">
        <f t="shared" si="216"/>
        <v>0</v>
      </c>
      <c r="J979" s="2"/>
      <c r="K979" s="2"/>
      <c r="L979" s="4">
        <f t="shared" si="219"/>
        <v>0</v>
      </c>
      <c r="M979" s="5"/>
    </row>
    <row r="980" spans="1:13">
      <c r="A980" s="51"/>
      <c r="B980" s="13"/>
      <c r="C980" s="5"/>
      <c r="D980" s="2"/>
      <c r="E980" s="2"/>
      <c r="F980" s="2"/>
      <c r="G980" s="2">
        <f t="shared" si="215"/>
        <v>0</v>
      </c>
      <c r="H980" s="2"/>
      <c r="I980" s="2">
        <f t="shared" si="216"/>
        <v>0</v>
      </c>
      <c r="J980" s="2"/>
      <c r="K980" s="2"/>
      <c r="L980" s="4" t="s">
        <v>82</v>
      </c>
      <c r="M980" s="5"/>
    </row>
    <row r="981" spans="1:13">
      <c r="A981" s="51"/>
      <c r="B981" s="13"/>
      <c r="C981" s="5"/>
      <c r="D981" s="2"/>
      <c r="E981" s="2"/>
      <c r="F981" s="2"/>
      <c r="G981" s="2">
        <f t="shared" si="215"/>
        <v>0</v>
      </c>
      <c r="H981" s="2"/>
      <c r="I981" s="2">
        <f t="shared" si="216"/>
        <v>0</v>
      </c>
      <c r="J981" s="2"/>
      <c r="K981" s="2"/>
      <c r="L981" s="4" t="s">
        <v>82</v>
      </c>
      <c r="M981" s="5"/>
    </row>
    <row r="982" spans="1:13">
      <c r="A982" s="51"/>
      <c r="B982" s="13"/>
      <c r="C982" s="5"/>
      <c r="D982" s="2"/>
      <c r="E982" s="2"/>
      <c r="F982" s="2"/>
      <c r="G982" s="2">
        <f t="shared" si="215"/>
        <v>0</v>
      </c>
      <c r="H982" s="2"/>
      <c r="I982" s="2">
        <f t="shared" si="216"/>
        <v>0</v>
      </c>
      <c r="J982" s="2"/>
      <c r="K982" s="2"/>
      <c r="L982" s="4">
        <f>+SUM(G980:G982)-SUM(I980:K982)</f>
        <v>0</v>
      </c>
      <c r="M982" s="5"/>
    </row>
    <row r="983" spans="1:13">
      <c r="A983" s="51"/>
      <c r="B983" s="13"/>
      <c r="C983" s="5"/>
      <c r="D983" s="2"/>
      <c r="E983" s="2"/>
      <c r="F983" s="2"/>
      <c r="G983" s="2">
        <f t="shared" si="215"/>
        <v>0</v>
      </c>
      <c r="H983" s="2"/>
      <c r="I983" s="2">
        <f t="shared" si="216"/>
        <v>0</v>
      </c>
      <c r="J983" s="2"/>
      <c r="K983" s="2"/>
      <c r="L983" s="4" t="s">
        <v>82</v>
      </c>
      <c r="M983" s="5"/>
    </row>
    <row r="984" spans="1:13">
      <c r="A984" s="51"/>
      <c r="B984" s="13"/>
      <c r="C984" s="5"/>
      <c r="D984" s="2"/>
      <c r="E984" s="2"/>
      <c r="F984" s="2"/>
      <c r="G984" s="2">
        <f t="shared" si="215"/>
        <v>0</v>
      </c>
      <c r="H984" s="2"/>
      <c r="I984" s="2">
        <f t="shared" si="216"/>
        <v>0</v>
      </c>
      <c r="J984" s="2"/>
      <c r="K984" s="2"/>
      <c r="L984" s="4">
        <f>+SUM(G983:G984)-SUM(I983:K984)</f>
        <v>0</v>
      </c>
      <c r="M984" s="5"/>
    </row>
    <row r="985" spans="1:13">
      <c r="A985" s="51"/>
      <c r="B985" s="13"/>
      <c r="C985" s="5"/>
      <c r="D985" s="2"/>
      <c r="E985" s="2"/>
      <c r="F985" s="2"/>
      <c r="G985" s="2">
        <f t="shared" si="215"/>
        <v>0</v>
      </c>
      <c r="H985" s="2"/>
      <c r="I985" s="2">
        <f t="shared" si="216"/>
        <v>0</v>
      </c>
      <c r="J985" s="2"/>
      <c r="K985" s="2"/>
      <c r="L985" s="4">
        <f t="shared" ref="L985" si="220">+G985-I985-J985-K985</f>
        <v>0</v>
      </c>
      <c r="M985" s="5"/>
    </row>
    <row r="986" spans="1:13">
      <c r="A986" s="51"/>
      <c r="B986" s="13"/>
      <c r="C986" s="5"/>
      <c r="D986" s="2"/>
      <c r="E986" s="2"/>
      <c r="F986" s="2"/>
      <c r="G986" s="2">
        <f t="shared" si="215"/>
        <v>0</v>
      </c>
      <c r="H986" s="2"/>
      <c r="I986" s="2">
        <f t="shared" si="216"/>
        <v>0</v>
      </c>
      <c r="J986" s="2"/>
      <c r="K986" s="2"/>
      <c r="L986" s="4" t="s">
        <v>82</v>
      </c>
      <c r="M986" s="5"/>
    </row>
    <row r="987" spans="1:13">
      <c r="A987" s="51"/>
      <c r="B987" s="13"/>
      <c r="C987" s="5"/>
      <c r="D987" s="2"/>
      <c r="E987" s="2"/>
      <c r="F987" s="2"/>
      <c r="G987" s="2">
        <f t="shared" si="215"/>
        <v>0</v>
      </c>
      <c r="H987" s="2"/>
      <c r="I987" s="2">
        <f t="shared" si="216"/>
        <v>0</v>
      </c>
      <c r="J987" s="2"/>
      <c r="K987" s="2"/>
      <c r="L987" s="4">
        <f>+SUM(G986:G987)-SUM(I986:K987)</f>
        <v>0</v>
      </c>
      <c r="M987" s="5"/>
    </row>
    <row r="988" spans="1:13">
      <c r="A988" s="51"/>
      <c r="B988" s="13"/>
      <c r="C988" s="5"/>
      <c r="D988" s="2"/>
      <c r="E988" s="2"/>
      <c r="F988" s="2"/>
      <c r="G988" s="2">
        <f t="shared" si="215"/>
        <v>0</v>
      </c>
      <c r="H988" s="2"/>
      <c r="I988" s="2">
        <f t="shared" si="216"/>
        <v>0</v>
      </c>
      <c r="J988" s="2"/>
      <c r="K988" s="2"/>
      <c r="L988" s="4" t="s">
        <v>82</v>
      </c>
      <c r="M988" s="5"/>
    </row>
    <row r="989" spans="1:13">
      <c r="A989" s="51"/>
      <c r="B989" s="13"/>
      <c r="C989" s="5"/>
      <c r="D989" s="2"/>
      <c r="E989" s="2"/>
      <c r="F989" s="2"/>
      <c r="G989" s="2">
        <f t="shared" si="215"/>
        <v>0</v>
      </c>
      <c r="H989" s="2"/>
      <c r="I989" s="2">
        <f t="shared" si="216"/>
        <v>0</v>
      </c>
      <c r="J989" s="2"/>
      <c r="K989" s="2"/>
      <c r="L989" s="4">
        <f>+SUM(G988:G989)-SUM(I988:K989)</f>
        <v>0</v>
      </c>
      <c r="M989" s="5"/>
    </row>
    <row r="990" spans="1:13">
      <c r="A990" s="51"/>
      <c r="B990" s="13"/>
      <c r="C990" s="5"/>
      <c r="D990" s="2"/>
      <c r="E990" s="2"/>
      <c r="F990" s="2"/>
      <c r="G990" s="2">
        <f t="shared" si="215"/>
        <v>0</v>
      </c>
      <c r="H990" s="2"/>
      <c r="I990" s="2">
        <f t="shared" si="216"/>
        <v>0</v>
      </c>
      <c r="J990" s="2"/>
      <c r="K990" s="2"/>
      <c r="L990" s="4" t="s">
        <v>82</v>
      </c>
      <c r="M990" s="5"/>
    </row>
    <row r="991" spans="1:13">
      <c r="A991" s="51"/>
      <c r="B991" s="13"/>
      <c r="C991" s="5"/>
      <c r="D991" s="2"/>
      <c r="E991" s="2"/>
      <c r="F991" s="2"/>
      <c r="G991" s="2">
        <f t="shared" si="215"/>
        <v>0</v>
      </c>
      <c r="H991" s="2"/>
      <c r="I991" s="2">
        <f t="shared" si="216"/>
        <v>0</v>
      </c>
      <c r="J991" s="2"/>
      <c r="K991" s="2"/>
      <c r="L991" s="4" t="s">
        <v>82</v>
      </c>
      <c r="M991" s="5"/>
    </row>
    <row r="992" spans="1:13">
      <c r="A992" s="51"/>
      <c r="B992" s="13"/>
      <c r="C992" s="5"/>
      <c r="D992" s="2"/>
      <c r="E992" s="2"/>
      <c r="F992" s="2"/>
      <c r="G992" s="2">
        <f t="shared" si="215"/>
        <v>0</v>
      </c>
      <c r="H992" s="2"/>
      <c r="I992" s="2">
        <f t="shared" si="216"/>
        <v>0</v>
      </c>
      <c r="J992" s="2"/>
      <c r="K992" s="2"/>
      <c r="L992" s="4" t="s">
        <v>82</v>
      </c>
      <c r="M992" s="5"/>
    </row>
    <row r="993" spans="1:13">
      <c r="A993" s="51"/>
      <c r="B993" s="13"/>
      <c r="C993" s="5"/>
      <c r="D993" s="2"/>
      <c r="E993" s="2"/>
      <c r="F993" s="2"/>
      <c r="G993" s="2">
        <f t="shared" si="215"/>
        <v>0</v>
      </c>
      <c r="H993" s="2"/>
      <c r="I993" s="2">
        <f t="shared" si="216"/>
        <v>0</v>
      </c>
      <c r="J993" s="2"/>
      <c r="K993" s="2"/>
      <c r="L993" s="4">
        <f>+SUM(G990:G993)-SUM(I990:K993)</f>
        <v>0</v>
      </c>
      <c r="M993" s="5"/>
    </row>
    <row r="994" spans="1:13">
      <c r="A994" s="51"/>
      <c r="B994" s="13"/>
      <c r="C994" s="5"/>
      <c r="D994" s="2"/>
      <c r="E994" s="2"/>
      <c r="F994" s="2"/>
      <c r="G994" s="2">
        <f t="shared" si="215"/>
        <v>0</v>
      </c>
      <c r="H994" s="2"/>
      <c r="I994" s="2">
        <f t="shared" si="216"/>
        <v>0</v>
      </c>
      <c r="J994" s="2"/>
      <c r="K994" s="2"/>
      <c r="L994" s="4">
        <f t="shared" ref="L994:L995" si="221">+G994-I994-J994-K994</f>
        <v>0</v>
      </c>
      <c r="M994" s="5"/>
    </row>
    <row r="995" spans="1:13">
      <c r="A995" s="51"/>
      <c r="B995" s="13"/>
      <c r="C995" s="5"/>
      <c r="D995" s="2"/>
      <c r="E995" s="2"/>
      <c r="F995" s="2"/>
      <c r="G995" s="2">
        <f t="shared" si="215"/>
        <v>0</v>
      </c>
      <c r="H995" s="2"/>
      <c r="I995" s="2">
        <f t="shared" si="216"/>
        <v>0</v>
      </c>
      <c r="J995" s="2"/>
      <c r="K995" s="2"/>
      <c r="L995" s="4">
        <f t="shared" si="221"/>
        <v>0</v>
      </c>
      <c r="M995" s="5"/>
    </row>
    <row r="996" spans="1:13">
      <c r="A996" s="51"/>
      <c r="B996" s="13"/>
      <c r="C996" s="5"/>
      <c r="D996" s="2"/>
      <c r="E996" s="2"/>
      <c r="F996" s="2"/>
      <c r="G996" s="2">
        <f t="shared" si="215"/>
        <v>0</v>
      </c>
      <c r="H996" s="2"/>
      <c r="I996" s="2">
        <f t="shared" si="216"/>
        <v>0</v>
      </c>
      <c r="J996" s="2"/>
      <c r="K996" s="2"/>
      <c r="L996" s="4" t="s">
        <v>82</v>
      </c>
      <c r="M996" s="5"/>
    </row>
    <row r="997" spans="1:13">
      <c r="A997" s="51"/>
      <c r="B997" s="13"/>
      <c r="C997" s="5"/>
      <c r="D997" s="2"/>
      <c r="E997" s="2"/>
      <c r="F997" s="2"/>
      <c r="G997" s="2">
        <f t="shared" si="215"/>
        <v>0</v>
      </c>
      <c r="H997" s="2"/>
      <c r="I997" s="2">
        <f t="shared" si="216"/>
        <v>0</v>
      </c>
      <c r="J997" s="2"/>
      <c r="K997" s="2"/>
      <c r="L997" s="4" t="s">
        <v>82</v>
      </c>
      <c r="M997" s="5"/>
    </row>
    <row r="998" spans="1:13">
      <c r="A998" s="51"/>
      <c r="B998" s="13"/>
      <c r="C998" s="5"/>
      <c r="D998" s="2"/>
      <c r="E998" s="2"/>
      <c r="F998" s="2"/>
      <c r="G998" s="2">
        <f t="shared" si="215"/>
        <v>0</v>
      </c>
      <c r="H998" s="2"/>
      <c r="I998" s="2">
        <f t="shared" si="216"/>
        <v>0</v>
      </c>
      <c r="J998" s="2"/>
      <c r="K998" s="2"/>
      <c r="L998" s="4">
        <f>+SUM(G996:G998)-SUM(I996:K998)</f>
        <v>0</v>
      </c>
      <c r="M998" s="5"/>
    </row>
    <row r="999" spans="1:13">
      <c r="A999" s="51"/>
      <c r="B999" s="13"/>
      <c r="C999" s="5"/>
      <c r="D999" s="2"/>
      <c r="E999" s="2"/>
      <c r="F999" s="2"/>
      <c r="G999" s="2">
        <f t="shared" si="215"/>
        <v>0</v>
      </c>
      <c r="H999" s="2"/>
      <c r="I999" s="2">
        <f t="shared" si="216"/>
        <v>0</v>
      </c>
      <c r="J999" s="2"/>
      <c r="K999" s="2"/>
      <c r="L999" s="4">
        <f t="shared" ref="L999" si="222">+G999-I999-J999-K999</f>
        <v>0</v>
      </c>
      <c r="M999" s="5"/>
    </row>
    <row r="1000" spans="1:13">
      <c r="A1000" s="51"/>
      <c r="B1000" s="13"/>
      <c r="C1000" s="5"/>
      <c r="D1000" s="2"/>
      <c r="E1000" s="2"/>
      <c r="F1000" s="2"/>
      <c r="G1000" s="2">
        <f t="shared" si="215"/>
        <v>0</v>
      </c>
      <c r="H1000" s="2"/>
      <c r="I1000" s="2">
        <f t="shared" si="216"/>
        <v>0</v>
      </c>
      <c r="J1000" s="2"/>
      <c r="K1000" s="2"/>
      <c r="L1000" s="4" t="s">
        <v>82</v>
      </c>
      <c r="M1000" s="5"/>
    </row>
    <row r="1001" spans="1:13">
      <c r="A1001" s="51"/>
      <c r="B1001" s="13"/>
      <c r="C1001" s="5"/>
      <c r="D1001" s="2"/>
      <c r="E1001" s="2"/>
      <c r="F1001" s="2"/>
      <c r="G1001" s="2">
        <f t="shared" si="215"/>
        <v>0</v>
      </c>
      <c r="H1001" s="2"/>
      <c r="I1001" s="2">
        <f t="shared" si="216"/>
        <v>0</v>
      </c>
      <c r="J1001" s="2"/>
      <c r="K1001" s="2"/>
      <c r="L1001" s="4">
        <f>+SUM(G1000:G1001)-SUM(I1000:K1001)</f>
        <v>0</v>
      </c>
      <c r="M1001" s="5"/>
    </row>
    <row r="1002" spans="1:13">
      <c r="A1002" s="51"/>
      <c r="B1002" s="13"/>
      <c r="C1002" s="5"/>
      <c r="D1002" s="2"/>
      <c r="E1002" s="2"/>
      <c r="F1002" s="2"/>
      <c r="G1002" s="2">
        <f t="shared" si="215"/>
        <v>0</v>
      </c>
      <c r="H1002" s="2"/>
      <c r="I1002" s="2">
        <f t="shared" si="216"/>
        <v>0</v>
      </c>
      <c r="J1002" s="2"/>
      <c r="K1002" s="2"/>
      <c r="L1002" s="4" t="s">
        <v>82</v>
      </c>
      <c r="M1002" s="5"/>
    </row>
    <row r="1003" spans="1:13">
      <c r="A1003" s="51"/>
      <c r="B1003" s="13"/>
      <c r="C1003" s="5"/>
      <c r="D1003" s="2"/>
      <c r="E1003" s="2"/>
      <c r="F1003" s="2"/>
      <c r="G1003" s="2">
        <f t="shared" si="215"/>
        <v>0</v>
      </c>
      <c r="H1003" s="2"/>
      <c r="I1003" s="2">
        <f t="shared" si="216"/>
        <v>0</v>
      </c>
      <c r="J1003" s="2"/>
      <c r="K1003" s="2"/>
      <c r="L1003" s="4" t="s">
        <v>82</v>
      </c>
      <c r="M1003" s="5"/>
    </row>
    <row r="1004" spans="1:13">
      <c r="A1004" s="51"/>
      <c r="B1004" s="13"/>
      <c r="C1004" s="5"/>
      <c r="D1004" s="2"/>
      <c r="E1004" s="2"/>
      <c r="F1004" s="2"/>
      <c r="G1004" s="2">
        <f t="shared" si="215"/>
        <v>0</v>
      </c>
      <c r="H1004" s="2"/>
      <c r="I1004" s="2">
        <f t="shared" si="216"/>
        <v>0</v>
      </c>
      <c r="J1004" s="2"/>
      <c r="K1004" s="2"/>
      <c r="L1004" s="4">
        <f>+SUM(G1002:G1004)-SUM(I1002:K1004)</f>
        <v>0</v>
      </c>
      <c r="M1004" s="5"/>
    </row>
    <row r="1005" spans="1:13">
      <c r="A1005" s="51"/>
      <c r="B1005" s="13"/>
      <c r="C1005" s="5"/>
      <c r="D1005" s="2"/>
      <c r="E1005" s="2"/>
      <c r="F1005" s="2"/>
      <c r="G1005" s="2">
        <f t="shared" si="215"/>
        <v>0</v>
      </c>
      <c r="H1005" s="2"/>
      <c r="I1005" s="2">
        <f t="shared" si="216"/>
        <v>0</v>
      </c>
      <c r="J1005" s="2"/>
      <c r="K1005" s="2"/>
      <c r="L1005" s="4">
        <f t="shared" ref="L1005:L1010" si="223">+G1005-I1005-J1005-K1005</f>
        <v>0</v>
      </c>
      <c r="M1005" s="5"/>
    </row>
    <row r="1006" spans="1:13">
      <c r="A1006" s="51"/>
      <c r="B1006" s="13"/>
      <c r="C1006" s="5"/>
      <c r="D1006" s="2"/>
      <c r="E1006" s="2"/>
      <c r="F1006" s="2"/>
      <c r="G1006" s="2">
        <f t="shared" si="215"/>
        <v>0</v>
      </c>
      <c r="H1006" s="2"/>
      <c r="I1006" s="2">
        <f t="shared" si="216"/>
        <v>0</v>
      </c>
      <c r="J1006" s="2"/>
      <c r="K1006" s="2"/>
      <c r="L1006" s="4">
        <f t="shared" si="223"/>
        <v>0</v>
      </c>
      <c r="M1006" s="5"/>
    </row>
    <row r="1007" spans="1:13">
      <c r="A1007" s="51"/>
      <c r="B1007" s="13"/>
      <c r="C1007" s="5"/>
      <c r="D1007" s="2"/>
      <c r="E1007" s="2"/>
      <c r="F1007" s="2"/>
      <c r="G1007" s="2">
        <f t="shared" si="215"/>
        <v>0</v>
      </c>
      <c r="H1007" s="2"/>
      <c r="I1007" s="2">
        <f t="shared" si="216"/>
        <v>0</v>
      </c>
      <c r="J1007" s="2"/>
      <c r="K1007" s="2"/>
      <c r="L1007" s="4">
        <f t="shared" si="223"/>
        <v>0</v>
      </c>
      <c r="M1007" s="5"/>
    </row>
    <row r="1008" spans="1:13">
      <c r="A1008" s="51"/>
      <c r="B1008" s="13"/>
      <c r="C1008" s="5"/>
      <c r="D1008" s="2"/>
      <c r="E1008" s="2"/>
      <c r="F1008" s="2"/>
      <c r="G1008" s="2">
        <f t="shared" si="215"/>
        <v>0</v>
      </c>
      <c r="H1008" s="2"/>
      <c r="I1008" s="2">
        <f t="shared" si="216"/>
        <v>0</v>
      </c>
      <c r="J1008" s="2"/>
      <c r="K1008" s="2"/>
      <c r="L1008" s="4">
        <f t="shared" si="223"/>
        <v>0</v>
      </c>
      <c r="M1008" s="5"/>
    </row>
    <row r="1009" spans="1:13">
      <c r="A1009" s="51"/>
      <c r="B1009" s="13"/>
      <c r="C1009" s="5"/>
      <c r="D1009" s="2"/>
      <c r="E1009" s="2"/>
      <c r="F1009" s="2"/>
      <c r="G1009" s="2">
        <f t="shared" si="215"/>
        <v>0</v>
      </c>
      <c r="H1009" s="2"/>
      <c r="I1009" s="2">
        <f t="shared" si="216"/>
        <v>0</v>
      </c>
      <c r="J1009" s="2"/>
      <c r="K1009" s="2"/>
      <c r="L1009" s="4">
        <f t="shared" si="223"/>
        <v>0</v>
      </c>
      <c r="M1009" s="5"/>
    </row>
    <row r="1010" spans="1:13">
      <c r="A1010" s="51"/>
      <c r="B1010" s="13"/>
      <c r="C1010" s="5"/>
      <c r="D1010" s="2"/>
      <c r="E1010" s="2"/>
      <c r="F1010" s="2"/>
      <c r="G1010" s="2">
        <f t="shared" si="215"/>
        <v>0</v>
      </c>
      <c r="H1010" s="2"/>
      <c r="I1010" s="2">
        <f t="shared" si="216"/>
        <v>0</v>
      </c>
      <c r="J1010" s="2"/>
      <c r="K1010" s="2"/>
      <c r="L1010" s="4">
        <f t="shared" si="223"/>
        <v>0</v>
      </c>
      <c r="M1010" s="5"/>
    </row>
    <row r="1011" spans="1:13">
      <c r="A1011" s="51"/>
      <c r="B1011" s="13"/>
      <c r="C1011" s="5"/>
      <c r="D1011" s="2"/>
      <c r="E1011" s="2"/>
      <c r="F1011" s="2"/>
      <c r="G1011" s="2">
        <f t="shared" si="215"/>
        <v>0</v>
      </c>
      <c r="H1011" s="2"/>
      <c r="I1011" s="2">
        <f t="shared" si="216"/>
        <v>0</v>
      </c>
      <c r="J1011" s="2"/>
      <c r="K1011" s="2"/>
      <c r="L1011" s="4" t="s">
        <v>82</v>
      </c>
      <c r="M1011" s="5"/>
    </row>
    <row r="1012" spans="1:13">
      <c r="A1012" s="51"/>
      <c r="B1012" s="13"/>
      <c r="C1012" s="5"/>
      <c r="D1012" s="2"/>
      <c r="E1012" s="2"/>
      <c r="F1012" s="2"/>
      <c r="G1012" s="2">
        <f t="shared" si="215"/>
        <v>0</v>
      </c>
      <c r="H1012" s="2"/>
      <c r="I1012" s="2">
        <f t="shared" si="216"/>
        <v>0</v>
      </c>
      <c r="J1012" s="2"/>
      <c r="K1012" s="2"/>
      <c r="L1012" s="4" t="s">
        <v>82</v>
      </c>
      <c r="M1012" s="5"/>
    </row>
    <row r="1013" spans="1:13">
      <c r="A1013" s="51"/>
      <c r="B1013" s="13"/>
      <c r="C1013" s="5"/>
      <c r="D1013" s="2"/>
      <c r="E1013" s="2"/>
      <c r="F1013" s="2"/>
      <c r="G1013" s="2">
        <f t="shared" si="215"/>
        <v>0</v>
      </c>
      <c r="H1013" s="2"/>
      <c r="I1013" s="2">
        <f t="shared" si="216"/>
        <v>0</v>
      </c>
      <c r="J1013" s="2"/>
      <c r="K1013" s="2"/>
      <c r="L1013" s="4" t="s">
        <v>82</v>
      </c>
      <c r="M1013" s="5"/>
    </row>
    <row r="1014" spans="1:13">
      <c r="A1014" s="51"/>
      <c r="B1014" s="13"/>
      <c r="C1014" s="5"/>
      <c r="D1014" s="2"/>
      <c r="E1014" s="2"/>
      <c r="F1014" s="2"/>
      <c r="G1014" s="2">
        <f t="shared" si="215"/>
        <v>0</v>
      </c>
      <c r="H1014" s="2"/>
      <c r="I1014" s="2">
        <f t="shared" si="216"/>
        <v>0</v>
      </c>
      <c r="J1014" s="2"/>
      <c r="K1014" s="2"/>
      <c r="L1014" s="4">
        <f>+SUM(G1011:G1014)-SUM(I1011:K1014)</f>
        <v>0</v>
      </c>
      <c r="M1014" s="5"/>
    </row>
    <row r="1015" spans="1:13">
      <c r="A1015" s="51"/>
      <c r="B1015" s="13"/>
      <c r="C1015" s="5"/>
      <c r="D1015" s="2"/>
      <c r="E1015" s="2"/>
      <c r="F1015" s="2"/>
      <c r="G1015" s="2">
        <f t="shared" si="215"/>
        <v>0</v>
      </c>
      <c r="H1015" s="2"/>
      <c r="I1015" s="2">
        <f t="shared" si="216"/>
        <v>0</v>
      </c>
      <c r="J1015" s="2"/>
      <c r="K1015" s="2"/>
      <c r="L1015" s="4">
        <f t="shared" ref="L1015" si="224">+G1015-I1015-J1015-K1015</f>
        <v>0</v>
      </c>
      <c r="M1015" s="5"/>
    </row>
    <row r="1016" spans="1:13">
      <c r="A1016" s="51"/>
      <c r="B1016" s="13"/>
      <c r="C1016" s="5"/>
      <c r="D1016" s="2"/>
      <c r="E1016" s="2"/>
      <c r="F1016" s="2"/>
      <c r="G1016" s="2">
        <f t="shared" si="215"/>
        <v>0</v>
      </c>
      <c r="H1016" s="2"/>
      <c r="I1016" s="2">
        <f t="shared" si="216"/>
        <v>0</v>
      </c>
      <c r="J1016" s="2"/>
      <c r="K1016" s="2"/>
      <c r="L1016" s="4" t="s">
        <v>82</v>
      </c>
      <c r="M1016" s="5"/>
    </row>
    <row r="1017" spans="1:13">
      <c r="A1017" s="51"/>
      <c r="B1017" s="13"/>
      <c r="C1017" s="5"/>
      <c r="D1017" s="2"/>
      <c r="E1017" s="2"/>
      <c r="F1017" s="2"/>
      <c r="G1017" s="2">
        <f t="shared" si="215"/>
        <v>0</v>
      </c>
      <c r="H1017" s="2"/>
      <c r="I1017" s="2">
        <f t="shared" si="216"/>
        <v>0</v>
      </c>
      <c r="J1017" s="2"/>
      <c r="K1017" s="2"/>
      <c r="L1017" s="4">
        <f>+SUM(G1016:G1017)-SUM(I1016:K1017)</f>
        <v>0</v>
      </c>
      <c r="M1017" s="5"/>
    </row>
    <row r="1018" spans="1:13">
      <c r="A1018" s="51"/>
      <c r="B1018" s="13"/>
      <c r="C1018" s="5"/>
      <c r="D1018" s="2"/>
      <c r="E1018" s="2"/>
      <c r="F1018" s="2"/>
      <c r="G1018" s="2">
        <f t="shared" si="215"/>
        <v>0</v>
      </c>
      <c r="H1018" s="2"/>
      <c r="I1018" s="2">
        <f t="shared" si="216"/>
        <v>0</v>
      </c>
      <c r="J1018" s="2"/>
      <c r="K1018" s="2"/>
      <c r="L1018" s="4">
        <f t="shared" ref="L1018:L1022" si="225">+G1018-I1018-J1018-K1018</f>
        <v>0</v>
      </c>
      <c r="M1018" s="5"/>
    </row>
    <row r="1019" spans="1:13">
      <c r="A1019" s="51"/>
      <c r="B1019" s="13"/>
      <c r="C1019" s="5"/>
      <c r="D1019" s="2"/>
      <c r="E1019" s="2"/>
      <c r="F1019" s="2"/>
      <c r="G1019" s="2">
        <f t="shared" si="215"/>
        <v>0</v>
      </c>
      <c r="H1019" s="2"/>
      <c r="I1019" s="2">
        <f t="shared" si="216"/>
        <v>0</v>
      </c>
      <c r="J1019" s="2"/>
      <c r="K1019" s="2"/>
      <c r="L1019" s="4">
        <f t="shared" si="225"/>
        <v>0</v>
      </c>
      <c r="M1019" s="5"/>
    </row>
    <row r="1020" spans="1:13">
      <c r="A1020" s="51"/>
      <c r="B1020" s="13"/>
      <c r="C1020" s="5"/>
      <c r="D1020" s="2"/>
      <c r="E1020" s="2"/>
      <c r="F1020" s="2"/>
      <c r="G1020" s="2">
        <f t="shared" si="215"/>
        <v>0</v>
      </c>
      <c r="H1020" s="2"/>
      <c r="I1020" s="2">
        <f t="shared" si="216"/>
        <v>0</v>
      </c>
      <c r="J1020" s="2"/>
      <c r="K1020" s="2"/>
      <c r="L1020" s="4">
        <f t="shared" si="225"/>
        <v>0</v>
      </c>
      <c r="M1020" s="5"/>
    </row>
    <row r="1021" spans="1:13">
      <c r="A1021" s="51"/>
      <c r="B1021" s="13"/>
      <c r="C1021" s="5"/>
      <c r="D1021" s="2"/>
      <c r="E1021" s="2"/>
      <c r="F1021" s="2"/>
      <c r="G1021" s="2">
        <f t="shared" si="215"/>
        <v>0</v>
      </c>
      <c r="H1021" s="2"/>
      <c r="I1021" s="2">
        <f t="shared" si="216"/>
        <v>0</v>
      </c>
      <c r="J1021" s="2"/>
      <c r="K1021" s="2"/>
      <c r="L1021" s="4">
        <f t="shared" si="225"/>
        <v>0</v>
      </c>
      <c r="M1021" s="5"/>
    </row>
    <row r="1022" spans="1:13">
      <c r="A1022" s="51"/>
      <c r="B1022" s="13"/>
      <c r="C1022" s="5"/>
      <c r="D1022" s="2"/>
      <c r="E1022" s="2"/>
      <c r="F1022" s="2"/>
      <c r="G1022" s="2">
        <f t="shared" si="215"/>
        <v>0</v>
      </c>
      <c r="H1022" s="2"/>
      <c r="I1022" s="2">
        <f t="shared" si="216"/>
        <v>0</v>
      </c>
      <c r="J1022" s="2"/>
      <c r="K1022" s="2"/>
      <c r="L1022" s="4">
        <f t="shared" si="225"/>
        <v>0</v>
      </c>
      <c r="M1022" s="5"/>
    </row>
    <row r="1023" spans="1:13">
      <c r="A1023" s="51"/>
      <c r="B1023" s="13"/>
      <c r="C1023" s="5"/>
      <c r="D1023" s="2"/>
      <c r="E1023" s="2"/>
      <c r="F1023" s="2"/>
      <c r="G1023" s="2">
        <f t="shared" si="215"/>
        <v>0</v>
      </c>
      <c r="H1023" s="2"/>
      <c r="I1023" s="2">
        <f t="shared" si="216"/>
        <v>0</v>
      </c>
      <c r="J1023" s="2"/>
      <c r="K1023" s="2"/>
      <c r="L1023" s="4" t="s">
        <v>82</v>
      </c>
      <c r="M1023" s="5"/>
    </row>
    <row r="1024" spans="1:13">
      <c r="A1024" s="51"/>
      <c r="B1024" s="13"/>
      <c r="C1024" s="5"/>
      <c r="D1024" s="2"/>
      <c r="E1024" s="2"/>
      <c r="F1024" s="2"/>
      <c r="G1024" s="2">
        <f t="shared" ref="G1024:G1034" si="226">+((D1024*12)+E1024)*F1024*1000</f>
        <v>0</v>
      </c>
      <c r="H1024" s="2"/>
      <c r="I1024" s="2">
        <f t="shared" ref="I1024:I1031" si="227">+H1024*F1024*1000</f>
        <v>0</v>
      </c>
      <c r="J1024" s="2"/>
      <c r="K1024" s="2"/>
      <c r="L1024" s="4">
        <f>+SUM(G1023:G1024)-SUM(I1023:K1024)</f>
        <v>0</v>
      </c>
      <c r="M1024" s="5"/>
    </row>
    <row r="1025" spans="1:13">
      <c r="A1025" s="51"/>
      <c r="B1025" s="13"/>
      <c r="C1025" s="5"/>
      <c r="D1025" s="2"/>
      <c r="E1025" s="2"/>
      <c r="F1025" s="2"/>
      <c r="G1025" s="2">
        <f t="shared" si="226"/>
        <v>0</v>
      </c>
      <c r="H1025" s="2"/>
      <c r="I1025" s="2">
        <f t="shared" si="227"/>
        <v>0</v>
      </c>
      <c r="J1025" s="2"/>
      <c r="K1025" s="2"/>
      <c r="L1025" s="4" t="s">
        <v>82</v>
      </c>
      <c r="M1025" s="5"/>
    </row>
    <row r="1026" spans="1:13">
      <c r="A1026" s="51"/>
      <c r="B1026" s="13"/>
      <c r="C1026" s="5"/>
      <c r="D1026" s="2"/>
      <c r="E1026" s="2"/>
      <c r="F1026" s="2"/>
      <c r="G1026" s="2">
        <f t="shared" si="226"/>
        <v>0</v>
      </c>
      <c r="H1026" s="2"/>
      <c r="I1026" s="2">
        <f t="shared" si="227"/>
        <v>0</v>
      </c>
      <c r="J1026" s="2"/>
      <c r="K1026" s="2"/>
      <c r="L1026" s="4" t="s">
        <v>82</v>
      </c>
      <c r="M1026" s="5"/>
    </row>
    <row r="1027" spans="1:13">
      <c r="A1027" s="51"/>
      <c r="B1027" s="13"/>
      <c r="C1027" s="5"/>
      <c r="D1027" s="2"/>
      <c r="E1027" s="2"/>
      <c r="F1027" s="2"/>
      <c r="G1027" s="2">
        <f t="shared" si="226"/>
        <v>0</v>
      </c>
      <c r="H1027" s="2"/>
      <c r="I1027" s="2">
        <f t="shared" si="227"/>
        <v>0</v>
      </c>
      <c r="J1027" s="2"/>
      <c r="K1027" s="2"/>
      <c r="L1027" s="4">
        <f>+SUM(G1025:G1027)-SUM(I1025:K1027)</f>
        <v>0</v>
      </c>
      <c r="M1027" s="5"/>
    </row>
    <row r="1028" spans="1:13">
      <c r="A1028" s="51"/>
      <c r="B1028" s="13"/>
      <c r="C1028" s="5"/>
      <c r="D1028" s="2"/>
      <c r="E1028" s="2"/>
      <c r="F1028" s="2"/>
      <c r="G1028" s="2">
        <f t="shared" si="226"/>
        <v>0</v>
      </c>
      <c r="H1028" s="2"/>
      <c r="I1028" s="2">
        <f t="shared" si="227"/>
        <v>0</v>
      </c>
      <c r="J1028" s="2"/>
      <c r="K1028" s="2"/>
      <c r="L1028" s="4" t="s">
        <v>82</v>
      </c>
      <c r="M1028" s="5"/>
    </row>
    <row r="1029" spans="1:13">
      <c r="A1029" s="51"/>
      <c r="B1029" s="13"/>
      <c r="C1029" s="5"/>
      <c r="D1029" s="2"/>
      <c r="E1029" s="2"/>
      <c r="F1029" s="2"/>
      <c r="G1029" s="2">
        <f t="shared" si="226"/>
        <v>0</v>
      </c>
      <c r="H1029" s="2"/>
      <c r="I1029" s="2">
        <f t="shared" si="227"/>
        <v>0</v>
      </c>
      <c r="J1029" s="2"/>
      <c r="K1029" s="2"/>
      <c r="L1029" s="4" t="s">
        <v>82</v>
      </c>
      <c r="M1029" s="5"/>
    </row>
    <row r="1030" spans="1:13">
      <c r="A1030" s="51"/>
      <c r="B1030" s="13"/>
      <c r="C1030" s="5"/>
      <c r="D1030" s="2"/>
      <c r="E1030" s="2"/>
      <c r="F1030" s="2"/>
      <c r="G1030" s="2">
        <f t="shared" si="226"/>
        <v>0</v>
      </c>
      <c r="H1030" s="2"/>
      <c r="I1030" s="2">
        <f t="shared" si="227"/>
        <v>0</v>
      </c>
      <c r="J1030" s="2"/>
      <c r="K1030" s="2"/>
      <c r="L1030" s="4" t="s">
        <v>82</v>
      </c>
      <c r="M1030" s="5"/>
    </row>
    <row r="1031" spans="1:13">
      <c r="A1031" s="51"/>
      <c r="B1031" s="13"/>
      <c r="C1031" s="5"/>
      <c r="D1031" s="2"/>
      <c r="E1031" s="2"/>
      <c r="F1031" s="2"/>
      <c r="G1031" s="2">
        <f t="shared" si="226"/>
        <v>0</v>
      </c>
      <c r="H1031" s="2"/>
      <c r="I1031" s="2">
        <f t="shared" si="227"/>
        <v>0</v>
      </c>
      <c r="J1031" s="2"/>
      <c r="K1031" s="2"/>
      <c r="L1031" s="4">
        <f>+SUM(G1028:G1031)-SUM(I1028:K1031)</f>
        <v>0</v>
      </c>
      <c r="M1031" s="5"/>
    </row>
    <row r="1032" spans="1:13">
      <c r="A1032" s="51"/>
      <c r="B1032" s="13"/>
      <c r="C1032" s="5"/>
      <c r="D1032" s="2"/>
      <c r="E1032" s="2"/>
      <c r="F1032" s="2"/>
      <c r="G1032" s="2">
        <f t="shared" si="226"/>
        <v>0</v>
      </c>
      <c r="H1032" s="2"/>
      <c r="I1032" s="2"/>
      <c r="J1032" s="2"/>
      <c r="K1032" s="2"/>
      <c r="L1032" s="4"/>
      <c r="M1032" s="5"/>
    </row>
    <row r="1033" spans="1:13">
      <c r="A1033" s="51"/>
      <c r="B1033" s="13"/>
      <c r="C1033" s="5"/>
      <c r="D1033" s="2"/>
      <c r="E1033" s="2"/>
      <c r="F1033" s="2"/>
      <c r="G1033" s="2">
        <f t="shared" si="226"/>
        <v>0</v>
      </c>
      <c r="H1033" s="2"/>
      <c r="I1033" s="2"/>
      <c r="J1033" s="2"/>
      <c r="K1033" s="2"/>
      <c r="L1033" s="4"/>
      <c r="M1033" s="5"/>
    </row>
    <row r="1034" spans="1:13" ht="15.75" thickBot="1">
      <c r="A1034" s="12"/>
      <c r="B1034" s="13"/>
      <c r="C1034" s="5"/>
      <c r="D1034" s="2"/>
      <c r="E1034" s="2"/>
      <c r="F1034" s="2"/>
      <c r="G1034" s="2">
        <f t="shared" si="226"/>
        <v>0</v>
      </c>
      <c r="H1034" s="2"/>
      <c r="I1034" s="2">
        <f t="shared" ref="I1034" si="228">+H1034*F1034*1000</f>
        <v>0</v>
      </c>
      <c r="J1034" s="2"/>
      <c r="K1034" s="2"/>
      <c r="L1034" s="4">
        <f t="shared" ref="L1034" si="229">+G1034-I1034-J1034-K1034</f>
        <v>0</v>
      </c>
      <c r="M1034" s="5"/>
    </row>
    <row r="1035" spans="1:13" ht="15.75" thickBot="1">
      <c r="D1035" s="14">
        <f>SUM(D959:D1034)</f>
        <v>0</v>
      </c>
      <c r="E1035" s="14">
        <f>SUM(E959:E1034)</f>
        <v>0</v>
      </c>
      <c r="F1035" s="8"/>
      <c r="G1035" s="14">
        <f>+SUM(G959:G1034)</f>
        <v>0</v>
      </c>
      <c r="H1035" s="14">
        <f>SUM(H959:H1034)</f>
        <v>0</v>
      </c>
      <c r="I1035" s="14">
        <f>SUM(I959:I1034)</f>
        <v>0</v>
      </c>
      <c r="J1035" s="14">
        <f>SUM(J959:J1034)</f>
        <v>0</v>
      </c>
      <c r="K1035" s="14">
        <f>SUM(K959:K1034)</f>
        <v>0</v>
      </c>
      <c r="L1035" s="14">
        <f>SUM(L959:L1034)</f>
        <v>0</v>
      </c>
    </row>
    <row r="1036" spans="1:13">
      <c r="D1036" s="10">
        <v>0</v>
      </c>
      <c r="E1036" s="10">
        <v>0</v>
      </c>
      <c r="I1036" s="3"/>
    </row>
    <row r="1037" spans="1:13">
      <c r="I1037" s="3"/>
      <c r="L1037" s="35"/>
    </row>
    <row r="1038" spans="1:13">
      <c r="A1038" s="20" t="s">
        <v>134</v>
      </c>
      <c r="B1038" s="13">
        <v>12</v>
      </c>
      <c r="C1038" s="5"/>
      <c r="D1038" s="2"/>
      <c r="E1038" s="2"/>
      <c r="F1038" s="2"/>
      <c r="G1038" s="2">
        <f>+((D1038*12)+E1038)*F1038*1000</f>
        <v>0</v>
      </c>
      <c r="H1038" s="2"/>
      <c r="I1038" s="2">
        <f>+H1038*F1038*1000</f>
        <v>0</v>
      </c>
      <c r="J1038" s="2"/>
      <c r="K1038" s="2"/>
      <c r="L1038" s="4" t="s">
        <v>82</v>
      </c>
      <c r="M1038" s="5"/>
    </row>
    <row r="1039" spans="1:13">
      <c r="A1039" s="20"/>
      <c r="B1039" s="13"/>
      <c r="C1039" s="5"/>
      <c r="D1039" s="2"/>
      <c r="E1039" s="2"/>
      <c r="F1039" s="2"/>
      <c r="G1039" s="2">
        <f t="shared" ref="G1039:G1095" si="230">+((D1039*12)+E1039)*F1039*1000</f>
        <v>0</v>
      </c>
      <c r="H1039" s="2"/>
      <c r="I1039" s="2">
        <f t="shared" ref="I1039:I1095" si="231">+H1039*F1039*1000</f>
        <v>0</v>
      </c>
      <c r="J1039" s="2"/>
      <c r="K1039" s="2"/>
      <c r="L1039" s="4" t="s">
        <v>82</v>
      </c>
      <c r="M1039" s="5"/>
    </row>
    <row r="1040" spans="1:13">
      <c r="A1040" s="20"/>
      <c r="B1040" s="13"/>
      <c r="C1040" s="5"/>
      <c r="D1040" s="2"/>
      <c r="E1040" s="2"/>
      <c r="F1040" s="2"/>
      <c r="G1040" s="2">
        <f t="shared" si="230"/>
        <v>0</v>
      </c>
      <c r="H1040" s="2"/>
      <c r="I1040" s="2">
        <f t="shared" si="231"/>
        <v>0</v>
      </c>
      <c r="J1040" s="2"/>
      <c r="K1040" s="2"/>
      <c r="L1040" s="4">
        <f>+SUM(G1038:G1040)-SUM(I1038:K1040)</f>
        <v>0</v>
      </c>
      <c r="M1040" s="5"/>
    </row>
    <row r="1041" spans="1:13">
      <c r="A1041" s="20"/>
      <c r="B1041" s="13"/>
      <c r="C1041" s="5"/>
      <c r="D1041" s="2"/>
      <c r="E1041" s="2"/>
      <c r="F1041" s="2"/>
      <c r="G1041" s="2">
        <f t="shared" si="230"/>
        <v>0</v>
      </c>
      <c r="H1041" s="2"/>
      <c r="I1041" s="2">
        <f t="shared" si="231"/>
        <v>0</v>
      </c>
      <c r="J1041" s="2"/>
      <c r="K1041" s="2"/>
      <c r="L1041" s="4">
        <f t="shared" ref="L1041:L1095" si="232">+G1041-I1041-J1041-K1041</f>
        <v>0</v>
      </c>
      <c r="M1041" s="5"/>
    </row>
    <row r="1042" spans="1:13">
      <c r="A1042" s="20"/>
      <c r="B1042" s="13"/>
      <c r="C1042" s="5"/>
      <c r="D1042" s="2"/>
      <c r="E1042" s="2"/>
      <c r="F1042" s="2"/>
      <c r="G1042" s="2">
        <f t="shared" si="230"/>
        <v>0</v>
      </c>
      <c r="H1042" s="2"/>
      <c r="I1042" s="2">
        <f t="shared" si="231"/>
        <v>0</v>
      </c>
      <c r="J1042" s="2"/>
      <c r="K1042" s="2"/>
      <c r="L1042" s="4" t="s">
        <v>82</v>
      </c>
      <c r="M1042" s="5"/>
    </row>
    <row r="1043" spans="1:13">
      <c r="A1043" s="20"/>
      <c r="B1043" s="13"/>
      <c r="C1043" s="5"/>
      <c r="D1043" s="2"/>
      <c r="E1043" s="2"/>
      <c r="F1043" s="2"/>
      <c r="G1043" s="2">
        <f t="shared" si="230"/>
        <v>0</v>
      </c>
      <c r="H1043" s="2"/>
      <c r="I1043" s="2">
        <f t="shared" si="231"/>
        <v>0</v>
      </c>
      <c r="J1043" s="2"/>
      <c r="K1043" s="2"/>
      <c r="L1043" s="4">
        <f>+SUM(G1042:G1043)-SUM(I1042:K1043)</f>
        <v>0</v>
      </c>
      <c r="M1043" s="5"/>
    </row>
    <row r="1044" spans="1:13">
      <c r="A1044" s="20"/>
      <c r="B1044" s="13"/>
      <c r="C1044" s="5"/>
      <c r="D1044" s="2"/>
      <c r="E1044" s="2"/>
      <c r="F1044" s="2"/>
      <c r="G1044" s="2">
        <f t="shared" si="230"/>
        <v>0</v>
      </c>
      <c r="H1044" s="2"/>
      <c r="I1044" s="2">
        <f t="shared" si="231"/>
        <v>0</v>
      </c>
      <c r="J1044" s="2"/>
      <c r="K1044" s="2"/>
      <c r="L1044" s="4">
        <f t="shared" si="232"/>
        <v>0</v>
      </c>
      <c r="M1044" s="5"/>
    </row>
    <row r="1045" spans="1:13">
      <c r="A1045" s="20"/>
      <c r="B1045" s="13"/>
      <c r="C1045" s="5"/>
      <c r="D1045" s="2"/>
      <c r="E1045" s="2"/>
      <c r="F1045" s="2"/>
      <c r="G1045" s="2">
        <f t="shared" ref="G1045:G1084" si="233">+((D1045*12)+E1045)*F1045*1000</f>
        <v>0</v>
      </c>
      <c r="H1045" s="2"/>
      <c r="I1045" s="2">
        <f t="shared" ref="I1045:I1084" si="234">+H1045*F1045*1000</f>
        <v>0</v>
      </c>
      <c r="J1045" s="2"/>
      <c r="K1045" s="2"/>
      <c r="L1045" s="4">
        <f t="shared" si="232"/>
        <v>0</v>
      </c>
      <c r="M1045" s="5"/>
    </row>
    <row r="1046" spans="1:13">
      <c r="A1046" s="20"/>
      <c r="B1046" s="13"/>
      <c r="C1046" s="5"/>
      <c r="D1046" s="2"/>
      <c r="E1046" s="2"/>
      <c r="F1046" s="2"/>
      <c r="G1046" s="2">
        <f t="shared" si="233"/>
        <v>0</v>
      </c>
      <c r="H1046" s="2"/>
      <c r="I1046" s="2">
        <f t="shared" si="234"/>
        <v>0</v>
      </c>
      <c r="J1046" s="2"/>
      <c r="K1046" s="2"/>
      <c r="L1046" s="4" t="s">
        <v>82</v>
      </c>
      <c r="M1046" s="5"/>
    </row>
    <row r="1047" spans="1:13">
      <c r="A1047" s="20"/>
      <c r="B1047" s="13"/>
      <c r="C1047" s="5"/>
      <c r="D1047" s="2"/>
      <c r="E1047" s="2"/>
      <c r="F1047" s="2"/>
      <c r="G1047" s="2">
        <f t="shared" si="233"/>
        <v>0</v>
      </c>
      <c r="H1047" s="2"/>
      <c r="I1047" s="2">
        <f t="shared" si="234"/>
        <v>0</v>
      </c>
      <c r="J1047" s="2"/>
      <c r="K1047" s="2"/>
      <c r="L1047" s="4">
        <f>+SUM(G1046:G1047)-SUM(I1046:K1047)</f>
        <v>0</v>
      </c>
      <c r="M1047" s="5"/>
    </row>
    <row r="1048" spans="1:13">
      <c r="A1048" s="20"/>
      <c r="B1048" s="13"/>
      <c r="C1048" s="5"/>
      <c r="D1048" s="2"/>
      <c r="E1048" s="2"/>
      <c r="F1048" s="2"/>
      <c r="G1048" s="2">
        <f t="shared" si="233"/>
        <v>0</v>
      </c>
      <c r="H1048" s="2"/>
      <c r="I1048" s="2">
        <f t="shared" si="234"/>
        <v>0</v>
      </c>
      <c r="J1048" s="2"/>
      <c r="K1048" s="2"/>
      <c r="L1048" s="4">
        <f t="shared" si="232"/>
        <v>0</v>
      </c>
      <c r="M1048" s="5"/>
    </row>
    <row r="1049" spans="1:13">
      <c r="A1049" s="20"/>
      <c r="B1049" s="13"/>
      <c r="C1049" s="5"/>
      <c r="D1049" s="2"/>
      <c r="E1049" s="2"/>
      <c r="F1049" s="2"/>
      <c r="G1049" s="2">
        <f t="shared" si="233"/>
        <v>0</v>
      </c>
      <c r="H1049" s="2"/>
      <c r="I1049" s="2">
        <f t="shared" si="234"/>
        <v>0</v>
      </c>
      <c r="J1049" s="2"/>
      <c r="K1049" s="2"/>
      <c r="L1049" s="4" t="s">
        <v>82</v>
      </c>
      <c r="M1049" s="5"/>
    </row>
    <row r="1050" spans="1:13">
      <c r="A1050" s="20"/>
      <c r="B1050" s="13"/>
      <c r="C1050" s="5"/>
      <c r="D1050" s="2"/>
      <c r="E1050" s="2"/>
      <c r="F1050" s="2"/>
      <c r="G1050" s="2">
        <f t="shared" si="233"/>
        <v>0</v>
      </c>
      <c r="H1050" s="2"/>
      <c r="I1050" s="2">
        <f t="shared" si="234"/>
        <v>0</v>
      </c>
      <c r="J1050" s="2"/>
      <c r="K1050" s="2"/>
      <c r="L1050" s="4" t="s">
        <v>82</v>
      </c>
      <c r="M1050" s="5"/>
    </row>
    <row r="1051" spans="1:13">
      <c r="A1051" s="20"/>
      <c r="B1051" s="13"/>
      <c r="C1051" s="5"/>
      <c r="D1051" s="2"/>
      <c r="E1051" s="2"/>
      <c r="F1051" s="2"/>
      <c r="G1051" s="2">
        <f t="shared" si="233"/>
        <v>0</v>
      </c>
      <c r="H1051" s="2"/>
      <c r="I1051" s="2">
        <f t="shared" si="234"/>
        <v>0</v>
      </c>
      <c r="J1051" s="2"/>
      <c r="K1051" s="2"/>
      <c r="L1051" s="4">
        <f>+SUM(G1049:G1051)-SUM(I1049:K1051)</f>
        <v>0</v>
      </c>
      <c r="M1051" s="5"/>
    </row>
    <row r="1052" spans="1:13">
      <c r="A1052" s="20"/>
      <c r="B1052" s="13"/>
      <c r="C1052" s="5"/>
      <c r="D1052" s="2"/>
      <c r="E1052" s="2"/>
      <c r="F1052" s="2"/>
      <c r="G1052" s="2">
        <f t="shared" si="233"/>
        <v>0</v>
      </c>
      <c r="H1052" s="2"/>
      <c r="I1052" s="2">
        <f t="shared" si="234"/>
        <v>0</v>
      </c>
      <c r="J1052" s="2"/>
      <c r="K1052" s="2"/>
      <c r="L1052" s="4">
        <f t="shared" si="232"/>
        <v>0</v>
      </c>
      <c r="M1052" s="5"/>
    </row>
    <row r="1053" spans="1:13">
      <c r="A1053" s="20"/>
      <c r="B1053" s="13"/>
      <c r="C1053" s="5"/>
      <c r="D1053" s="2"/>
      <c r="E1053" s="2"/>
      <c r="F1053" s="2"/>
      <c r="G1053" s="2">
        <f t="shared" si="233"/>
        <v>0</v>
      </c>
      <c r="H1053" s="2"/>
      <c r="I1053" s="2">
        <f t="shared" si="234"/>
        <v>0</v>
      </c>
      <c r="J1053" s="2"/>
      <c r="K1053" s="2"/>
      <c r="L1053" s="4">
        <f t="shared" si="232"/>
        <v>0</v>
      </c>
      <c r="M1053" s="5"/>
    </row>
    <row r="1054" spans="1:13">
      <c r="A1054" s="20"/>
      <c r="B1054" s="13"/>
      <c r="C1054" s="5"/>
      <c r="D1054" s="2"/>
      <c r="E1054" s="2"/>
      <c r="F1054" s="2"/>
      <c r="G1054" s="2">
        <f t="shared" si="233"/>
        <v>0</v>
      </c>
      <c r="H1054" s="2"/>
      <c r="I1054" s="2">
        <f t="shared" si="234"/>
        <v>0</v>
      </c>
      <c r="J1054" s="2"/>
      <c r="K1054" s="2"/>
      <c r="L1054" s="4">
        <f t="shared" si="232"/>
        <v>0</v>
      </c>
      <c r="M1054" s="5"/>
    </row>
    <row r="1055" spans="1:13">
      <c r="A1055" s="20"/>
      <c r="B1055" s="13"/>
      <c r="C1055" s="5"/>
      <c r="D1055" s="2"/>
      <c r="E1055" s="2"/>
      <c r="F1055" s="2"/>
      <c r="G1055" s="2">
        <f t="shared" si="233"/>
        <v>0</v>
      </c>
      <c r="H1055" s="2"/>
      <c r="I1055" s="2">
        <f t="shared" si="234"/>
        <v>0</v>
      </c>
      <c r="J1055" s="2"/>
      <c r="K1055" s="2"/>
      <c r="L1055" s="4">
        <f t="shared" si="232"/>
        <v>0</v>
      </c>
      <c r="M1055" s="5"/>
    </row>
    <row r="1056" spans="1:13">
      <c r="A1056" s="20"/>
      <c r="B1056" s="13"/>
      <c r="C1056" s="5"/>
      <c r="D1056" s="2"/>
      <c r="E1056" s="2"/>
      <c r="F1056" s="2"/>
      <c r="G1056" s="2">
        <f t="shared" si="233"/>
        <v>0</v>
      </c>
      <c r="H1056" s="2"/>
      <c r="I1056" s="2">
        <f t="shared" si="234"/>
        <v>0</v>
      </c>
      <c r="J1056" s="2"/>
      <c r="K1056" s="2"/>
      <c r="L1056" s="4" t="s">
        <v>82</v>
      </c>
      <c r="M1056" s="5"/>
    </row>
    <row r="1057" spans="1:13">
      <c r="A1057" s="20"/>
      <c r="B1057" s="13"/>
      <c r="C1057" s="5"/>
      <c r="D1057" s="2"/>
      <c r="E1057" s="2"/>
      <c r="F1057" s="2"/>
      <c r="G1057" s="2">
        <f t="shared" si="233"/>
        <v>0</v>
      </c>
      <c r="H1057" s="2"/>
      <c r="I1057" s="2">
        <f t="shared" si="234"/>
        <v>0</v>
      </c>
      <c r="J1057" s="2"/>
      <c r="K1057" s="2"/>
      <c r="L1057" s="4">
        <f>+SUM(G1056:G1057)-SUM(I1056:K1057)</f>
        <v>0</v>
      </c>
      <c r="M1057" s="5"/>
    </row>
    <row r="1058" spans="1:13">
      <c r="A1058" s="20"/>
      <c r="B1058" s="13"/>
      <c r="C1058" s="5"/>
      <c r="D1058" s="2"/>
      <c r="E1058" s="2"/>
      <c r="F1058" s="2"/>
      <c r="G1058" s="2">
        <f t="shared" si="233"/>
        <v>0</v>
      </c>
      <c r="H1058" s="2"/>
      <c r="I1058" s="2">
        <f t="shared" si="234"/>
        <v>0</v>
      </c>
      <c r="J1058" s="2"/>
      <c r="K1058" s="2"/>
      <c r="L1058" s="4">
        <f t="shared" si="232"/>
        <v>0</v>
      </c>
      <c r="M1058" s="5"/>
    </row>
    <row r="1059" spans="1:13">
      <c r="A1059" s="20"/>
      <c r="B1059" s="13"/>
      <c r="C1059" s="5"/>
      <c r="D1059" s="2"/>
      <c r="E1059" s="2"/>
      <c r="F1059" s="2"/>
      <c r="G1059" s="2">
        <f t="shared" si="233"/>
        <v>0</v>
      </c>
      <c r="H1059" s="2"/>
      <c r="I1059" s="2">
        <f t="shared" si="234"/>
        <v>0</v>
      </c>
      <c r="J1059" s="2"/>
      <c r="K1059" s="2"/>
      <c r="L1059" s="4" t="s">
        <v>82</v>
      </c>
      <c r="M1059" s="5"/>
    </row>
    <row r="1060" spans="1:13">
      <c r="A1060" s="20"/>
      <c r="B1060" s="13"/>
      <c r="C1060" s="5"/>
      <c r="D1060" s="2"/>
      <c r="E1060" s="2"/>
      <c r="F1060" s="2"/>
      <c r="G1060" s="2">
        <f t="shared" si="233"/>
        <v>0</v>
      </c>
      <c r="H1060" s="2"/>
      <c r="I1060" s="2">
        <f t="shared" si="234"/>
        <v>0</v>
      </c>
      <c r="J1060" s="2"/>
      <c r="K1060" s="2"/>
      <c r="L1060" s="4">
        <f>+SUM(G1059:G1060)-SUM(I1059:K1060)</f>
        <v>0</v>
      </c>
      <c r="M1060" s="5"/>
    </row>
    <row r="1061" spans="1:13">
      <c r="A1061" s="20"/>
      <c r="B1061" s="13"/>
      <c r="C1061" s="5"/>
      <c r="D1061" s="2"/>
      <c r="E1061" s="2"/>
      <c r="F1061" s="2"/>
      <c r="G1061" s="2">
        <f t="shared" si="233"/>
        <v>0</v>
      </c>
      <c r="H1061" s="2"/>
      <c r="I1061" s="2">
        <f t="shared" si="234"/>
        <v>0</v>
      </c>
      <c r="J1061" s="2"/>
      <c r="K1061" s="2"/>
      <c r="L1061" s="4" t="s">
        <v>82</v>
      </c>
      <c r="M1061" s="5"/>
    </row>
    <row r="1062" spans="1:13">
      <c r="A1062" s="20"/>
      <c r="B1062" s="13"/>
      <c r="C1062" s="5"/>
      <c r="D1062" s="2"/>
      <c r="E1062" s="2"/>
      <c r="F1062" s="2"/>
      <c r="G1062" s="2">
        <f t="shared" si="233"/>
        <v>0</v>
      </c>
      <c r="H1062" s="2"/>
      <c r="I1062" s="2">
        <f t="shared" si="234"/>
        <v>0</v>
      </c>
      <c r="J1062" s="2"/>
      <c r="K1062" s="2"/>
      <c r="L1062" s="4" t="s">
        <v>82</v>
      </c>
      <c r="M1062" s="5"/>
    </row>
    <row r="1063" spans="1:13">
      <c r="A1063" s="20"/>
      <c r="B1063" s="13"/>
      <c r="C1063" s="5"/>
      <c r="D1063" s="2"/>
      <c r="E1063" s="2"/>
      <c r="F1063" s="2"/>
      <c r="G1063" s="2">
        <f t="shared" si="233"/>
        <v>0</v>
      </c>
      <c r="H1063" s="2"/>
      <c r="I1063" s="2">
        <f t="shared" si="234"/>
        <v>0</v>
      </c>
      <c r="J1063" s="2"/>
      <c r="K1063" s="2"/>
      <c r="L1063" s="4" t="s">
        <v>82</v>
      </c>
      <c r="M1063" s="5"/>
    </row>
    <row r="1064" spans="1:13">
      <c r="A1064" s="20"/>
      <c r="B1064" s="13"/>
      <c r="C1064" s="5"/>
      <c r="D1064" s="2"/>
      <c r="E1064" s="2"/>
      <c r="F1064" s="2"/>
      <c r="G1064" s="2">
        <f t="shared" si="233"/>
        <v>0</v>
      </c>
      <c r="H1064" s="2"/>
      <c r="I1064" s="2">
        <f t="shared" si="234"/>
        <v>0</v>
      </c>
      <c r="J1064" s="2"/>
      <c r="K1064" s="2"/>
      <c r="L1064" s="4" t="s">
        <v>82</v>
      </c>
      <c r="M1064" s="5"/>
    </row>
    <row r="1065" spans="1:13">
      <c r="A1065" s="20"/>
      <c r="B1065" s="13"/>
      <c r="C1065" s="5"/>
      <c r="D1065" s="2"/>
      <c r="E1065" s="2"/>
      <c r="F1065" s="2"/>
      <c r="G1065" s="2">
        <f t="shared" si="233"/>
        <v>0</v>
      </c>
      <c r="H1065" s="2"/>
      <c r="I1065" s="2">
        <f t="shared" si="234"/>
        <v>0</v>
      </c>
      <c r="J1065" s="2"/>
      <c r="K1065" s="2"/>
      <c r="L1065" s="4" t="s">
        <v>82</v>
      </c>
      <c r="M1065" s="5"/>
    </row>
    <row r="1066" spans="1:13">
      <c r="A1066" s="20"/>
      <c r="B1066" s="13"/>
      <c r="C1066" s="5"/>
      <c r="D1066" s="2"/>
      <c r="E1066" s="2"/>
      <c r="F1066" s="2"/>
      <c r="G1066" s="2">
        <f t="shared" si="233"/>
        <v>0</v>
      </c>
      <c r="H1066" s="2"/>
      <c r="I1066" s="2">
        <f t="shared" si="234"/>
        <v>0</v>
      </c>
      <c r="J1066" s="2"/>
      <c r="K1066" s="2"/>
      <c r="L1066" s="4" t="s">
        <v>82</v>
      </c>
      <c r="M1066" s="5"/>
    </row>
    <row r="1067" spans="1:13">
      <c r="A1067" s="20"/>
      <c r="B1067" s="13"/>
      <c r="C1067" s="5"/>
      <c r="D1067" s="2"/>
      <c r="E1067" s="2"/>
      <c r="F1067" s="2"/>
      <c r="G1067" s="2">
        <f t="shared" si="233"/>
        <v>0</v>
      </c>
      <c r="H1067" s="2"/>
      <c r="I1067" s="2">
        <f t="shared" si="234"/>
        <v>0</v>
      </c>
      <c r="J1067" s="2"/>
      <c r="K1067" s="2"/>
      <c r="L1067" s="4">
        <f>+SUM(G1061:G1067)-SUM(I1061:K1067)</f>
        <v>0</v>
      </c>
      <c r="M1067" s="5"/>
    </row>
    <row r="1068" spans="1:13">
      <c r="A1068" s="20"/>
      <c r="B1068" s="13"/>
      <c r="C1068" s="5"/>
      <c r="D1068" s="2"/>
      <c r="E1068" s="2"/>
      <c r="F1068" s="2"/>
      <c r="G1068" s="2">
        <f t="shared" si="233"/>
        <v>0</v>
      </c>
      <c r="H1068" s="2"/>
      <c r="I1068" s="2">
        <f t="shared" si="234"/>
        <v>0</v>
      </c>
      <c r="J1068" s="2"/>
      <c r="K1068" s="2"/>
      <c r="L1068" s="4">
        <f t="shared" si="232"/>
        <v>0</v>
      </c>
      <c r="M1068" s="5"/>
    </row>
    <row r="1069" spans="1:13">
      <c r="A1069" s="20"/>
      <c r="B1069" s="13"/>
      <c r="C1069" s="5"/>
      <c r="D1069" s="2"/>
      <c r="E1069" s="2"/>
      <c r="F1069" s="2"/>
      <c r="G1069" s="2">
        <f t="shared" si="233"/>
        <v>0</v>
      </c>
      <c r="H1069" s="2"/>
      <c r="I1069" s="2">
        <f t="shared" si="234"/>
        <v>0</v>
      </c>
      <c r="J1069" s="2"/>
      <c r="K1069" s="2"/>
      <c r="L1069" s="4" t="s">
        <v>82</v>
      </c>
      <c r="M1069" s="5"/>
    </row>
    <row r="1070" spans="1:13">
      <c r="A1070" s="20"/>
      <c r="B1070" s="13"/>
      <c r="C1070" s="5"/>
      <c r="D1070" s="2"/>
      <c r="E1070" s="2"/>
      <c r="F1070" s="2"/>
      <c r="G1070" s="2">
        <f t="shared" si="233"/>
        <v>0</v>
      </c>
      <c r="H1070" s="2"/>
      <c r="I1070" s="2">
        <f t="shared" si="234"/>
        <v>0</v>
      </c>
      <c r="J1070" s="2"/>
      <c r="K1070" s="2"/>
      <c r="L1070" s="4">
        <f>+SUM(G1069:G1070)-SUM(I1069:K1070)</f>
        <v>0</v>
      </c>
      <c r="M1070" s="5"/>
    </row>
    <row r="1071" spans="1:13">
      <c r="A1071" s="20"/>
      <c r="B1071" s="13"/>
      <c r="C1071" s="5"/>
      <c r="D1071" s="2"/>
      <c r="E1071" s="2"/>
      <c r="F1071" s="2"/>
      <c r="G1071" s="2">
        <f t="shared" si="233"/>
        <v>0</v>
      </c>
      <c r="H1071" s="2"/>
      <c r="I1071" s="2">
        <f t="shared" si="234"/>
        <v>0</v>
      </c>
      <c r="J1071" s="2"/>
      <c r="K1071" s="2"/>
      <c r="L1071" s="4" t="s">
        <v>82</v>
      </c>
      <c r="M1071" s="5"/>
    </row>
    <row r="1072" spans="1:13">
      <c r="A1072" s="20"/>
      <c r="B1072" s="13"/>
      <c r="C1072" s="5"/>
      <c r="D1072" s="2"/>
      <c r="E1072" s="2"/>
      <c r="F1072" s="2"/>
      <c r="G1072" s="2">
        <f t="shared" si="233"/>
        <v>0</v>
      </c>
      <c r="H1072" s="2"/>
      <c r="I1072" s="2">
        <f t="shared" si="234"/>
        <v>0</v>
      </c>
      <c r="J1072" s="2"/>
      <c r="K1072" s="2"/>
      <c r="L1072" s="4" t="s">
        <v>82</v>
      </c>
      <c r="M1072" s="5"/>
    </row>
    <row r="1073" spans="1:13">
      <c r="A1073" s="20"/>
      <c r="B1073" s="13"/>
      <c r="C1073" s="5"/>
      <c r="D1073" s="2"/>
      <c r="E1073" s="2"/>
      <c r="F1073" s="2"/>
      <c r="G1073" s="2">
        <f t="shared" si="233"/>
        <v>0</v>
      </c>
      <c r="H1073" s="2"/>
      <c r="I1073" s="2">
        <f t="shared" si="234"/>
        <v>0</v>
      </c>
      <c r="J1073" s="2"/>
      <c r="K1073" s="2"/>
      <c r="L1073" s="4">
        <f>+SUM(G1071:G1073)-SUM(I1071:K1073)</f>
        <v>0</v>
      </c>
      <c r="M1073" s="5"/>
    </row>
    <row r="1074" spans="1:13">
      <c r="A1074" s="20"/>
      <c r="B1074" s="13"/>
      <c r="C1074" s="5"/>
      <c r="D1074" s="2"/>
      <c r="E1074" s="2"/>
      <c r="F1074" s="2"/>
      <c r="G1074" s="2">
        <f t="shared" si="233"/>
        <v>0</v>
      </c>
      <c r="H1074" s="2"/>
      <c r="I1074" s="2">
        <f t="shared" si="234"/>
        <v>0</v>
      </c>
      <c r="J1074" s="2"/>
      <c r="K1074" s="2"/>
      <c r="L1074" s="4">
        <f t="shared" si="232"/>
        <v>0</v>
      </c>
      <c r="M1074" s="5"/>
    </row>
    <row r="1075" spans="1:13">
      <c r="A1075" s="20"/>
      <c r="B1075" s="13"/>
      <c r="C1075" s="5"/>
      <c r="D1075" s="2"/>
      <c r="E1075" s="2"/>
      <c r="F1075" s="2"/>
      <c r="G1075" s="2">
        <f t="shared" si="233"/>
        <v>0</v>
      </c>
      <c r="H1075" s="2"/>
      <c r="I1075" s="2">
        <f t="shared" si="234"/>
        <v>0</v>
      </c>
      <c r="J1075" s="2"/>
      <c r="K1075" s="2"/>
      <c r="L1075" s="4">
        <f t="shared" si="232"/>
        <v>0</v>
      </c>
      <c r="M1075" s="5"/>
    </row>
    <row r="1076" spans="1:13">
      <c r="A1076" s="20"/>
      <c r="B1076" s="13"/>
      <c r="C1076" s="5"/>
      <c r="D1076" s="2"/>
      <c r="E1076" s="2"/>
      <c r="F1076" s="2"/>
      <c r="G1076" s="2">
        <f t="shared" si="233"/>
        <v>0</v>
      </c>
      <c r="H1076" s="2"/>
      <c r="I1076" s="2">
        <f t="shared" si="234"/>
        <v>0</v>
      </c>
      <c r="J1076" s="2"/>
      <c r="K1076" s="2"/>
      <c r="L1076" s="4">
        <f t="shared" si="232"/>
        <v>0</v>
      </c>
      <c r="M1076" s="5"/>
    </row>
    <row r="1077" spans="1:13">
      <c r="A1077" s="20"/>
      <c r="B1077" s="13"/>
      <c r="C1077" s="5"/>
      <c r="D1077" s="2"/>
      <c r="E1077" s="2"/>
      <c r="F1077" s="2"/>
      <c r="G1077" s="2">
        <f t="shared" si="233"/>
        <v>0</v>
      </c>
      <c r="H1077" s="2"/>
      <c r="I1077" s="2">
        <f t="shared" si="234"/>
        <v>0</v>
      </c>
      <c r="J1077" s="2"/>
      <c r="K1077" s="2"/>
      <c r="L1077" s="4">
        <f t="shared" si="232"/>
        <v>0</v>
      </c>
      <c r="M1077" s="5"/>
    </row>
    <row r="1078" spans="1:13">
      <c r="A1078" s="20"/>
      <c r="B1078" s="13"/>
      <c r="C1078" s="5"/>
      <c r="D1078" s="2"/>
      <c r="E1078" s="2"/>
      <c r="F1078" s="2"/>
      <c r="G1078" s="2">
        <f t="shared" si="233"/>
        <v>0</v>
      </c>
      <c r="H1078" s="2"/>
      <c r="I1078" s="2">
        <f t="shared" si="234"/>
        <v>0</v>
      </c>
      <c r="J1078" s="2"/>
      <c r="K1078" s="2"/>
      <c r="L1078" s="4" t="s">
        <v>82</v>
      </c>
      <c r="M1078" s="5"/>
    </row>
    <row r="1079" spans="1:13">
      <c r="A1079" s="20"/>
      <c r="B1079" s="13"/>
      <c r="C1079" s="5"/>
      <c r="D1079" s="2"/>
      <c r="E1079" s="2"/>
      <c r="F1079" s="2"/>
      <c r="G1079" s="2">
        <f t="shared" si="233"/>
        <v>0</v>
      </c>
      <c r="H1079" s="2"/>
      <c r="I1079" s="2">
        <f t="shared" si="234"/>
        <v>0</v>
      </c>
      <c r="J1079" s="2"/>
      <c r="K1079" s="2"/>
      <c r="L1079" s="4">
        <f>+SUM(G1078:G1079)-SUM(I1078:K1079)</f>
        <v>0</v>
      </c>
      <c r="M1079" s="5"/>
    </row>
    <row r="1080" spans="1:13">
      <c r="A1080" s="20"/>
      <c r="B1080" s="13"/>
      <c r="C1080" s="5"/>
      <c r="D1080" s="2"/>
      <c r="E1080" s="2"/>
      <c r="F1080" s="2"/>
      <c r="G1080" s="2">
        <f t="shared" si="233"/>
        <v>0</v>
      </c>
      <c r="H1080" s="2"/>
      <c r="I1080" s="2">
        <f t="shared" si="234"/>
        <v>0</v>
      </c>
      <c r="J1080" s="2"/>
      <c r="K1080" s="2"/>
      <c r="L1080" s="4">
        <f t="shared" si="232"/>
        <v>0</v>
      </c>
      <c r="M1080" s="5"/>
    </row>
    <row r="1081" spans="1:13">
      <c r="A1081" s="20"/>
      <c r="B1081" s="13"/>
      <c r="C1081" s="5"/>
      <c r="D1081" s="2"/>
      <c r="E1081" s="2"/>
      <c r="F1081" s="2"/>
      <c r="G1081" s="2">
        <f t="shared" si="233"/>
        <v>0</v>
      </c>
      <c r="H1081" s="2"/>
      <c r="I1081" s="2">
        <f t="shared" si="234"/>
        <v>0</v>
      </c>
      <c r="J1081" s="2"/>
      <c r="K1081" s="2"/>
      <c r="L1081" s="4">
        <f t="shared" si="232"/>
        <v>0</v>
      </c>
      <c r="M1081" s="5"/>
    </row>
    <row r="1082" spans="1:13">
      <c r="A1082" s="20"/>
      <c r="B1082" s="13"/>
      <c r="C1082" s="5"/>
      <c r="D1082" s="2"/>
      <c r="E1082" s="2"/>
      <c r="F1082" s="2"/>
      <c r="G1082" s="2">
        <f t="shared" si="233"/>
        <v>0</v>
      </c>
      <c r="H1082" s="2"/>
      <c r="I1082" s="2">
        <f t="shared" si="234"/>
        <v>0</v>
      </c>
      <c r="J1082" s="2"/>
      <c r="K1082" s="2"/>
      <c r="L1082" s="4">
        <f t="shared" si="232"/>
        <v>0</v>
      </c>
      <c r="M1082" s="5"/>
    </row>
    <row r="1083" spans="1:13">
      <c r="A1083" s="20"/>
      <c r="B1083" s="13"/>
      <c r="C1083" s="5"/>
      <c r="D1083" s="2"/>
      <c r="E1083" s="2"/>
      <c r="F1083" s="2"/>
      <c r="G1083" s="2">
        <f t="shared" si="233"/>
        <v>0</v>
      </c>
      <c r="H1083" s="2"/>
      <c r="I1083" s="2">
        <f t="shared" si="234"/>
        <v>0</v>
      </c>
      <c r="J1083" s="2"/>
      <c r="K1083" s="2"/>
      <c r="L1083" s="4" t="s">
        <v>82</v>
      </c>
      <c r="M1083" s="5"/>
    </row>
    <row r="1084" spans="1:13">
      <c r="A1084" s="20"/>
      <c r="B1084" s="13"/>
      <c r="C1084" s="5"/>
      <c r="D1084" s="2"/>
      <c r="E1084" s="2"/>
      <c r="F1084" s="2"/>
      <c r="G1084" s="2">
        <f t="shared" si="233"/>
        <v>0</v>
      </c>
      <c r="H1084" s="2"/>
      <c r="I1084" s="2">
        <f t="shared" si="234"/>
        <v>0</v>
      </c>
      <c r="J1084" s="2"/>
      <c r="K1084" s="2"/>
      <c r="L1084" s="4">
        <f>+SUM(G1083:G1084)-SUM(I1083:K1084)</f>
        <v>0</v>
      </c>
      <c r="M1084" s="5"/>
    </row>
    <row r="1085" spans="1:13">
      <c r="A1085" s="20"/>
      <c r="B1085" s="13"/>
      <c r="C1085" s="5"/>
      <c r="D1085" s="2"/>
      <c r="E1085" s="2"/>
      <c r="F1085" s="2"/>
      <c r="G1085" s="2">
        <f t="shared" si="230"/>
        <v>0</v>
      </c>
      <c r="H1085" s="2"/>
      <c r="I1085" s="2">
        <f t="shared" si="231"/>
        <v>0</v>
      </c>
      <c r="J1085" s="2"/>
      <c r="K1085" s="2"/>
      <c r="L1085" s="4">
        <f t="shared" si="232"/>
        <v>0</v>
      </c>
      <c r="M1085" s="5"/>
    </row>
    <row r="1086" spans="1:13">
      <c r="A1086" s="20"/>
      <c r="B1086" s="13"/>
      <c r="C1086" s="5"/>
      <c r="D1086" s="2"/>
      <c r="E1086" s="2"/>
      <c r="F1086" s="2"/>
      <c r="G1086" s="2">
        <f t="shared" si="230"/>
        <v>0</v>
      </c>
      <c r="H1086" s="2"/>
      <c r="I1086" s="2">
        <f t="shared" si="231"/>
        <v>0</v>
      </c>
      <c r="J1086" s="2"/>
      <c r="K1086" s="2"/>
      <c r="L1086" s="4" t="s">
        <v>82</v>
      </c>
      <c r="M1086" s="5"/>
    </row>
    <row r="1087" spans="1:13">
      <c r="A1087" s="20"/>
      <c r="B1087" s="13"/>
      <c r="C1087" s="5"/>
      <c r="D1087" s="2"/>
      <c r="E1087" s="2"/>
      <c r="F1087" s="2"/>
      <c r="G1087" s="2">
        <f t="shared" si="230"/>
        <v>0</v>
      </c>
      <c r="H1087" s="2"/>
      <c r="I1087" s="2">
        <f t="shared" si="231"/>
        <v>0</v>
      </c>
      <c r="J1087" s="2"/>
      <c r="K1087" s="2"/>
      <c r="L1087" s="4" t="s">
        <v>82</v>
      </c>
      <c r="M1087" s="5"/>
    </row>
    <row r="1088" spans="1:13">
      <c r="A1088" s="20"/>
      <c r="B1088" s="13"/>
      <c r="C1088" s="5"/>
      <c r="D1088" s="2"/>
      <c r="E1088" s="2"/>
      <c r="F1088" s="2"/>
      <c r="G1088" s="2">
        <f t="shared" si="230"/>
        <v>0</v>
      </c>
      <c r="H1088" s="2"/>
      <c r="I1088" s="2">
        <f t="shared" si="231"/>
        <v>0</v>
      </c>
      <c r="J1088" s="2"/>
      <c r="K1088" s="2"/>
      <c r="L1088" s="4">
        <f>+SUM(G1086:G1088)-SUM(I1086:K1088)</f>
        <v>0</v>
      </c>
      <c r="M1088" s="5"/>
    </row>
    <row r="1089" spans="1:13">
      <c r="A1089" s="20"/>
      <c r="B1089" s="13"/>
      <c r="C1089" s="5"/>
      <c r="D1089" s="2"/>
      <c r="E1089" s="2"/>
      <c r="F1089" s="2"/>
      <c r="G1089" s="2">
        <f t="shared" si="230"/>
        <v>0</v>
      </c>
      <c r="H1089" s="2"/>
      <c r="I1089" s="2">
        <f t="shared" si="231"/>
        <v>0</v>
      </c>
      <c r="J1089" s="2"/>
      <c r="K1089" s="2"/>
      <c r="L1089" s="4">
        <f t="shared" si="232"/>
        <v>0</v>
      </c>
      <c r="M1089" s="5"/>
    </row>
    <row r="1090" spans="1:13">
      <c r="A1090" s="20"/>
      <c r="B1090" s="13"/>
      <c r="C1090" s="5"/>
      <c r="D1090" s="2"/>
      <c r="E1090" s="2"/>
      <c r="F1090" s="2"/>
      <c r="G1090" s="2">
        <f t="shared" si="230"/>
        <v>0</v>
      </c>
      <c r="H1090" s="2"/>
      <c r="I1090" s="2">
        <f t="shared" si="231"/>
        <v>0</v>
      </c>
      <c r="J1090" s="2"/>
      <c r="K1090" s="2"/>
      <c r="L1090" s="4" t="s">
        <v>82</v>
      </c>
      <c r="M1090" s="5"/>
    </row>
    <row r="1091" spans="1:13">
      <c r="A1091" s="20"/>
      <c r="B1091" s="13"/>
      <c r="C1091" s="5"/>
      <c r="D1091" s="2"/>
      <c r="E1091" s="2"/>
      <c r="F1091" s="2"/>
      <c r="G1091" s="2">
        <f t="shared" si="230"/>
        <v>0</v>
      </c>
      <c r="H1091" s="2"/>
      <c r="I1091" s="2">
        <f t="shared" si="231"/>
        <v>0</v>
      </c>
      <c r="J1091" s="2"/>
      <c r="K1091" s="2"/>
      <c r="L1091" s="4">
        <f>+SUM(G1090:G1091)-SUM(I1090:K1091)</f>
        <v>0</v>
      </c>
      <c r="M1091" s="5"/>
    </row>
    <row r="1092" spans="1:13">
      <c r="A1092" s="20"/>
      <c r="B1092" s="13"/>
      <c r="C1092" s="5"/>
      <c r="D1092" s="2"/>
      <c r="E1092" s="2"/>
      <c r="F1092" s="2"/>
      <c r="G1092" s="2">
        <f t="shared" si="230"/>
        <v>0</v>
      </c>
      <c r="H1092" s="2"/>
      <c r="I1092" s="2">
        <f t="shared" si="231"/>
        <v>0</v>
      </c>
      <c r="J1092" s="2"/>
      <c r="K1092" s="2"/>
      <c r="L1092" s="4" t="s">
        <v>82</v>
      </c>
      <c r="M1092" s="5"/>
    </row>
    <row r="1093" spans="1:13">
      <c r="A1093" s="20"/>
      <c r="B1093" s="13"/>
      <c r="C1093" s="5"/>
      <c r="D1093" s="2"/>
      <c r="E1093" s="2"/>
      <c r="F1093" s="2"/>
      <c r="G1093" s="2">
        <f t="shared" si="230"/>
        <v>0</v>
      </c>
      <c r="H1093" s="2"/>
      <c r="I1093" s="2">
        <f t="shared" si="231"/>
        <v>0</v>
      </c>
      <c r="J1093" s="2"/>
      <c r="K1093" s="2"/>
      <c r="L1093" s="4" t="s">
        <v>82</v>
      </c>
      <c r="M1093" s="5"/>
    </row>
    <row r="1094" spans="1:13">
      <c r="A1094" s="20"/>
      <c r="B1094" s="13"/>
      <c r="C1094" s="5"/>
      <c r="D1094" s="2"/>
      <c r="E1094" s="2"/>
      <c r="F1094" s="2"/>
      <c r="G1094" s="2">
        <f t="shared" si="230"/>
        <v>0</v>
      </c>
      <c r="H1094" s="2"/>
      <c r="I1094" s="2">
        <f t="shared" si="231"/>
        <v>0</v>
      </c>
      <c r="J1094" s="2"/>
      <c r="K1094" s="2"/>
      <c r="L1094" s="4">
        <f>+SUM(G1092:G1094)-SUM(I1092:K1094)</f>
        <v>0</v>
      </c>
      <c r="M1094" s="5"/>
    </row>
    <row r="1095" spans="1:13">
      <c r="A1095" s="20"/>
      <c r="B1095" s="13"/>
      <c r="C1095" s="5"/>
      <c r="D1095" s="2"/>
      <c r="E1095" s="2"/>
      <c r="F1095" s="2"/>
      <c r="G1095" s="2">
        <f t="shared" si="230"/>
        <v>0</v>
      </c>
      <c r="H1095" s="2"/>
      <c r="I1095" s="2">
        <f t="shared" si="231"/>
        <v>0</v>
      </c>
      <c r="J1095" s="2"/>
      <c r="K1095" s="2"/>
      <c r="L1095" s="4">
        <f t="shared" si="232"/>
        <v>0</v>
      </c>
      <c r="M1095" s="5"/>
    </row>
    <row r="1096" spans="1:13" ht="15.75" thickBot="1">
      <c r="A1096" s="12"/>
      <c r="B1096" s="13"/>
      <c r="C1096" s="5"/>
      <c r="D1096" s="2"/>
      <c r="E1096" s="2"/>
      <c r="F1096" s="2"/>
      <c r="G1096" s="2">
        <f>+((D1096*12)+E1096)*F1096*1000</f>
        <v>0</v>
      </c>
      <c r="H1096" s="2"/>
      <c r="I1096" s="2">
        <f>+H1096*F1096*1000</f>
        <v>0</v>
      </c>
      <c r="J1096" s="2"/>
      <c r="K1096" s="2"/>
      <c r="L1096" s="4">
        <f>+SUM(G1096:G1096)-SUM(I1096:K1096)</f>
        <v>0</v>
      </c>
      <c r="M1096" s="5"/>
    </row>
    <row r="1097" spans="1:13" ht="15.75" thickBot="1">
      <c r="D1097" s="14">
        <f>SUM(D1038:D1096)</f>
        <v>0</v>
      </c>
      <c r="E1097" s="14">
        <f>SUM(E1038:E1096)</f>
        <v>0</v>
      </c>
      <c r="F1097" s="8"/>
      <c r="G1097" s="14">
        <f t="shared" ref="G1097:L1097" si="235">SUM(G1038:G1096)</f>
        <v>0</v>
      </c>
      <c r="H1097" s="14">
        <f t="shared" si="235"/>
        <v>0</v>
      </c>
      <c r="I1097" s="14">
        <f t="shared" si="235"/>
        <v>0</v>
      </c>
      <c r="J1097" s="14">
        <f t="shared" si="235"/>
        <v>0</v>
      </c>
      <c r="K1097" s="14">
        <f t="shared" si="235"/>
        <v>0</v>
      </c>
      <c r="L1097" s="14">
        <f t="shared" si="235"/>
        <v>0</v>
      </c>
    </row>
    <row r="1098" spans="1:13">
      <c r="D1098" s="10">
        <v>0</v>
      </c>
      <c r="E1098" s="10">
        <v>0</v>
      </c>
      <c r="I1098" s="3"/>
    </row>
    <row r="1099" spans="1:13">
      <c r="I1099" s="3"/>
      <c r="L1099" s="35"/>
    </row>
    <row r="1100" spans="1:13">
      <c r="A1100" s="20" t="s">
        <v>134</v>
      </c>
      <c r="B1100" s="13">
        <v>13</v>
      </c>
      <c r="C1100" s="5"/>
      <c r="D1100" s="2"/>
      <c r="E1100" s="2"/>
      <c r="F1100" s="2"/>
      <c r="G1100" s="2">
        <f>+((D1100*12)+E1100)*F1100*1000</f>
        <v>0</v>
      </c>
      <c r="H1100" s="2"/>
      <c r="I1100" s="2">
        <f>+H1100*F1100*1000</f>
        <v>0</v>
      </c>
      <c r="J1100" s="2"/>
      <c r="K1100" s="2"/>
      <c r="L1100" s="4" t="s">
        <v>82</v>
      </c>
      <c r="M1100" s="5"/>
    </row>
    <row r="1101" spans="1:13">
      <c r="A1101" s="20"/>
      <c r="B1101" s="13"/>
      <c r="C1101" s="5"/>
      <c r="D1101" s="2"/>
      <c r="E1101" s="2"/>
      <c r="F1101" s="2"/>
      <c r="G1101" s="2">
        <f t="shared" ref="G1101" si="236">+((D1101*12)+E1101)*F1101*1000</f>
        <v>0</v>
      </c>
      <c r="H1101" s="2"/>
      <c r="I1101" s="2">
        <f t="shared" ref="I1101" si="237">+H1101*F1101*1000</f>
        <v>0</v>
      </c>
      <c r="J1101" s="2"/>
      <c r="K1101" s="2"/>
      <c r="L1101" s="4">
        <f>+SUM(G1100:G1101)-SUM(I1100:K1101)</f>
        <v>0</v>
      </c>
      <c r="M1101" s="5"/>
    </row>
    <row r="1102" spans="1:13">
      <c r="A1102" s="20"/>
      <c r="B1102" s="13"/>
      <c r="C1102" s="5"/>
      <c r="D1102" s="2"/>
      <c r="E1102" s="2"/>
      <c r="F1102" s="2"/>
      <c r="G1102" s="2">
        <f t="shared" ref="G1102:G1148" si="238">+((D1102*12)+E1102)*F1102*1000</f>
        <v>0</v>
      </c>
      <c r="H1102" s="2"/>
      <c r="I1102" s="2">
        <f t="shared" ref="I1102:I1148" si="239">+H1102*F1102*1000</f>
        <v>0</v>
      </c>
      <c r="J1102" s="2"/>
      <c r="K1102" s="2"/>
      <c r="L1102" s="4" t="s">
        <v>82</v>
      </c>
      <c r="M1102" s="5"/>
    </row>
    <row r="1103" spans="1:13">
      <c r="A1103" s="20"/>
      <c r="B1103" s="13"/>
      <c r="C1103" s="5"/>
      <c r="D1103" s="2"/>
      <c r="E1103" s="2"/>
      <c r="F1103" s="2"/>
      <c r="G1103" s="2">
        <f t="shared" si="238"/>
        <v>0</v>
      </c>
      <c r="H1103" s="2"/>
      <c r="I1103" s="2">
        <f t="shared" si="239"/>
        <v>0</v>
      </c>
      <c r="J1103" s="2"/>
      <c r="K1103" s="2"/>
      <c r="L1103" s="4" t="s">
        <v>82</v>
      </c>
      <c r="M1103" s="5"/>
    </row>
    <row r="1104" spans="1:13">
      <c r="A1104" s="20"/>
      <c r="B1104" s="13"/>
      <c r="C1104" s="5"/>
      <c r="D1104" s="2"/>
      <c r="E1104" s="2"/>
      <c r="F1104" s="2"/>
      <c r="G1104" s="2">
        <f t="shared" si="238"/>
        <v>0</v>
      </c>
      <c r="H1104" s="2"/>
      <c r="I1104" s="2">
        <f t="shared" si="239"/>
        <v>0</v>
      </c>
      <c r="J1104" s="2"/>
      <c r="K1104" s="2"/>
      <c r="L1104" s="4">
        <f>+SUM(G1102:G1104)-SUM(I1102:K1104)</f>
        <v>0</v>
      </c>
      <c r="M1104" s="5"/>
    </row>
    <row r="1105" spans="1:13">
      <c r="A1105" s="20"/>
      <c r="B1105" s="13"/>
      <c r="C1105" s="5"/>
      <c r="D1105" s="2"/>
      <c r="E1105" s="2"/>
      <c r="F1105" s="2"/>
      <c r="G1105" s="2">
        <f t="shared" si="238"/>
        <v>0</v>
      </c>
      <c r="H1105" s="2"/>
      <c r="I1105" s="2">
        <f t="shared" si="239"/>
        <v>0</v>
      </c>
      <c r="J1105" s="2"/>
      <c r="K1105" s="2"/>
      <c r="L1105" s="4" t="s">
        <v>82</v>
      </c>
      <c r="M1105" s="5"/>
    </row>
    <row r="1106" spans="1:13">
      <c r="A1106" s="20"/>
      <c r="B1106" s="13"/>
      <c r="C1106" s="5"/>
      <c r="D1106" s="2"/>
      <c r="E1106" s="2"/>
      <c r="F1106" s="2"/>
      <c r="G1106" s="2">
        <f t="shared" si="238"/>
        <v>0</v>
      </c>
      <c r="H1106" s="2"/>
      <c r="I1106" s="2">
        <f t="shared" si="239"/>
        <v>0</v>
      </c>
      <c r="J1106" s="2"/>
      <c r="K1106" s="2"/>
      <c r="L1106" s="4" t="s">
        <v>82</v>
      </c>
      <c r="M1106" s="5"/>
    </row>
    <row r="1107" spans="1:13">
      <c r="A1107" s="20"/>
      <c r="B1107" s="13"/>
      <c r="C1107" s="5"/>
      <c r="D1107" s="2"/>
      <c r="E1107" s="2"/>
      <c r="F1107" s="2"/>
      <c r="G1107" s="2">
        <f t="shared" si="238"/>
        <v>0</v>
      </c>
      <c r="H1107" s="2"/>
      <c r="I1107" s="2">
        <f t="shared" si="239"/>
        <v>0</v>
      </c>
      <c r="J1107" s="2"/>
      <c r="K1107" s="2"/>
      <c r="L1107" s="4" t="s">
        <v>82</v>
      </c>
      <c r="M1107" s="5"/>
    </row>
    <row r="1108" spans="1:13">
      <c r="A1108" s="20"/>
      <c r="B1108" s="13"/>
      <c r="C1108" s="5"/>
      <c r="D1108" s="2"/>
      <c r="E1108" s="2"/>
      <c r="F1108" s="2"/>
      <c r="G1108" s="2">
        <f t="shared" si="238"/>
        <v>0</v>
      </c>
      <c r="H1108" s="2"/>
      <c r="I1108" s="2">
        <f t="shared" si="239"/>
        <v>0</v>
      </c>
      <c r="J1108" s="2"/>
      <c r="K1108" s="2"/>
      <c r="L1108" s="4">
        <f>+SUM(G1105:G1108)-SUM(I1105:K1108)</f>
        <v>0</v>
      </c>
      <c r="M1108" s="5"/>
    </row>
    <row r="1109" spans="1:13">
      <c r="A1109" s="20"/>
      <c r="B1109" s="13"/>
      <c r="C1109" s="5"/>
      <c r="D1109" s="2"/>
      <c r="E1109" s="2"/>
      <c r="F1109" s="2"/>
      <c r="G1109" s="2">
        <f t="shared" si="238"/>
        <v>0</v>
      </c>
      <c r="H1109" s="2"/>
      <c r="I1109" s="2">
        <f t="shared" si="239"/>
        <v>0</v>
      </c>
      <c r="J1109" s="2"/>
      <c r="K1109" s="2"/>
      <c r="L1109" s="4">
        <f t="shared" ref="L1109:L1148" si="240">+G1109-I1109-J1109-K1109</f>
        <v>0</v>
      </c>
      <c r="M1109" s="5"/>
    </row>
    <row r="1110" spans="1:13">
      <c r="A1110" s="20"/>
      <c r="B1110" s="13"/>
      <c r="C1110" s="5"/>
      <c r="D1110" s="2"/>
      <c r="E1110" s="2"/>
      <c r="F1110" s="2"/>
      <c r="G1110" s="2">
        <f t="shared" ref="G1110:G1122" si="241">+((D1110*12)+E1110)*F1110*1000</f>
        <v>0</v>
      </c>
      <c r="H1110" s="2"/>
      <c r="I1110" s="2">
        <f t="shared" ref="I1110:I1122" si="242">+H1110*F1110*1000</f>
        <v>0</v>
      </c>
      <c r="J1110" s="2"/>
      <c r="K1110" s="2"/>
      <c r="L1110" s="4" t="s">
        <v>82</v>
      </c>
      <c r="M1110" s="5"/>
    </row>
    <row r="1111" spans="1:13">
      <c r="A1111" s="20"/>
      <c r="B1111" s="13"/>
      <c r="C1111" s="5"/>
      <c r="D1111" s="2"/>
      <c r="E1111" s="2"/>
      <c r="F1111" s="2"/>
      <c r="G1111" s="2">
        <f t="shared" si="241"/>
        <v>0</v>
      </c>
      <c r="H1111" s="2"/>
      <c r="I1111" s="2">
        <f t="shared" si="242"/>
        <v>0</v>
      </c>
      <c r="J1111" s="2"/>
      <c r="K1111" s="2"/>
      <c r="L1111" s="4">
        <f>+SUM(G1110:G1111)-SUM(I1110:K1111)</f>
        <v>0</v>
      </c>
      <c r="M1111" s="5"/>
    </row>
    <row r="1112" spans="1:13">
      <c r="A1112" s="20"/>
      <c r="B1112" s="13"/>
      <c r="C1112" s="5"/>
      <c r="D1112" s="2"/>
      <c r="E1112" s="2"/>
      <c r="F1112" s="2"/>
      <c r="G1112" s="2">
        <f t="shared" si="241"/>
        <v>0</v>
      </c>
      <c r="H1112" s="2"/>
      <c r="I1112" s="2">
        <f t="shared" si="242"/>
        <v>0</v>
      </c>
      <c r="J1112" s="2"/>
      <c r="K1112" s="2"/>
      <c r="L1112" s="4">
        <f t="shared" ref="L1112:L1122" si="243">+G1112-I1112-J1112-K1112</f>
        <v>0</v>
      </c>
      <c r="M1112" s="5"/>
    </row>
    <row r="1113" spans="1:13">
      <c r="A1113" s="20"/>
      <c r="B1113" s="13"/>
      <c r="C1113" s="5"/>
      <c r="D1113" s="2"/>
      <c r="E1113" s="2"/>
      <c r="F1113" s="2"/>
      <c r="G1113" s="2">
        <f t="shared" si="241"/>
        <v>0</v>
      </c>
      <c r="H1113" s="2"/>
      <c r="I1113" s="2">
        <f t="shared" si="242"/>
        <v>0</v>
      </c>
      <c r="J1113" s="2"/>
      <c r="K1113" s="2"/>
      <c r="L1113" s="4">
        <f t="shared" si="243"/>
        <v>0</v>
      </c>
      <c r="M1113" s="5"/>
    </row>
    <row r="1114" spans="1:13">
      <c r="A1114" s="20"/>
      <c r="B1114" s="13"/>
      <c r="C1114" s="5"/>
      <c r="D1114" s="2"/>
      <c r="E1114" s="2"/>
      <c r="F1114" s="2"/>
      <c r="G1114" s="2">
        <f t="shared" si="241"/>
        <v>0</v>
      </c>
      <c r="H1114" s="2"/>
      <c r="I1114" s="2">
        <f t="shared" si="242"/>
        <v>0</v>
      </c>
      <c r="J1114" s="2"/>
      <c r="K1114" s="2"/>
      <c r="L1114" s="4">
        <f t="shared" si="243"/>
        <v>0</v>
      </c>
      <c r="M1114" s="5"/>
    </row>
    <row r="1115" spans="1:13">
      <c r="A1115" s="20"/>
      <c r="B1115" s="13"/>
      <c r="C1115" s="5"/>
      <c r="D1115" s="2"/>
      <c r="E1115" s="2"/>
      <c r="F1115" s="2"/>
      <c r="G1115" s="2">
        <f t="shared" si="241"/>
        <v>0</v>
      </c>
      <c r="H1115" s="2"/>
      <c r="I1115" s="2">
        <f t="shared" si="242"/>
        <v>0</v>
      </c>
      <c r="J1115" s="2"/>
      <c r="K1115" s="2"/>
      <c r="L1115" s="4">
        <f t="shared" si="243"/>
        <v>0</v>
      </c>
      <c r="M1115" s="5"/>
    </row>
    <row r="1116" spans="1:13">
      <c r="A1116" s="20"/>
      <c r="B1116" s="13"/>
      <c r="C1116" s="5"/>
      <c r="D1116" s="2"/>
      <c r="E1116" s="2"/>
      <c r="F1116" s="2"/>
      <c r="G1116" s="2">
        <f t="shared" si="241"/>
        <v>0</v>
      </c>
      <c r="H1116" s="2"/>
      <c r="I1116" s="2">
        <f t="shared" si="242"/>
        <v>0</v>
      </c>
      <c r="J1116" s="2"/>
      <c r="K1116" s="2"/>
      <c r="L1116" s="4" t="s">
        <v>82</v>
      </c>
      <c r="M1116" s="5"/>
    </row>
    <row r="1117" spans="1:13">
      <c r="A1117" s="20"/>
      <c r="B1117" s="13"/>
      <c r="C1117" s="5"/>
      <c r="D1117" s="2"/>
      <c r="E1117" s="2"/>
      <c r="F1117" s="2"/>
      <c r="G1117" s="2">
        <f t="shared" si="241"/>
        <v>0</v>
      </c>
      <c r="H1117" s="2"/>
      <c r="I1117" s="2">
        <f t="shared" si="242"/>
        <v>0</v>
      </c>
      <c r="J1117" s="2"/>
      <c r="K1117" s="2"/>
      <c r="L1117" s="4">
        <f>+SUM(G1116:G1117)-SUM(I1116:K1117)</f>
        <v>0</v>
      </c>
      <c r="M1117" s="5"/>
    </row>
    <row r="1118" spans="1:13">
      <c r="A1118" s="20"/>
      <c r="B1118" s="13"/>
      <c r="C1118" s="5"/>
      <c r="D1118" s="2"/>
      <c r="E1118" s="2"/>
      <c r="F1118" s="2"/>
      <c r="G1118" s="2">
        <f t="shared" si="241"/>
        <v>0</v>
      </c>
      <c r="H1118" s="2"/>
      <c r="I1118" s="2">
        <f t="shared" si="242"/>
        <v>0</v>
      </c>
      <c r="J1118" s="2"/>
      <c r="K1118" s="2"/>
      <c r="L1118" s="4" t="s">
        <v>82</v>
      </c>
      <c r="M1118" s="5"/>
    </row>
    <row r="1119" spans="1:13">
      <c r="A1119" s="20"/>
      <c r="B1119" s="13"/>
      <c r="C1119" s="5"/>
      <c r="D1119" s="2"/>
      <c r="E1119" s="2"/>
      <c r="F1119" s="2"/>
      <c r="G1119" s="2">
        <f t="shared" si="241"/>
        <v>0</v>
      </c>
      <c r="H1119" s="2"/>
      <c r="I1119" s="2">
        <f t="shared" si="242"/>
        <v>0</v>
      </c>
      <c r="J1119" s="2"/>
      <c r="K1119" s="2"/>
      <c r="L1119" s="4">
        <f>+SUM(G1118:G1119)-SUM(I1118:K1119)</f>
        <v>0</v>
      </c>
      <c r="M1119" s="5"/>
    </row>
    <row r="1120" spans="1:13">
      <c r="A1120" s="20"/>
      <c r="B1120" s="13"/>
      <c r="C1120" s="5"/>
      <c r="D1120" s="2"/>
      <c r="E1120" s="2"/>
      <c r="F1120" s="2"/>
      <c r="G1120" s="2">
        <f t="shared" si="241"/>
        <v>0</v>
      </c>
      <c r="H1120" s="2"/>
      <c r="I1120" s="2">
        <f t="shared" si="242"/>
        <v>0</v>
      </c>
      <c r="J1120" s="2"/>
      <c r="K1120" s="2"/>
      <c r="L1120" s="4">
        <f t="shared" si="243"/>
        <v>0</v>
      </c>
      <c r="M1120" s="5"/>
    </row>
    <row r="1121" spans="1:13">
      <c r="A1121" s="20"/>
      <c r="B1121" s="13"/>
      <c r="C1121" s="5"/>
      <c r="D1121" s="2"/>
      <c r="E1121" s="2"/>
      <c r="F1121" s="2"/>
      <c r="G1121" s="2">
        <f t="shared" si="241"/>
        <v>0</v>
      </c>
      <c r="H1121" s="2"/>
      <c r="I1121" s="2">
        <f t="shared" si="242"/>
        <v>0</v>
      </c>
      <c r="J1121" s="2"/>
      <c r="K1121" s="2"/>
      <c r="L1121" s="4">
        <f t="shared" si="243"/>
        <v>0</v>
      </c>
      <c r="M1121" s="5"/>
    </row>
    <row r="1122" spans="1:13">
      <c r="A1122" s="20"/>
      <c r="B1122" s="13"/>
      <c r="C1122" s="5"/>
      <c r="D1122" s="2"/>
      <c r="E1122" s="2"/>
      <c r="F1122" s="2"/>
      <c r="G1122" s="2">
        <f t="shared" si="241"/>
        <v>0</v>
      </c>
      <c r="H1122" s="2"/>
      <c r="I1122" s="2">
        <f t="shared" si="242"/>
        <v>0</v>
      </c>
      <c r="J1122" s="2"/>
      <c r="K1122" s="2"/>
      <c r="L1122" s="4">
        <f t="shared" si="243"/>
        <v>0</v>
      </c>
      <c r="M1122" s="5"/>
    </row>
    <row r="1123" spans="1:13">
      <c r="A1123" s="20"/>
      <c r="B1123" s="13"/>
      <c r="C1123" s="5"/>
      <c r="D1123" s="2"/>
      <c r="E1123" s="2"/>
      <c r="F1123" s="2"/>
      <c r="G1123" s="2">
        <f t="shared" si="238"/>
        <v>0</v>
      </c>
      <c r="H1123" s="2"/>
      <c r="I1123" s="2">
        <f t="shared" si="239"/>
        <v>0</v>
      </c>
      <c r="J1123" s="2"/>
      <c r="K1123" s="2"/>
      <c r="L1123" s="4" t="s">
        <v>82</v>
      </c>
      <c r="M1123" s="5"/>
    </row>
    <row r="1124" spans="1:13">
      <c r="A1124" s="20"/>
      <c r="B1124" s="13"/>
      <c r="C1124" s="5"/>
      <c r="D1124" s="2"/>
      <c r="E1124" s="2"/>
      <c r="F1124" s="2"/>
      <c r="G1124" s="2">
        <f t="shared" si="238"/>
        <v>0</v>
      </c>
      <c r="H1124" s="2"/>
      <c r="I1124" s="2">
        <f t="shared" si="239"/>
        <v>0</v>
      </c>
      <c r="J1124" s="2"/>
      <c r="K1124" s="2"/>
      <c r="L1124" s="4">
        <f>+SUM(G1123:G1124)-SUM(I1123:K1124)</f>
        <v>0</v>
      </c>
      <c r="M1124" s="5"/>
    </row>
    <row r="1125" spans="1:13">
      <c r="A1125" s="20"/>
      <c r="B1125" s="13"/>
      <c r="C1125" s="5"/>
      <c r="D1125" s="2"/>
      <c r="E1125" s="2"/>
      <c r="F1125" s="2"/>
      <c r="G1125" s="2">
        <f t="shared" si="238"/>
        <v>0</v>
      </c>
      <c r="H1125" s="2"/>
      <c r="I1125" s="2">
        <f t="shared" si="239"/>
        <v>0</v>
      </c>
      <c r="J1125" s="2"/>
      <c r="K1125" s="2"/>
      <c r="L1125" s="4">
        <f t="shared" si="240"/>
        <v>0</v>
      </c>
      <c r="M1125" s="5"/>
    </row>
    <row r="1126" spans="1:13">
      <c r="A1126" s="20"/>
      <c r="B1126" s="13"/>
      <c r="C1126" s="5"/>
      <c r="D1126" s="2"/>
      <c r="E1126" s="2"/>
      <c r="F1126" s="2"/>
      <c r="G1126" s="2">
        <f t="shared" si="238"/>
        <v>0</v>
      </c>
      <c r="H1126" s="2"/>
      <c r="I1126" s="2">
        <f t="shared" si="239"/>
        <v>0</v>
      </c>
      <c r="J1126" s="2"/>
      <c r="K1126" s="2"/>
      <c r="L1126" s="4">
        <f t="shared" si="240"/>
        <v>0</v>
      </c>
      <c r="M1126" s="5"/>
    </row>
    <row r="1127" spans="1:13">
      <c r="A1127" s="20"/>
      <c r="B1127" s="13"/>
      <c r="C1127" s="5"/>
      <c r="D1127" s="2"/>
      <c r="E1127" s="2"/>
      <c r="F1127" s="2"/>
      <c r="G1127" s="2">
        <f t="shared" si="238"/>
        <v>0</v>
      </c>
      <c r="H1127" s="2"/>
      <c r="I1127" s="2">
        <f t="shared" si="239"/>
        <v>0</v>
      </c>
      <c r="J1127" s="2"/>
      <c r="K1127" s="2"/>
      <c r="L1127" s="4">
        <f t="shared" si="240"/>
        <v>0</v>
      </c>
      <c r="M1127" s="5"/>
    </row>
    <row r="1128" spans="1:13">
      <c r="A1128" s="20"/>
      <c r="B1128" s="13"/>
      <c r="C1128" s="5"/>
      <c r="D1128" s="2"/>
      <c r="E1128" s="2"/>
      <c r="F1128" s="2"/>
      <c r="G1128" s="2">
        <f t="shared" si="238"/>
        <v>0</v>
      </c>
      <c r="H1128" s="2"/>
      <c r="I1128" s="2">
        <f t="shared" si="239"/>
        <v>0</v>
      </c>
      <c r="J1128" s="2"/>
      <c r="K1128" s="2"/>
      <c r="L1128" s="4" t="s">
        <v>82</v>
      </c>
      <c r="M1128" s="5"/>
    </row>
    <row r="1129" spans="1:13">
      <c r="A1129" s="20"/>
      <c r="B1129" s="13"/>
      <c r="C1129" s="5"/>
      <c r="D1129" s="2"/>
      <c r="E1129" s="2"/>
      <c r="F1129" s="2"/>
      <c r="G1129" s="2">
        <f t="shared" si="238"/>
        <v>0</v>
      </c>
      <c r="H1129" s="2"/>
      <c r="I1129" s="2">
        <f t="shared" si="239"/>
        <v>0</v>
      </c>
      <c r="J1129" s="2"/>
      <c r="K1129" s="2"/>
      <c r="L1129" s="4" t="s">
        <v>82</v>
      </c>
      <c r="M1129" s="5"/>
    </row>
    <row r="1130" spans="1:13">
      <c r="A1130" s="20"/>
      <c r="B1130" s="13"/>
      <c r="C1130" s="5"/>
      <c r="D1130" s="2"/>
      <c r="E1130" s="2"/>
      <c r="F1130" s="2"/>
      <c r="G1130" s="2">
        <f t="shared" si="238"/>
        <v>0</v>
      </c>
      <c r="H1130" s="2"/>
      <c r="I1130" s="2">
        <f t="shared" si="239"/>
        <v>0</v>
      </c>
      <c r="J1130" s="2"/>
      <c r="K1130" s="2"/>
      <c r="L1130" s="4">
        <f>+SUM(G1128:G1130)-SUM(I1128:K1130)</f>
        <v>0</v>
      </c>
      <c r="M1130" s="5"/>
    </row>
    <row r="1131" spans="1:13">
      <c r="A1131" s="20"/>
      <c r="B1131" s="13"/>
      <c r="C1131" s="5"/>
      <c r="D1131" s="2"/>
      <c r="E1131" s="2"/>
      <c r="F1131" s="2"/>
      <c r="G1131" s="2">
        <f t="shared" si="238"/>
        <v>0</v>
      </c>
      <c r="H1131" s="2"/>
      <c r="I1131" s="2">
        <f t="shared" si="239"/>
        <v>0</v>
      </c>
      <c r="J1131" s="2"/>
      <c r="K1131" s="2"/>
      <c r="L1131" s="4" t="s">
        <v>82</v>
      </c>
      <c r="M1131" s="5"/>
    </row>
    <row r="1132" spans="1:13">
      <c r="A1132" s="20"/>
      <c r="B1132" s="13"/>
      <c r="C1132" s="5"/>
      <c r="D1132" s="2"/>
      <c r="E1132" s="2"/>
      <c r="F1132" s="2"/>
      <c r="G1132" s="2">
        <f t="shared" si="238"/>
        <v>0</v>
      </c>
      <c r="H1132" s="2"/>
      <c r="I1132" s="2">
        <f t="shared" si="239"/>
        <v>0</v>
      </c>
      <c r="J1132" s="2"/>
      <c r="K1132" s="2"/>
      <c r="L1132" s="4">
        <f>+SUM(G1131:G1132)-SUM(I1131:K1132)</f>
        <v>0</v>
      </c>
      <c r="M1132" s="5"/>
    </row>
    <row r="1133" spans="1:13">
      <c r="A1133" s="20"/>
      <c r="B1133" s="13"/>
      <c r="C1133" s="5"/>
      <c r="D1133" s="2"/>
      <c r="E1133" s="2"/>
      <c r="F1133" s="2"/>
      <c r="G1133" s="2">
        <f t="shared" si="238"/>
        <v>0</v>
      </c>
      <c r="H1133" s="2"/>
      <c r="I1133" s="2">
        <f t="shared" si="239"/>
        <v>0</v>
      </c>
      <c r="J1133" s="2"/>
      <c r="K1133" s="2"/>
      <c r="L1133" s="4">
        <f t="shared" si="240"/>
        <v>0</v>
      </c>
      <c r="M1133" s="5"/>
    </row>
    <row r="1134" spans="1:13">
      <c r="A1134" s="20"/>
      <c r="B1134" s="13"/>
      <c r="C1134" s="5"/>
      <c r="D1134" s="2"/>
      <c r="E1134" s="2"/>
      <c r="F1134" s="2"/>
      <c r="G1134" s="2">
        <f t="shared" si="238"/>
        <v>0</v>
      </c>
      <c r="H1134" s="2"/>
      <c r="I1134" s="2">
        <f t="shared" si="239"/>
        <v>0</v>
      </c>
      <c r="J1134" s="2"/>
      <c r="K1134" s="2"/>
      <c r="L1134" s="4" t="s">
        <v>82</v>
      </c>
      <c r="M1134" s="5"/>
    </row>
    <row r="1135" spans="1:13">
      <c r="A1135" s="20"/>
      <c r="B1135" s="13"/>
      <c r="C1135" s="5"/>
      <c r="D1135" s="2"/>
      <c r="E1135" s="2"/>
      <c r="F1135" s="2"/>
      <c r="G1135" s="2">
        <f t="shared" si="238"/>
        <v>0</v>
      </c>
      <c r="H1135" s="2"/>
      <c r="I1135" s="2">
        <f t="shared" si="239"/>
        <v>0</v>
      </c>
      <c r="J1135" s="2"/>
      <c r="K1135" s="2"/>
      <c r="L1135" s="4">
        <f>+SUM(G1134:G1135)-SUM(I1134:K1135)</f>
        <v>0</v>
      </c>
      <c r="M1135" s="5"/>
    </row>
    <row r="1136" spans="1:13">
      <c r="A1136" s="20"/>
      <c r="B1136" s="13"/>
      <c r="C1136" s="5"/>
      <c r="D1136" s="2"/>
      <c r="E1136" s="2"/>
      <c r="F1136" s="2"/>
      <c r="G1136" s="2">
        <f t="shared" si="238"/>
        <v>0</v>
      </c>
      <c r="H1136" s="2"/>
      <c r="I1136" s="2">
        <f t="shared" si="239"/>
        <v>0</v>
      </c>
      <c r="J1136" s="2"/>
      <c r="K1136" s="2"/>
      <c r="L1136" s="4">
        <f t="shared" si="240"/>
        <v>0</v>
      </c>
      <c r="M1136" s="5"/>
    </row>
    <row r="1137" spans="1:13">
      <c r="A1137" s="20"/>
      <c r="B1137" s="13"/>
      <c r="C1137" s="5"/>
      <c r="D1137" s="2"/>
      <c r="E1137" s="2"/>
      <c r="F1137" s="2"/>
      <c r="G1137" s="2">
        <f t="shared" si="238"/>
        <v>0</v>
      </c>
      <c r="H1137" s="2"/>
      <c r="I1137" s="2">
        <f t="shared" si="239"/>
        <v>0</v>
      </c>
      <c r="J1137" s="2"/>
      <c r="K1137" s="2"/>
      <c r="L1137" s="4" t="s">
        <v>82</v>
      </c>
      <c r="M1137" s="5"/>
    </row>
    <row r="1138" spans="1:13">
      <c r="A1138" s="20"/>
      <c r="B1138" s="13"/>
      <c r="C1138" s="5"/>
      <c r="D1138" s="2"/>
      <c r="E1138" s="2"/>
      <c r="F1138" s="2"/>
      <c r="G1138" s="2">
        <f t="shared" si="238"/>
        <v>0</v>
      </c>
      <c r="H1138" s="2"/>
      <c r="I1138" s="2">
        <f t="shared" si="239"/>
        <v>0</v>
      </c>
      <c r="J1138" s="2"/>
      <c r="K1138" s="2"/>
      <c r="L1138" s="4">
        <f>+SUM(G1137:G1138)-SUM(I1137:K1138)</f>
        <v>0</v>
      </c>
      <c r="M1138" s="5"/>
    </row>
    <row r="1139" spans="1:13">
      <c r="A1139" s="20"/>
      <c r="B1139" s="13"/>
      <c r="C1139" s="5"/>
      <c r="D1139" s="2"/>
      <c r="E1139" s="2"/>
      <c r="F1139" s="2"/>
      <c r="G1139" s="2">
        <f t="shared" si="238"/>
        <v>0</v>
      </c>
      <c r="H1139" s="2"/>
      <c r="I1139" s="2">
        <f t="shared" si="239"/>
        <v>0</v>
      </c>
      <c r="J1139" s="2"/>
      <c r="K1139" s="2"/>
      <c r="L1139" s="4" t="s">
        <v>82</v>
      </c>
      <c r="M1139" s="5"/>
    </row>
    <row r="1140" spans="1:13">
      <c r="A1140" s="20"/>
      <c r="B1140" s="13"/>
      <c r="C1140" s="5"/>
      <c r="D1140" s="2"/>
      <c r="E1140" s="2"/>
      <c r="F1140" s="2"/>
      <c r="G1140" s="2">
        <f t="shared" si="238"/>
        <v>0</v>
      </c>
      <c r="H1140" s="2"/>
      <c r="I1140" s="2">
        <f t="shared" si="239"/>
        <v>0</v>
      </c>
      <c r="J1140" s="2"/>
      <c r="K1140" s="2"/>
      <c r="L1140" s="4">
        <f>+SUM(G1139:G1140)-SUM(I1139:K1140)</f>
        <v>0</v>
      </c>
      <c r="M1140" s="5"/>
    </row>
    <row r="1141" spans="1:13">
      <c r="A1141" s="20"/>
      <c r="B1141" s="13"/>
      <c r="C1141" s="5"/>
      <c r="D1141" s="2"/>
      <c r="E1141" s="2"/>
      <c r="F1141" s="2"/>
      <c r="G1141" s="2">
        <f t="shared" si="238"/>
        <v>0</v>
      </c>
      <c r="H1141" s="2"/>
      <c r="I1141" s="2">
        <f t="shared" si="239"/>
        <v>0</v>
      </c>
      <c r="J1141" s="2"/>
      <c r="K1141" s="2"/>
      <c r="L1141" s="4" t="s">
        <v>82</v>
      </c>
      <c r="M1141" s="5"/>
    </row>
    <row r="1142" spans="1:13">
      <c r="A1142" s="20"/>
      <c r="B1142" s="13"/>
      <c r="C1142" s="5"/>
      <c r="D1142" s="2"/>
      <c r="E1142" s="2"/>
      <c r="F1142" s="2"/>
      <c r="G1142" s="2">
        <f t="shared" si="238"/>
        <v>0</v>
      </c>
      <c r="H1142" s="2"/>
      <c r="I1142" s="2">
        <f t="shared" si="239"/>
        <v>0</v>
      </c>
      <c r="J1142" s="2"/>
      <c r="K1142" s="2"/>
      <c r="L1142" s="4">
        <f>+SUM(G1141:G1142)-SUM(I1141:K1142)</f>
        <v>0</v>
      </c>
      <c r="M1142" s="5"/>
    </row>
    <row r="1143" spans="1:13">
      <c r="A1143" s="20"/>
      <c r="B1143" s="13"/>
      <c r="C1143" s="5"/>
      <c r="D1143" s="2"/>
      <c r="E1143" s="2"/>
      <c r="F1143" s="2"/>
      <c r="G1143" s="2">
        <f t="shared" si="238"/>
        <v>0</v>
      </c>
      <c r="H1143" s="2"/>
      <c r="I1143" s="2">
        <f t="shared" si="239"/>
        <v>0</v>
      </c>
      <c r="J1143" s="2"/>
      <c r="K1143" s="2"/>
      <c r="L1143" s="4">
        <f t="shared" si="240"/>
        <v>0</v>
      </c>
      <c r="M1143" s="5"/>
    </row>
    <row r="1144" spans="1:13">
      <c r="A1144" s="20"/>
      <c r="B1144" s="13"/>
      <c r="C1144" s="5"/>
      <c r="D1144" s="2"/>
      <c r="E1144" s="2"/>
      <c r="F1144" s="2"/>
      <c r="G1144" s="2">
        <f t="shared" si="238"/>
        <v>0</v>
      </c>
      <c r="H1144" s="2"/>
      <c r="I1144" s="2">
        <f t="shared" si="239"/>
        <v>0</v>
      </c>
      <c r="J1144" s="2"/>
      <c r="K1144" s="2"/>
      <c r="L1144" s="4">
        <f t="shared" si="240"/>
        <v>0</v>
      </c>
      <c r="M1144" s="5"/>
    </row>
    <row r="1145" spans="1:13">
      <c r="A1145" s="20"/>
      <c r="B1145" s="13"/>
      <c r="C1145" s="5"/>
      <c r="D1145" s="2"/>
      <c r="E1145" s="2"/>
      <c r="F1145" s="2"/>
      <c r="G1145" s="2">
        <f t="shared" si="238"/>
        <v>0</v>
      </c>
      <c r="H1145" s="2"/>
      <c r="I1145" s="2">
        <f t="shared" si="239"/>
        <v>0</v>
      </c>
      <c r="J1145" s="2"/>
      <c r="K1145" s="2"/>
      <c r="L1145" s="4" t="s">
        <v>82</v>
      </c>
      <c r="M1145" s="5"/>
    </row>
    <row r="1146" spans="1:13">
      <c r="A1146" s="20"/>
      <c r="B1146" s="13"/>
      <c r="C1146" s="5"/>
      <c r="D1146" s="2"/>
      <c r="E1146" s="2"/>
      <c r="F1146" s="2"/>
      <c r="G1146" s="2">
        <f t="shared" si="238"/>
        <v>0</v>
      </c>
      <c r="H1146" s="2"/>
      <c r="I1146" s="2">
        <f t="shared" si="239"/>
        <v>0</v>
      </c>
      <c r="J1146" s="2"/>
      <c r="K1146" s="2"/>
      <c r="L1146" s="4">
        <f>+SUM(G1145:G1146)-SUM(I1145:K1146)</f>
        <v>0</v>
      </c>
      <c r="M1146" s="5"/>
    </row>
    <row r="1147" spans="1:13">
      <c r="A1147" s="20"/>
      <c r="B1147" s="13"/>
      <c r="C1147" s="5"/>
      <c r="D1147" s="2"/>
      <c r="E1147" s="2"/>
      <c r="F1147" s="2"/>
      <c r="G1147" s="2">
        <f t="shared" si="238"/>
        <v>0</v>
      </c>
      <c r="H1147" s="2"/>
      <c r="I1147" s="2">
        <f t="shared" si="239"/>
        <v>0</v>
      </c>
      <c r="J1147" s="2"/>
      <c r="K1147" s="2"/>
      <c r="L1147" s="4">
        <f t="shared" si="240"/>
        <v>0</v>
      </c>
      <c r="M1147" s="5"/>
    </row>
    <row r="1148" spans="1:13">
      <c r="A1148" s="20"/>
      <c r="B1148" s="13"/>
      <c r="C1148" s="5"/>
      <c r="D1148" s="2"/>
      <c r="E1148" s="2"/>
      <c r="F1148" s="2"/>
      <c r="G1148" s="2">
        <f t="shared" si="238"/>
        <v>0</v>
      </c>
      <c r="H1148" s="2"/>
      <c r="I1148" s="2">
        <f t="shared" si="239"/>
        <v>0</v>
      </c>
      <c r="J1148" s="2"/>
      <c r="K1148" s="2"/>
      <c r="L1148" s="4">
        <f t="shared" si="240"/>
        <v>0</v>
      </c>
      <c r="M1148" s="5"/>
    </row>
    <row r="1149" spans="1:13" ht="15.75" thickBot="1">
      <c r="A1149" s="12"/>
      <c r="B1149" s="13"/>
      <c r="C1149" s="5"/>
      <c r="D1149" s="2"/>
      <c r="E1149" s="2"/>
      <c r="F1149" s="2"/>
      <c r="G1149" s="2">
        <f>+((D1149*12)+E1149)*F1149*1000</f>
        <v>0</v>
      </c>
      <c r="H1149" s="2"/>
      <c r="I1149" s="2">
        <f>+H1149*F1149*1000</f>
        <v>0</v>
      </c>
      <c r="J1149" s="2"/>
      <c r="K1149" s="2"/>
      <c r="L1149" s="4">
        <f t="shared" ref="L1149" si="244">+G1149-I1149-J1149-K1149</f>
        <v>0</v>
      </c>
      <c r="M1149" s="5"/>
    </row>
    <row r="1150" spans="1:13" ht="15.75" thickBot="1">
      <c r="D1150" s="14">
        <f>SUM(D1100:D1149)</f>
        <v>0</v>
      </c>
      <c r="E1150" s="14">
        <f>SUM(E1100:E1149)</f>
        <v>0</v>
      </c>
      <c r="F1150" s="8"/>
      <c r="G1150" s="14">
        <f t="shared" ref="G1150:L1150" si="245">SUM(G1100:G1149)</f>
        <v>0</v>
      </c>
      <c r="H1150" s="14">
        <f t="shared" si="245"/>
        <v>0</v>
      </c>
      <c r="I1150" s="14">
        <f t="shared" si="245"/>
        <v>0</v>
      </c>
      <c r="J1150" s="14">
        <f t="shared" si="245"/>
        <v>0</v>
      </c>
      <c r="K1150" s="14">
        <f t="shared" si="245"/>
        <v>0</v>
      </c>
      <c r="L1150" s="14">
        <f t="shared" si="245"/>
        <v>0</v>
      </c>
    </row>
    <row r="1151" spans="1:13">
      <c r="D1151" s="10">
        <v>0</v>
      </c>
      <c r="E1151" s="10">
        <v>0</v>
      </c>
      <c r="I1151" s="3"/>
    </row>
    <row r="1152" spans="1:13">
      <c r="D1152" s="3" t="s">
        <v>82</v>
      </c>
      <c r="I1152" s="3"/>
    </row>
    <row r="1153" spans="1:13">
      <c r="A1153" s="20"/>
      <c r="B1153" s="13"/>
      <c r="C1153" s="5"/>
      <c r="D1153" s="2"/>
      <c r="E1153" s="2"/>
      <c r="F1153" s="2"/>
      <c r="G1153" s="2">
        <f>+((D1153*12)+E1153)*F1153*1000</f>
        <v>0</v>
      </c>
      <c r="H1153" s="2"/>
      <c r="I1153" s="2">
        <f>+H1153*F1153*1000</f>
        <v>0</v>
      </c>
      <c r="J1153" s="2"/>
      <c r="K1153" s="2"/>
      <c r="L1153" s="2">
        <f>+G1153-I1153-J1153-K2136</f>
        <v>0</v>
      </c>
      <c r="M1153" s="5"/>
    </row>
    <row r="1154" spans="1:13">
      <c r="A1154" s="20"/>
      <c r="B1154" s="13"/>
      <c r="C1154" s="5"/>
      <c r="D1154" s="2"/>
      <c r="E1154" s="2"/>
      <c r="F1154" s="2"/>
      <c r="G1154" s="2">
        <f>+((D1154*12)+E1154)*F1154*1000</f>
        <v>0</v>
      </c>
      <c r="H1154" s="2"/>
      <c r="I1154" s="2">
        <f>+H1154*F1154*1000</f>
        <v>0</v>
      </c>
      <c r="J1154" s="2"/>
      <c r="K1154" s="2"/>
      <c r="L1154" s="2" t="s">
        <v>82</v>
      </c>
      <c r="M1154" s="5"/>
    </row>
    <row r="1155" spans="1:13">
      <c r="A1155" s="20"/>
      <c r="B1155" s="13"/>
      <c r="C1155" s="5"/>
      <c r="D1155" s="2"/>
      <c r="E1155" s="2"/>
      <c r="F1155" s="2"/>
      <c r="G1155" s="2">
        <f t="shared" ref="G1155:G1266" si="246">+((D1155*12)+E1155)*F1155*1000</f>
        <v>0</v>
      </c>
      <c r="H1155" s="2"/>
      <c r="I1155" s="2">
        <f t="shared" ref="I1155:I1266" si="247">+H1155*F1155*1000</f>
        <v>0</v>
      </c>
      <c r="J1155" s="2"/>
      <c r="K1155" s="2"/>
      <c r="L1155" s="2">
        <f>+SUM(G1154:G1155)-SUM(I1154:K1155)</f>
        <v>0</v>
      </c>
      <c r="M1155" s="5"/>
    </row>
    <row r="1156" spans="1:13">
      <c r="A1156" s="20"/>
      <c r="B1156" s="13"/>
      <c r="C1156" s="5"/>
      <c r="D1156" s="2"/>
      <c r="E1156" s="2"/>
      <c r="F1156" s="2"/>
      <c r="G1156" s="2">
        <f t="shared" ref="G1156:G1219" si="248">+((D1156*12)+E1156)*F1156*1000</f>
        <v>0</v>
      </c>
      <c r="H1156" s="2"/>
      <c r="I1156" s="2">
        <f t="shared" ref="I1156:I1219" si="249">+H1156*F1156*1000</f>
        <v>0</v>
      </c>
      <c r="J1156" s="2"/>
      <c r="K1156" s="2"/>
      <c r="L1156" s="2" t="s">
        <v>82</v>
      </c>
      <c r="M1156" s="5"/>
    </row>
    <row r="1157" spans="1:13">
      <c r="A1157" s="20"/>
      <c r="B1157" s="13"/>
      <c r="C1157" s="5"/>
      <c r="D1157" s="2"/>
      <c r="E1157" s="2"/>
      <c r="F1157" s="2"/>
      <c r="G1157" s="2">
        <f t="shared" si="248"/>
        <v>0</v>
      </c>
      <c r="H1157" s="2"/>
      <c r="I1157" s="2">
        <f t="shared" si="249"/>
        <v>0</v>
      </c>
      <c r="J1157" s="2"/>
      <c r="K1157" s="2"/>
      <c r="L1157" s="2">
        <f>+SUM(G1156:G1157)-SUM(I1156:K1157)</f>
        <v>0</v>
      </c>
      <c r="M1157" s="5"/>
    </row>
    <row r="1158" spans="1:13">
      <c r="A1158" s="20"/>
      <c r="B1158" s="13"/>
      <c r="C1158" s="5"/>
      <c r="D1158" s="2"/>
      <c r="E1158" s="2"/>
      <c r="F1158" s="2"/>
      <c r="G1158" s="2">
        <f t="shared" si="248"/>
        <v>0</v>
      </c>
      <c r="H1158" s="2"/>
      <c r="I1158" s="2">
        <f t="shared" si="249"/>
        <v>0</v>
      </c>
      <c r="J1158" s="2"/>
      <c r="K1158" s="2"/>
      <c r="L1158" s="2">
        <f>+G1158-I1158-J1158-K2141</f>
        <v>0</v>
      </c>
      <c r="M1158" s="5"/>
    </row>
    <row r="1159" spans="1:13">
      <c r="A1159" s="20"/>
      <c r="B1159" s="13"/>
      <c r="C1159" s="5"/>
      <c r="D1159" s="2"/>
      <c r="E1159" s="2"/>
      <c r="F1159" s="2"/>
      <c r="G1159" s="2">
        <f t="shared" si="248"/>
        <v>0</v>
      </c>
      <c r="H1159" s="2"/>
      <c r="I1159" s="2">
        <f>+H1159*F1159*1000</f>
        <v>0</v>
      </c>
      <c r="J1159" s="2"/>
      <c r="K1159" s="2"/>
      <c r="L1159" s="2">
        <f>+G1159-I1159-J1159-K2142</f>
        <v>0</v>
      </c>
      <c r="M1159" s="5"/>
    </row>
    <row r="1160" spans="1:13">
      <c r="A1160" s="20"/>
      <c r="B1160" s="13"/>
      <c r="C1160" s="5"/>
      <c r="D1160" s="2"/>
      <c r="E1160" s="2"/>
      <c r="F1160" s="2"/>
      <c r="G1160" s="2">
        <f t="shared" si="248"/>
        <v>0</v>
      </c>
      <c r="H1160" s="2"/>
      <c r="I1160" s="2">
        <f t="shared" si="249"/>
        <v>0</v>
      </c>
      <c r="J1160" s="2"/>
      <c r="K1160" s="2"/>
      <c r="L1160" s="2">
        <f>+G1160-I1160-J1160-K2143</f>
        <v>0</v>
      </c>
      <c r="M1160" s="5"/>
    </row>
    <row r="1161" spans="1:13">
      <c r="A1161" s="20"/>
      <c r="B1161" s="13"/>
      <c r="C1161" s="5"/>
      <c r="D1161" s="2"/>
      <c r="E1161" s="2"/>
      <c r="F1161" s="2"/>
      <c r="G1161" s="2">
        <f t="shared" si="248"/>
        <v>0</v>
      </c>
      <c r="H1161" s="2"/>
      <c r="I1161" s="2">
        <f t="shared" si="249"/>
        <v>0</v>
      </c>
      <c r="J1161" s="2"/>
      <c r="K1161" s="2"/>
      <c r="L1161" s="2" t="s">
        <v>82</v>
      </c>
      <c r="M1161" s="5"/>
    </row>
    <row r="1162" spans="1:13">
      <c r="A1162" s="20"/>
      <c r="B1162" s="13"/>
      <c r="C1162" s="5"/>
      <c r="D1162" s="2"/>
      <c r="E1162" s="2"/>
      <c r="F1162" s="2"/>
      <c r="G1162" s="2">
        <f t="shared" si="248"/>
        <v>0</v>
      </c>
      <c r="H1162" s="2"/>
      <c r="I1162" s="2">
        <f t="shared" si="249"/>
        <v>0</v>
      </c>
      <c r="J1162" s="2"/>
      <c r="K1162" s="2"/>
      <c r="L1162" s="2">
        <f>+SUM(G1161:G1162)-SUM(I1161:K1162)</f>
        <v>0</v>
      </c>
      <c r="M1162" s="5"/>
    </row>
    <row r="1163" spans="1:13">
      <c r="A1163" s="20"/>
      <c r="B1163" s="13"/>
      <c r="C1163" s="5"/>
      <c r="D1163" s="2"/>
      <c r="E1163" s="2"/>
      <c r="F1163" s="2"/>
      <c r="G1163" s="2">
        <f t="shared" si="248"/>
        <v>0</v>
      </c>
      <c r="H1163" s="2"/>
      <c r="I1163" s="2">
        <f t="shared" si="249"/>
        <v>0</v>
      </c>
      <c r="J1163" s="2"/>
      <c r="K1163" s="2"/>
      <c r="L1163" s="2" t="s">
        <v>82</v>
      </c>
      <c r="M1163" s="5"/>
    </row>
    <row r="1164" spans="1:13">
      <c r="A1164" s="20"/>
      <c r="B1164" s="13"/>
      <c r="C1164" s="5"/>
      <c r="D1164" s="2"/>
      <c r="E1164" s="2"/>
      <c r="F1164" s="2"/>
      <c r="G1164" s="2">
        <f t="shared" si="248"/>
        <v>0</v>
      </c>
      <c r="H1164" s="2"/>
      <c r="I1164" s="2">
        <f t="shared" si="249"/>
        <v>0</v>
      </c>
      <c r="J1164" s="2"/>
      <c r="K1164" s="2"/>
      <c r="L1164" s="2">
        <f>+SUM(G1163:G1164)-SUM(I1163:K1164)</f>
        <v>0</v>
      </c>
      <c r="M1164" s="5"/>
    </row>
    <row r="1165" spans="1:13">
      <c r="A1165" s="20"/>
      <c r="B1165" s="13"/>
      <c r="C1165" s="5"/>
      <c r="D1165" s="2"/>
      <c r="E1165" s="2"/>
      <c r="F1165" s="2"/>
      <c r="G1165" s="2">
        <f t="shared" si="248"/>
        <v>0</v>
      </c>
      <c r="H1165" s="2"/>
      <c r="I1165" s="2">
        <f t="shared" si="249"/>
        <v>0</v>
      </c>
      <c r="J1165" s="2"/>
      <c r="K1165" s="2"/>
      <c r="L1165" s="2" t="s">
        <v>82</v>
      </c>
      <c r="M1165" s="5"/>
    </row>
    <row r="1166" spans="1:13">
      <c r="A1166" s="20"/>
      <c r="B1166" s="13"/>
      <c r="C1166" s="5"/>
      <c r="D1166" s="2"/>
      <c r="E1166" s="2"/>
      <c r="F1166" s="2"/>
      <c r="G1166" s="2">
        <f t="shared" si="248"/>
        <v>0</v>
      </c>
      <c r="H1166" s="2"/>
      <c r="I1166" s="2">
        <f t="shared" si="249"/>
        <v>0</v>
      </c>
      <c r="J1166" s="2"/>
      <c r="K1166" s="2"/>
      <c r="L1166" s="2">
        <f>+SUM(G1165:G1166)-SUM(I1165:K1166)</f>
        <v>0</v>
      </c>
      <c r="M1166" s="5"/>
    </row>
    <row r="1167" spans="1:13">
      <c r="A1167" s="20"/>
      <c r="B1167" s="13"/>
      <c r="C1167" s="5"/>
      <c r="D1167" s="2"/>
      <c r="E1167" s="2"/>
      <c r="F1167" s="2"/>
      <c r="G1167" s="2">
        <f t="shared" si="248"/>
        <v>0</v>
      </c>
      <c r="H1167" s="2"/>
      <c r="I1167" s="2">
        <f t="shared" si="249"/>
        <v>0</v>
      </c>
      <c r="J1167" s="2"/>
      <c r="K1167" s="2"/>
      <c r="L1167" s="2" t="s">
        <v>82</v>
      </c>
      <c r="M1167" s="5"/>
    </row>
    <row r="1168" spans="1:13">
      <c r="A1168" s="20"/>
      <c r="B1168" s="13"/>
      <c r="C1168" s="5"/>
      <c r="D1168" s="2"/>
      <c r="E1168" s="2"/>
      <c r="F1168" s="2"/>
      <c r="G1168" s="2">
        <f t="shared" si="248"/>
        <v>0</v>
      </c>
      <c r="H1168" s="2"/>
      <c r="I1168" s="2">
        <f t="shared" si="249"/>
        <v>0</v>
      </c>
      <c r="J1168" s="2"/>
      <c r="K1168" s="2"/>
      <c r="L1168" s="2">
        <f>+SUM(G1167:G1168)-SUM(I1167:K1168)</f>
        <v>0</v>
      </c>
      <c r="M1168" s="5"/>
    </row>
    <row r="1169" spans="1:13">
      <c r="A1169" s="20"/>
      <c r="B1169" s="13"/>
      <c r="C1169" s="5"/>
      <c r="D1169" s="2"/>
      <c r="E1169" s="2"/>
      <c r="F1169" s="2"/>
      <c r="G1169" s="2">
        <f t="shared" si="248"/>
        <v>0</v>
      </c>
      <c r="H1169" s="2"/>
      <c r="I1169" s="2">
        <f t="shared" si="249"/>
        <v>0</v>
      </c>
      <c r="J1169" s="2"/>
      <c r="K1169" s="2"/>
      <c r="L1169" s="2">
        <f>+G1169-I1169-J1169-K2152</f>
        <v>0</v>
      </c>
      <c r="M1169" s="5"/>
    </row>
    <row r="1170" spans="1:13">
      <c r="A1170" s="20"/>
      <c r="B1170" s="13"/>
      <c r="C1170" s="5"/>
      <c r="D1170" s="2"/>
      <c r="E1170" s="2"/>
      <c r="F1170" s="2"/>
      <c r="G1170" s="2">
        <f t="shared" si="248"/>
        <v>0</v>
      </c>
      <c r="H1170" s="2"/>
      <c r="I1170" s="2">
        <f t="shared" si="249"/>
        <v>0</v>
      </c>
      <c r="J1170" s="2"/>
      <c r="K1170" s="2"/>
      <c r="L1170" s="2">
        <f>+G1170-I1170-J1170-K2153</f>
        <v>0</v>
      </c>
      <c r="M1170" s="5"/>
    </row>
    <row r="1171" spans="1:13">
      <c r="A1171" s="20"/>
      <c r="B1171" s="13"/>
      <c r="C1171" s="5"/>
      <c r="D1171" s="2"/>
      <c r="E1171" s="2"/>
      <c r="F1171" s="2"/>
      <c r="G1171" s="2">
        <f t="shared" si="248"/>
        <v>0</v>
      </c>
      <c r="H1171" s="2"/>
      <c r="I1171" s="2">
        <f t="shared" si="249"/>
        <v>0</v>
      </c>
      <c r="J1171" s="2"/>
      <c r="K1171" s="2"/>
      <c r="L1171" s="2" t="s">
        <v>82</v>
      </c>
      <c r="M1171" s="5"/>
    </row>
    <row r="1172" spans="1:13">
      <c r="A1172" s="20"/>
      <c r="B1172" s="13"/>
      <c r="C1172" s="5"/>
      <c r="D1172" s="2"/>
      <c r="E1172" s="2"/>
      <c r="F1172" s="2"/>
      <c r="G1172" s="2">
        <f t="shared" si="248"/>
        <v>0</v>
      </c>
      <c r="H1172" s="2"/>
      <c r="I1172" s="2">
        <f t="shared" si="249"/>
        <v>0</v>
      </c>
      <c r="J1172" s="2"/>
      <c r="K1172" s="2"/>
      <c r="L1172" s="2">
        <f>+SUM(G1171:G1172)-SUM(I1171:K1172)</f>
        <v>0</v>
      </c>
      <c r="M1172" s="5"/>
    </row>
    <row r="1173" spans="1:13">
      <c r="A1173" s="20"/>
      <c r="B1173" s="13"/>
      <c r="C1173" s="5"/>
      <c r="D1173" s="2"/>
      <c r="E1173" s="2"/>
      <c r="F1173" s="2"/>
      <c r="G1173" s="2">
        <f t="shared" si="248"/>
        <v>0</v>
      </c>
      <c r="H1173" s="2"/>
      <c r="I1173" s="2">
        <f t="shared" si="249"/>
        <v>0</v>
      </c>
      <c r="J1173" s="2"/>
      <c r="K1173" s="2"/>
      <c r="L1173" s="2">
        <f>+G1173-I1173-J1173-K2156</f>
        <v>0</v>
      </c>
      <c r="M1173" s="5"/>
    </row>
    <row r="1174" spans="1:13">
      <c r="A1174" s="20"/>
      <c r="B1174" s="13"/>
      <c r="C1174" s="5"/>
      <c r="D1174" s="2"/>
      <c r="E1174" s="2"/>
      <c r="F1174" s="2"/>
      <c r="G1174" s="2">
        <f t="shared" si="248"/>
        <v>0</v>
      </c>
      <c r="H1174" s="2"/>
      <c r="I1174" s="2">
        <f t="shared" si="249"/>
        <v>0</v>
      </c>
      <c r="J1174" s="2"/>
      <c r="K1174" s="2"/>
      <c r="L1174" s="2" t="s">
        <v>82</v>
      </c>
      <c r="M1174" s="5"/>
    </row>
    <row r="1175" spans="1:13">
      <c r="A1175" s="20"/>
      <c r="B1175" s="13"/>
      <c r="C1175" s="5"/>
      <c r="D1175" s="2"/>
      <c r="E1175" s="2"/>
      <c r="F1175" s="2"/>
      <c r="G1175" s="2">
        <f t="shared" si="248"/>
        <v>0</v>
      </c>
      <c r="H1175" s="2"/>
      <c r="I1175" s="2">
        <f t="shared" si="249"/>
        <v>0</v>
      </c>
      <c r="J1175" s="2"/>
      <c r="K1175" s="2"/>
      <c r="L1175" s="2" t="s">
        <v>82</v>
      </c>
      <c r="M1175" s="5"/>
    </row>
    <row r="1176" spans="1:13">
      <c r="A1176" s="20"/>
      <c r="B1176" s="13"/>
      <c r="C1176" s="5"/>
      <c r="D1176" s="2"/>
      <c r="E1176" s="2"/>
      <c r="F1176" s="2"/>
      <c r="G1176" s="2">
        <f t="shared" si="248"/>
        <v>0</v>
      </c>
      <c r="H1176" s="2"/>
      <c r="I1176" s="2">
        <f t="shared" si="249"/>
        <v>0</v>
      </c>
      <c r="J1176" s="2"/>
      <c r="K1176" s="2"/>
      <c r="L1176" s="2" t="s">
        <v>97</v>
      </c>
      <c r="M1176" s="5"/>
    </row>
    <row r="1177" spans="1:13">
      <c r="A1177" s="20"/>
      <c r="B1177" s="13"/>
      <c r="C1177" s="5"/>
      <c r="D1177" s="2"/>
      <c r="E1177" s="2"/>
      <c r="F1177" s="2"/>
      <c r="G1177" s="2">
        <f t="shared" si="248"/>
        <v>0</v>
      </c>
      <c r="H1177" s="2"/>
      <c r="I1177" s="2">
        <f t="shared" si="249"/>
        <v>0</v>
      </c>
      <c r="J1177" s="2"/>
      <c r="K1177" s="2"/>
      <c r="L1177" s="2" t="s">
        <v>82</v>
      </c>
      <c r="M1177" s="5"/>
    </row>
    <row r="1178" spans="1:13">
      <c r="A1178" s="20"/>
      <c r="B1178" s="13"/>
      <c r="C1178" s="5"/>
      <c r="D1178" s="2"/>
      <c r="E1178" s="2"/>
      <c r="F1178" s="2"/>
      <c r="G1178" s="2">
        <f t="shared" si="248"/>
        <v>0</v>
      </c>
      <c r="H1178" s="2"/>
      <c r="I1178" s="2">
        <f t="shared" si="249"/>
        <v>0</v>
      </c>
      <c r="J1178" s="2"/>
      <c r="K1178" s="2"/>
      <c r="L1178" s="2" t="s">
        <v>82</v>
      </c>
      <c r="M1178" s="5"/>
    </row>
    <row r="1179" spans="1:13">
      <c r="A1179" s="20"/>
      <c r="B1179" s="13"/>
      <c r="C1179" s="5"/>
      <c r="D1179" s="2"/>
      <c r="E1179" s="2"/>
      <c r="F1179" s="2"/>
      <c r="G1179" s="2">
        <f t="shared" si="248"/>
        <v>0</v>
      </c>
      <c r="H1179" s="2"/>
      <c r="I1179" s="2">
        <f t="shared" si="249"/>
        <v>0</v>
      </c>
      <c r="J1179" s="2"/>
      <c r="K1179" s="2"/>
      <c r="L1179" s="2" t="s">
        <v>82</v>
      </c>
      <c r="M1179" s="5"/>
    </row>
    <row r="1180" spans="1:13">
      <c r="A1180" s="20"/>
      <c r="B1180" s="13"/>
      <c r="C1180" s="5"/>
      <c r="D1180" s="2"/>
      <c r="E1180" s="2"/>
      <c r="F1180" s="2"/>
      <c r="G1180" s="2">
        <f t="shared" si="248"/>
        <v>0</v>
      </c>
      <c r="H1180" s="2"/>
      <c r="I1180" s="2">
        <f t="shared" si="249"/>
        <v>0</v>
      </c>
      <c r="J1180" s="2"/>
      <c r="K1180" s="2"/>
      <c r="L1180" s="2">
        <f>+SUM(G1174:G1180)-SUM(I1174:K1180)</f>
        <v>0</v>
      </c>
      <c r="M1180" s="5"/>
    </row>
    <row r="1181" spans="1:13">
      <c r="A1181" s="20"/>
      <c r="B1181" s="13"/>
      <c r="C1181" s="5"/>
      <c r="D1181" s="2"/>
      <c r="E1181" s="2"/>
      <c r="F1181" s="2"/>
      <c r="G1181" s="2">
        <f t="shared" si="248"/>
        <v>0</v>
      </c>
      <c r="H1181" s="2"/>
      <c r="I1181" s="2">
        <f t="shared" si="249"/>
        <v>0</v>
      </c>
      <c r="J1181" s="2"/>
      <c r="K1181" s="2"/>
      <c r="L1181" s="2">
        <f>+G1181-I1181-J1181-K2164</f>
        <v>0</v>
      </c>
      <c r="M1181" s="5"/>
    </row>
    <row r="1182" spans="1:13">
      <c r="A1182" s="20"/>
      <c r="B1182" s="13"/>
      <c r="C1182" s="5"/>
      <c r="D1182" s="2"/>
      <c r="E1182" s="2"/>
      <c r="F1182" s="2"/>
      <c r="G1182" s="2">
        <f t="shared" si="248"/>
        <v>0</v>
      </c>
      <c r="H1182" s="2"/>
      <c r="I1182" s="2">
        <f t="shared" si="249"/>
        <v>0</v>
      </c>
      <c r="J1182" s="2"/>
      <c r="K1182" s="2"/>
      <c r="L1182" s="2" t="s">
        <v>82</v>
      </c>
      <c r="M1182" s="5"/>
    </row>
    <row r="1183" spans="1:13">
      <c r="A1183" s="20"/>
      <c r="B1183" s="13"/>
      <c r="C1183" s="5"/>
      <c r="D1183" s="2"/>
      <c r="E1183" s="2"/>
      <c r="F1183" s="2"/>
      <c r="G1183" s="2">
        <f t="shared" si="248"/>
        <v>0</v>
      </c>
      <c r="H1183" s="2"/>
      <c r="I1183" s="2">
        <f t="shared" si="249"/>
        <v>0</v>
      </c>
      <c r="J1183" s="2"/>
      <c r="K1183" s="2"/>
      <c r="L1183" s="2">
        <f>+SUM(G1182:G1183)-SUM(I1182:K1183)</f>
        <v>0</v>
      </c>
      <c r="M1183" s="5"/>
    </row>
    <row r="1184" spans="1:13">
      <c r="A1184" s="20"/>
      <c r="B1184" s="13"/>
      <c r="C1184" s="5"/>
      <c r="D1184" s="2"/>
      <c r="E1184" s="2"/>
      <c r="F1184" s="2"/>
      <c r="G1184" s="2">
        <f t="shared" si="248"/>
        <v>0</v>
      </c>
      <c r="H1184" s="2"/>
      <c r="I1184" s="2">
        <f t="shared" si="249"/>
        <v>0</v>
      </c>
      <c r="J1184" s="2"/>
      <c r="K1184" s="2"/>
      <c r="L1184" s="2" t="s">
        <v>82</v>
      </c>
      <c r="M1184" s="5"/>
    </row>
    <row r="1185" spans="1:13">
      <c r="A1185" s="20"/>
      <c r="B1185" s="13"/>
      <c r="C1185" s="5"/>
      <c r="D1185" s="2"/>
      <c r="E1185" s="2"/>
      <c r="F1185" s="2"/>
      <c r="G1185" s="2">
        <f t="shared" si="248"/>
        <v>0</v>
      </c>
      <c r="H1185" s="2"/>
      <c r="I1185" s="2">
        <f t="shared" si="249"/>
        <v>0</v>
      </c>
      <c r="J1185" s="2"/>
      <c r="K1185" s="2"/>
      <c r="L1185" s="2" t="s">
        <v>82</v>
      </c>
      <c r="M1185" s="5"/>
    </row>
    <row r="1186" spans="1:13">
      <c r="A1186" s="20"/>
      <c r="B1186" s="13"/>
      <c r="C1186" s="5"/>
      <c r="D1186" s="2"/>
      <c r="E1186" s="2"/>
      <c r="F1186" s="2"/>
      <c r="G1186" s="2">
        <f t="shared" si="248"/>
        <v>0</v>
      </c>
      <c r="H1186" s="2"/>
      <c r="I1186" s="2">
        <f t="shared" si="249"/>
        <v>0</v>
      </c>
      <c r="J1186" s="2"/>
      <c r="K1186" s="2"/>
      <c r="L1186" s="2" t="s">
        <v>82</v>
      </c>
      <c r="M1186" s="5"/>
    </row>
    <row r="1187" spans="1:13">
      <c r="A1187" s="20"/>
      <c r="B1187" s="13"/>
      <c r="C1187" s="5"/>
      <c r="D1187" s="2"/>
      <c r="E1187" s="2"/>
      <c r="F1187" s="2"/>
      <c r="G1187" s="2">
        <f t="shared" si="248"/>
        <v>0</v>
      </c>
      <c r="H1187" s="2"/>
      <c r="I1187" s="2">
        <f t="shared" si="249"/>
        <v>0</v>
      </c>
      <c r="J1187" s="2"/>
      <c r="K1187" s="2"/>
      <c r="L1187" s="2">
        <f>+SUM(G1184:G1187)-SUM(I1184:K1187)</f>
        <v>0</v>
      </c>
      <c r="M1187" s="5"/>
    </row>
    <row r="1188" spans="1:13">
      <c r="A1188" s="20"/>
      <c r="B1188" s="13"/>
      <c r="C1188" s="5"/>
      <c r="D1188" s="2"/>
      <c r="E1188" s="2"/>
      <c r="F1188" s="2"/>
      <c r="G1188" s="2">
        <f t="shared" si="248"/>
        <v>0</v>
      </c>
      <c r="H1188" s="2"/>
      <c r="I1188" s="2">
        <f t="shared" si="249"/>
        <v>0</v>
      </c>
      <c r="J1188" s="2"/>
      <c r="K1188" s="2"/>
      <c r="L1188" s="2" t="s">
        <v>82</v>
      </c>
      <c r="M1188" s="5"/>
    </row>
    <row r="1189" spans="1:13">
      <c r="A1189" s="20"/>
      <c r="B1189" s="13"/>
      <c r="C1189" s="5"/>
      <c r="D1189" s="2"/>
      <c r="E1189" s="2"/>
      <c r="F1189" s="2"/>
      <c r="G1189" s="2">
        <f t="shared" si="248"/>
        <v>0</v>
      </c>
      <c r="H1189" s="2"/>
      <c r="I1189" s="2">
        <f t="shared" si="249"/>
        <v>0</v>
      </c>
      <c r="J1189" s="2"/>
      <c r="K1189" s="2"/>
      <c r="L1189" s="2">
        <f>+SUM(G1188:G1189)-SUM(I1188:K1189)</f>
        <v>0</v>
      </c>
      <c r="M1189" s="5"/>
    </row>
    <row r="1190" spans="1:13">
      <c r="A1190" s="20"/>
      <c r="B1190" s="13"/>
      <c r="C1190" s="5"/>
      <c r="D1190" s="2"/>
      <c r="E1190" s="2"/>
      <c r="F1190" s="2"/>
      <c r="G1190" s="2">
        <f t="shared" si="248"/>
        <v>0</v>
      </c>
      <c r="H1190" s="2"/>
      <c r="I1190" s="2">
        <f t="shared" si="249"/>
        <v>0</v>
      </c>
      <c r="J1190" s="2"/>
      <c r="K1190" s="2"/>
      <c r="L1190" s="2">
        <f>+G1190-I1190-J1190-K2173</f>
        <v>0</v>
      </c>
      <c r="M1190" s="5"/>
    </row>
    <row r="1191" spans="1:13">
      <c r="A1191" s="20"/>
      <c r="B1191" s="13"/>
      <c r="C1191" s="5"/>
      <c r="D1191" s="2"/>
      <c r="E1191" s="2"/>
      <c r="F1191" s="2"/>
      <c r="G1191" s="2">
        <f t="shared" si="248"/>
        <v>0</v>
      </c>
      <c r="H1191" s="2"/>
      <c r="I1191" s="2">
        <f t="shared" si="249"/>
        <v>0</v>
      </c>
      <c r="J1191" s="2"/>
      <c r="K1191" s="2"/>
      <c r="L1191" s="2">
        <f>+G1191-I1191-J1191-K2174</f>
        <v>0</v>
      </c>
      <c r="M1191" s="5"/>
    </row>
    <row r="1192" spans="1:13">
      <c r="A1192" s="20"/>
      <c r="B1192" s="13"/>
      <c r="C1192" s="5"/>
      <c r="D1192" s="2"/>
      <c r="E1192" s="2"/>
      <c r="F1192" s="2"/>
      <c r="G1192" s="2">
        <f t="shared" si="248"/>
        <v>0</v>
      </c>
      <c r="H1192" s="2"/>
      <c r="I1192" s="2">
        <f t="shared" si="249"/>
        <v>0</v>
      </c>
      <c r="J1192" s="2"/>
      <c r="K1192" s="2"/>
      <c r="L1192" s="2" t="s">
        <v>82</v>
      </c>
      <c r="M1192" s="5"/>
    </row>
    <row r="1193" spans="1:13">
      <c r="A1193" s="20"/>
      <c r="B1193" s="13"/>
      <c r="C1193" s="5"/>
      <c r="D1193" s="2"/>
      <c r="E1193" s="2"/>
      <c r="F1193" s="2"/>
      <c r="G1193" s="2">
        <f t="shared" si="248"/>
        <v>0</v>
      </c>
      <c r="H1193" s="2"/>
      <c r="I1193" s="2">
        <f t="shared" si="249"/>
        <v>0</v>
      </c>
      <c r="J1193" s="2"/>
      <c r="K1193" s="2"/>
      <c r="L1193" s="2" t="s">
        <v>82</v>
      </c>
      <c r="M1193" s="5"/>
    </row>
    <row r="1194" spans="1:13">
      <c r="A1194" s="20"/>
      <c r="B1194" s="13"/>
      <c r="C1194" s="5"/>
      <c r="D1194" s="2"/>
      <c r="E1194" s="2"/>
      <c r="F1194" s="2"/>
      <c r="G1194" s="2">
        <f t="shared" si="248"/>
        <v>0</v>
      </c>
      <c r="H1194" s="2"/>
      <c r="I1194" s="2">
        <f t="shared" si="249"/>
        <v>0</v>
      </c>
      <c r="J1194" s="2"/>
      <c r="K1194" s="2"/>
      <c r="L1194" s="2">
        <f>+SUM(G1192:G1194)-SUM(I1192:K1194)</f>
        <v>0</v>
      </c>
      <c r="M1194" s="5"/>
    </row>
    <row r="1195" spans="1:13">
      <c r="A1195" s="20"/>
      <c r="B1195" s="13"/>
      <c r="C1195" s="5"/>
      <c r="D1195" s="2"/>
      <c r="E1195" s="2"/>
      <c r="F1195" s="2"/>
      <c r="G1195" s="2">
        <f t="shared" si="248"/>
        <v>0</v>
      </c>
      <c r="H1195" s="2"/>
      <c r="I1195" s="2">
        <f t="shared" si="249"/>
        <v>0</v>
      </c>
      <c r="J1195" s="2"/>
      <c r="K1195" s="2"/>
      <c r="L1195" s="2">
        <f>+G1195-I1195-J1195-K2178</f>
        <v>0</v>
      </c>
      <c r="M1195" s="5"/>
    </row>
    <row r="1196" spans="1:13">
      <c r="A1196" s="20"/>
      <c r="B1196" s="13"/>
      <c r="C1196" s="5"/>
      <c r="D1196" s="2"/>
      <c r="E1196" s="2"/>
      <c r="F1196" s="2"/>
      <c r="G1196" s="2">
        <f t="shared" si="248"/>
        <v>0</v>
      </c>
      <c r="H1196" s="2"/>
      <c r="I1196" s="2">
        <f t="shared" si="249"/>
        <v>0</v>
      </c>
      <c r="J1196" s="2"/>
      <c r="K1196" s="2"/>
      <c r="L1196" s="2">
        <f>+G1196-I1196-J1196-K2179</f>
        <v>0</v>
      </c>
      <c r="M1196" s="5"/>
    </row>
    <row r="1197" spans="1:13">
      <c r="A1197" s="20"/>
      <c r="B1197" s="13"/>
      <c r="C1197" s="5"/>
      <c r="D1197" s="2"/>
      <c r="E1197" s="2"/>
      <c r="F1197" s="2"/>
      <c r="G1197" s="2">
        <f t="shared" si="248"/>
        <v>0</v>
      </c>
      <c r="H1197" s="2"/>
      <c r="I1197" s="2">
        <f t="shared" si="249"/>
        <v>0</v>
      </c>
      <c r="J1197" s="2"/>
      <c r="K1197" s="2"/>
      <c r="L1197" s="2" t="s">
        <v>82</v>
      </c>
      <c r="M1197" s="5"/>
    </row>
    <row r="1198" spans="1:13">
      <c r="A1198" s="20"/>
      <c r="B1198" s="13"/>
      <c r="C1198" s="5"/>
      <c r="D1198" s="2"/>
      <c r="E1198" s="2"/>
      <c r="F1198" s="2"/>
      <c r="G1198" s="2">
        <f t="shared" si="248"/>
        <v>0</v>
      </c>
      <c r="H1198" s="2"/>
      <c r="I1198" s="2">
        <f t="shared" si="249"/>
        <v>0</v>
      </c>
      <c r="J1198" s="2"/>
      <c r="K1198" s="2"/>
      <c r="L1198" s="2" t="s">
        <v>82</v>
      </c>
      <c r="M1198" s="5"/>
    </row>
    <row r="1199" spans="1:13">
      <c r="A1199" s="20"/>
      <c r="B1199" s="13"/>
      <c r="C1199" s="5"/>
      <c r="D1199" s="2"/>
      <c r="E1199" s="2"/>
      <c r="F1199" s="2"/>
      <c r="G1199" s="2">
        <f t="shared" si="248"/>
        <v>0</v>
      </c>
      <c r="H1199" s="2"/>
      <c r="I1199" s="2">
        <f t="shared" si="249"/>
        <v>0</v>
      </c>
      <c r="J1199" s="2"/>
      <c r="K1199" s="2"/>
      <c r="L1199" s="2">
        <f>+SUM(G1197:G1199)-SUM(I1197:K1199)</f>
        <v>0</v>
      </c>
      <c r="M1199" s="5"/>
    </row>
    <row r="1200" spans="1:13">
      <c r="A1200" s="20"/>
      <c r="B1200" s="13"/>
      <c r="C1200" s="5"/>
      <c r="D1200" s="2"/>
      <c r="E1200" s="2"/>
      <c r="F1200" s="2"/>
      <c r="G1200" s="2">
        <f t="shared" si="248"/>
        <v>0</v>
      </c>
      <c r="H1200" s="2"/>
      <c r="I1200" s="2">
        <f t="shared" si="249"/>
        <v>0</v>
      </c>
      <c r="J1200" s="2"/>
      <c r="K1200" s="2"/>
      <c r="L1200" s="2">
        <f>+G1200-I1200-J1200-K2183</f>
        <v>0</v>
      </c>
      <c r="M1200" s="5"/>
    </row>
    <row r="1201" spans="1:13">
      <c r="A1201" s="20"/>
      <c r="B1201" s="13"/>
      <c r="C1201" s="5"/>
      <c r="D1201" s="2"/>
      <c r="E1201" s="2"/>
      <c r="F1201" s="2"/>
      <c r="G1201" s="2">
        <f t="shared" si="248"/>
        <v>0</v>
      </c>
      <c r="H1201" s="2"/>
      <c r="I1201" s="2">
        <f t="shared" si="249"/>
        <v>0</v>
      </c>
      <c r="J1201" s="2"/>
      <c r="K1201" s="2"/>
      <c r="L1201" s="2" t="s">
        <v>82</v>
      </c>
      <c r="M1201" s="5"/>
    </row>
    <row r="1202" spans="1:13">
      <c r="A1202" s="20"/>
      <c r="B1202" s="13"/>
      <c r="C1202" s="5"/>
      <c r="D1202" s="2"/>
      <c r="E1202" s="2"/>
      <c r="F1202" s="2"/>
      <c r="G1202" s="2">
        <f t="shared" si="248"/>
        <v>0</v>
      </c>
      <c r="H1202" s="2"/>
      <c r="I1202" s="2">
        <f t="shared" si="249"/>
        <v>0</v>
      </c>
      <c r="J1202" s="2"/>
      <c r="K1202" s="2"/>
      <c r="L1202" s="2" t="s">
        <v>82</v>
      </c>
      <c r="M1202" s="5"/>
    </row>
    <row r="1203" spans="1:13">
      <c r="A1203" s="20"/>
      <c r="B1203" s="13"/>
      <c r="C1203" s="5"/>
      <c r="D1203" s="2"/>
      <c r="E1203" s="2"/>
      <c r="F1203" s="2"/>
      <c r="G1203" s="2">
        <f t="shared" si="248"/>
        <v>0</v>
      </c>
      <c r="H1203" s="2"/>
      <c r="I1203" s="2">
        <f t="shared" si="249"/>
        <v>0</v>
      </c>
      <c r="J1203" s="2"/>
      <c r="K1203" s="2"/>
      <c r="L1203" s="2">
        <f>+SUM(G1201:G1203)-SUM(I1201:K1203)</f>
        <v>0</v>
      </c>
      <c r="M1203" s="5"/>
    </row>
    <row r="1204" spans="1:13">
      <c r="A1204" s="20"/>
      <c r="B1204" s="13"/>
      <c r="C1204" s="5"/>
      <c r="D1204" s="2"/>
      <c r="E1204" s="2"/>
      <c r="F1204" s="2"/>
      <c r="G1204" s="2">
        <f t="shared" si="248"/>
        <v>0</v>
      </c>
      <c r="H1204" s="2"/>
      <c r="I1204" s="2">
        <f t="shared" si="249"/>
        <v>0</v>
      </c>
      <c r="J1204" s="2"/>
      <c r="K1204" s="2"/>
      <c r="L1204" s="2">
        <f>+G1204-I1204-J1204-K2187</f>
        <v>0</v>
      </c>
      <c r="M1204" s="5"/>
    </row>
    <row r="1205" spans="1:13">
      <c r="A1205" s="20"/>
      <c r="B1205" s="13"/>
      <c r="C1205" s="5"/>
      <c r="D1205" s="2"/>
      <c r="E1205" s="2"/>
      <c r="F1205" s="2"/>
      <c r="G1205" s="2">
        <f t="shared" si="248"/>
        <v>0</v>
      </c>
      <c r="H1205" s="2"/>
      <c r="I1205" s="2">
        <f t="shared" si="249"/>
        <v>0</v>
      </c>
      <c r="J1205" s="2"/>
      <c r="K1205" s="2"/>
      <c r="L1205" s="2">
        <f>+G1205-I1205-J1205-K2188</f>
        <v>0</v>
      </c>
      <c r="M1205" s="5"/>
    </row>
    <row r="1206" spans="1:13">
      <c r="A1206" s="20"/>
      <c r="B1206" s="13"/>
      <c r="C1206" s="5"/>
      <c r="D1206" s="2"/>
      <c r="E1206" s="2"/>
      <c r="F1206" s="2"/>
      <c r="G1206" s="2">
        <f t="shared" si="248"/>
        <v>0</v>
      </c>
      <c r="H1206" s="2"/>
      <c r="I1206" s="2">
        <f t="shared" si="249"/>
        <v>0</v>
      </c>
      <c r="J1206" s="2"/>
      <c r="K1206" s="2"/>
      <c r="L1206" s="2" t="s">
        <v>82</v>
      </c>
      <c r="M1206" s="5"/>
    </row>
    <row r="1207" spans="1:13">
      <c r="A1207" s="20"/>
      <c r="B1207" s="13"/>
      <c r="C1207" s="5"/>
      <c r="D1207" s="2"/>
      <c r="E1207" s="2"/>
      <c r="F1207" s="2"/>
      <c r="G1207" s="2">
        <f t="shared" si="248"/>
        <v>0</v>
      </c>
      <c r="H1207" s="2"/>
      <c r="I1207" s="2">
        <f t="shared" si="249"/>
        <v>0</v>
      </c>
      <c r="J1207" s="2"/>
      <c r="K1207" s="2"/>
      <c r="L1207" s="2">
        <f>+SUM(G1206:G1207)-SUM(I1206:K1207)</f>
        <v>0</v>
      </c>
      <c r="M1207" s="5"/>
    </row>
    <row r="1208" spans="1:13">
      <c r="A1208" s="20"/>
      <c r="B1208" s="13"/>
      <c r="C1208" s="5"/>
      <c r="D1208" s="2"/>
      <c r="E1208" s="2"/>
      <c r="F1208" s="2"/>
      <c r="G1208" s="2">
        <f t="shared" si="248"/>
        <v>0</v>
      </c>
      <c r="H1208" s="2"/>
      <c r="I1208" s="2">
        <f t="shared" si="249"/>
        <v>0</v>
      </c>
      <c r="J1208" s="2"/>
      <c r="K1208" s="2"/>
      <c r="L1208" s="2" t="s">
        <v>82</v>
      </c>
      <c r="M1208" s="5"/>
    </row>
    <row r="1209" spans="1:13">
      <c r="A1209" s="20"/>
      <c r="B1209" s="13"/>
      <c r="C1209" s="5"/>
      <c r="D1209" s="2"/>
      <c r="E1209" s="2"/>
      <c r="F1209" s="2"/>
      <c r="G1209" s="2">
        <f t="shared" si="248"/>
        <v>0</v>
      </c>
      <c r="H1209" s="2"/>
      <c r="I1209" s="2">
        <f t="shared" si="249"/>
        <v>0</v>
      </c>
      <c r="J1209" s="2"/>
      <c r="K1209" s="2"/>
      <c r="L1209" s="2">
        <f>+SUM(G1208:G1209)-SUM(I1208:K1209)</f>
        <v>0</v>
      </c>
      <c r="M1209" s="5"/>
    </row>
    <row r="1210" spans="1:13">
      <c r="A1210" s="20"/>
      <c r="B1210" s="13"/>
      <c r="C1210" s="5"/>
      <c r="D1210" s="2"/>
      <c r="E1210" s="2"/>
      <c r="F1210" s="2"/>
      <c r="G1210" s="2">
        <f t="shared" si="248"/>
        <v>0</v>
      </c>
      <c r="H1210" s="2"/>
      <c r="I1210" s="2">
        <f t="shared" si="249"/>
        <v>0</v>
      </c>
      <c r="J1210" s="2"/>
      <c r="K1210" s="2"/>
      <c r="L1210" s="2" t="s">
        <v>82</v>
      </c>
      <c r="M1210" s="5"/>
    </row>
    <row r="1211" spans="1:13">
      <c r="A1211" s="20"/>
      <c r="B1211" s="13"/>
      <c r="C1211" s="5"/>
      <c r="D1211" s="2"/>
      <c r="E1211" s="2"/>
      <c r="F1211" s="2"/>
      <c r="G1211" s="2">
        <f t="shared" si="248"/>
        <v>0</v>
      </c>
      <c r="H1211" s="2"/>
      <c r="I1211" s="2">
        <f t="shared" si="249"/>
        <v>0</v>
      </c>
      <c r="J1211" s="2"/>
      <c r="K1211" s="2"/>
      <c r="L1211" s="2" t="s">
        <v>82</v>
      </c>
      <c r="M1211" s="5"/>
    </row>
    <row r="1212" spans="1:13">
      <c r="A1212" s="20"/>
      <c r="B1212" s="13"/>
      <c r="C1212" s="5"/>
      <c r="D1212" s="2"/>
      <c r="E1212" s="2"/>
      <c r="F1212" s="2"/>
      <c r="G1212" s="2">
        <f t="shared" si="248"/>
        <v>0</v>
      </c>
      <c r="H1212" s="2"/>
      <c r="I1212" s="2">
        <f t="shared" si="249"/>
        <v>0</v>
      </c>
      <c r="J1212" s="2"/>
      <c r="K1212" s="2"/>
      <c r="L1212" s="2" t="s">
        <v>82</v>
      </c>
      <c r="M1212" s="5"/>
    </row>
    <row r="1213" spans="1:13">
      <c r="A1213" s="20"/>
      <c r="B1213" s="13"/>
      <c r="C1213" s="5"/>
      <c r="D1213" s="2"/>
      <c r="E1213" s="2"/>
      <c r="F1213" s="2"/>
      <c r="G1213" s="2">
        <f t="shared" si="248"/>
        <v>0</v>
      </c>
      <c r="H1213" s="2"/>
      <c r="I1213" s="2">
        <f t="shared" si="249"/>
        <v>0</v>
      </c>
      <c r="J1213" s="2"/>
      <c r="K1213" s="2"/>
      <c r="L1213" s="2" t="s">
        <v>97</v>
      </c>
      <c r="M1213" s="5"/>
    </row>
    <row r="1214" spans="1:13">
      <c r="A1214" s="20"/>
      <c r="B1214" s="13"/>
      <c r="C1214" s="5"/>
      <c r="D1214" s="2"/>
      <c r="E1214" s="2"/>
      <c r="F1214" s="2"/>
      <c r="G1214" s="2">
        <f t="shared" si="248"/>
        <v>0</v>
      </c>
      <c r="H1214" s="2"/>
      <c r="I1214" s="2">
        <f t="shared" si="249"/>
        <v>0</v>
      </c>
      <c r="J1214" s="2"/>
      <c r="K1214" s="2"/>
      <c r="L1214" s="2" t="s">
        <v>82</v>
      </c>
      <c r="M1214" s="5"/>
    </row>
    <row r="1215" spans="1:13">
      <c r="A1215" s="20"/>
      <c r="B1215" s="13"/>
      <c r="C1215" s="5"/>
      <c r="D1215" s="2"/>
      <c r="E1215" s="2"/>
      <c r="F1215" s="2"/>
      <c r="G1215" s="2">
        <f t="shared" si="248"/>
        <v>0</v>
      </c>
      <c r="H1215" s="2"/>
      <c r="I1215" s="2">
        <f t="shared" si="249"/>
        <v>0</v>
      </c>
      <c r="J1215" s="2"/>
      <c r="K1215" s="2"/>
      <c r="L1215" s="2" t="s">
        <v>82</v>
      </c>
      <c r="M1215" s="5"/>
    </row>
    <row r="1216" spans="1:13">
      <c r="A1216" s="20"/>
      <c r="B1216" s="13"/>
      <c r="C1216" s="5"/>
      <c r="D1216" s="2"/>
      <c r="E1216" s="2"/>
      <c r="F1216" s="2"/>
      <c r="G1216" s="2">
        <f t="shared" si="248"/>
        <v>0</v>
      </c>
      <c r="H1216" s="2"/>
      <c r="I1216" s="2">
        <f t="shared" si="249"/>
        <v>0</v>
      </c>
      <c r="J1216" s="2"/>
      <c r="K1216" s="2"/>
      <c r="L1216" s="2">
        <f>+SUM(G1210:G1216)-SUM(I1210:K1216)</f>
        <v>0</v>
      </c>
      <c r="M1216" s="5"/>
    </row>
    <row r="1217" spans="1:13">
      <c r="A1217" s="20"/>
      <c r="B1217" s="13"/>
      <c r="C1217" s="5"/>
      <c r="D1217" s="2"/>
      <c r="E1217" s="2"/>
      <c r="F1217" s="2"/>
      <c r="G1217" s="2">
        <f t="shared" si="248"/>
        <v>0</v>
      </c>
      <c r="H1217" s="2"/>
      <c r="I1217" s="2">
        <f t="shared" si="249"/>
        <v>0</v>
      </c>
      <c r="J1217" s="2"/>
      <c r="K1217" s="2"/>
      <c r="L1217" s="2" t="s">
        <v>82</v>
      </c>
      <c r="M1217" s="5"/>
    </row>
    <row r="1218" spans="1:13">
      <c r="A1218" s="20"/>
      <c r="B1218" s="13"/>
      <c r="C1218" s="5"/>
      <c r="D1218" s="2"/>
      <c r="E1218" s="2"/>
      <c r="F1218" s="2"/>
      <c r="G1218" s="2">
        <f t="shared" si="248"/>
        <v>0</v>
      </c>
      <c r="H1218" s="2"/>
      <c r="I1218" s="2">
        <f t="shared" si="249"/>
        <v>0</v>
      </c>
      <c r="J1218" s="2"/>
      <c r="K1218" s="2"/>
      <c r="L1218" s="2" t="s">
        <v>82</v>
      </c>
      <c r="M1218" s="5"/>
    </row>
    <row r="1219" spans="1:13">
      <c r="A1219" s="20"/>
      <c r="B1219" s="13"/>
      <c r="C1219" s="5"/>
      <c r="D1219" s="2"/>
      <c r="E1219" s="2"/>
      <c r="F1219" s="2"/>
      <c r="G1219" s="2">
        <f t="shared" si="248"/>
        <v>0</v>
      </c>
      <c r="H1219" s="2"/>
      <c r="I1219" s="2">
        <f t="shared" si="249"/>
        <v>0</v>
      </c>
      <c r="J1219" s="2"/>
      <c r="K1219" s="2"/>
      <c r="L1219" s="2">
        <f>+SUM(G1217:G1219)-SUM(I1217:K1219)</f>
        <v>0</v>
      </c>
      <c r="M1219" s="5"/>
    </row>
    <row r="1220" spans="1:13">
      <c r="A1220" s="20"/>
      <c r="B1220" s="13"/>
      <c r="C1220" s="5"/>
      <c r="D1220" s="2"/>
      <c r="E1220" s="2"/>
      <c r="F1220" s="2"/>
      <c r="G1220" s="2">
        <f t="shared" ref="G1220" si="250">+((D1220*12)+E1220)*F1220*1000</f>
        <v>0</v>
      </c>
      <c r="H1220" s="2"/>
      <c r="I1220" s="2">
        <f t="shared" ref="I1220" si="251">+H1220*F1220*1000</f>
        <v>0</v>
      </c>
      <c r="J1220" s="2"/>
      <c r="K1220" s="2"/>
      <c r="L1220" s="2">
        <f>+G1220-I1220-J1220-K2203</f>
        <v>0</v>
      </c>
      <c r="M1220" s="5"/>
    </row>
    <row r="1221" spans="1:13">
      <c r="A1221" s="20"/>
      <c r="B1221" s="13"/>
      <c r="C1221" s="5"/>
      <c r="D1221" s="2"/>
      <c r="E1221" s="2"/>
      <c r="F1221" s="2"/>
      <c r="G1221" s="2">
        <f t="shared" ref="G1221:G1262" si="252">+((D1221*12)+E1221)*F1221*1000</f>
        <v>0</v>
      </c>
      <c r="H1221" s="2"/>
      <c r="I1221" s="2">
        <f t="shared" ref="I1221:I1262" si="253">+H1221*F1221*1000</f>
        <v>0</v>
      </c>
      <c r="J1221" s="2"/>
      <c r="K1221" s="2"/>
      <c r="L1221" s="2" t="s">
        <v>82</v>
      </c>
      <c r="M1221" s="5"/>
    </row>
    <row r="1222" spans="1:13">
      <c r="A1222" s="20"/>
      <c r="B1222" s="13"/>
      <c r="C1222" s="5"/>
      <c r="D1222" s="2"/>
      <c r="E1222" s="2"/>
      <c r="F1222" s="2"/>
      <c r="G1222" s="2">
        <f t="shared" si="252"/>
        <v>0</v>
      </c>
      <c r="H1222" s="2"/>
      <c r="I1222" s="2">
        <f t="shared" si="253"/>
        <v>0</v>
      </c>
      <c r="J1222" s="2"/>
      <c r="K1222" s="2"/>
      <c r="L1222" s="2">
        <f>+SUM(G1221:G1222)-SUM(I1221:K1222)</f>
        <v>0</v>
      </c>
      <c r="M1222" s="5"/>
    </row>
    <row r="1223" spans="1:13">
      <c r="A1223" s="20"/>
      <c r="B1223" s="13"/>
      <c r="C1223" s="5"/>
      <c r="D1223" s="2"/>
      <c r="E1223" s="2"/>
      <c r="F1223" s="2"/>
      <c r="G1223" s="2">
        <f t="shared" ref="G1223:G1258" si="254">+((D1223*12)+E1223)*F1223*1000</f>
        <v>0</v>
      </c>
      <c r="H1223" s="2"/>
      <c r="I1223" s="2">
        <f t="shared" ref="I1223:I1258" si="255">+H1223*F1223*1000</f>
        <v>0</v>
      </c>
      <c r="J1223" s="2"/>
      <c r="K1223" s="2"/>
      <c r="L1223" s="2">
        <f>+G1223-I1223-J1223-K2164</f>
        <v>0</v>
      </c>
      <c r="M1223" s="5"/>
    </row>
    <row r="1224" spans="1:13">
      <c r="A1224" s="20"/>
      <c r="B1224" s="13"/>
      <c r="C1224" s="5"/>
      <c r="D1224" s="2"/>
      <c r="E1224" s="2"/>
      <c r="F1224" s="2"/>
      <c r="G1224" s="2">
        <f t="shared" si="254"/>
        <v>0</v>
      </c>
      <c r="H1224" s="2"/>
      <c r="I1224" s="2">
        <f t="shared" si="255"/>
        <v>0</v>
      </c>
      <c r="J1224" s="2"/>
      <c r="K1224" s="2"/>
      <c r="L1224" s="2" t="s">
        <v>82</v>
      </c>
      <c r="M1224" s="5"/>
    </row>
    <row r="1225" spans="1:13">
      <c r="A1225" s="20"/>
      <c r="B1225" s="13"/>
      <c r="C1225" s="5"/>
      <c r="D1225" s="2"/>
      <c r="E1225" s="2"/>
      <c r="F1225" s="2"/>
      <c r="G1225" s="2">
        <f t="shared" si="254"/>
        <v>0</v>
      </c>
      <c r="H1225" s="2"/>
      <c r="I1225" s="2">
        <f t="shared" si="255"/>
        <v>0</v>
      </c>
      <c r="J1225" s="2"/>
      <c r="K1225" s="2"/>
      <c r="L1225" s="2">
        <f>+SUM(G1224:G1225)-SUM(I1224:K1225)</f>
        <v>0</v>
      </c>
      <c r="M1225" s="5"/>
    </row>
    <row r="1226" spans="1:13">
      <c r="A1226" s="20"/>
      <c r="B1226" s="13"/>
      <c r="C1226" s="5"/>
      <c r="D1226" s="2"/>
      <c r="E1226" s="2"/>
      <c r="F1226" s="2"/>
      <c r="G1226" s="2">
        <f t="shared" si="254"/>
        <v>0</v>
      </c>
      <c r="H1226" s="2"/>
      <c r="I1226" s="2">
        <f t="shared" si="255"/>
        <v>0</v>
      </c>
      <c r="J1226" s="2"/>
      <c r="K1226" s="2"/>
      <c r="L1226" s="2">
        <f t="shared" ref="L1226:L1231" si="256">+G1226-I1226-J1226-K2167</f>
        <v>0</v>
      </c>
      <c r="M1226" s="5"/>
    </row>
    <row r="1227" spans="1:13">
      <c r="A1227" s="20"/>
      <c r="B1227" s="13"/>
      <c r="C1227" s="5"/>
      <c r="D1227" s="2"/>
      <c r="E1227" s="2"/>
      <c r="F1227" s="2"/>
      <c r="G1227" s="2">
        <f t="shared" si="254"/>
        <v>0</v>
      </c>
      <c r="H1227" s="2"/>
      <c r="I1227" s="2">
        <f t="shared" si="255"/>
        <v>0</v>
      </c>
      <c r="J1227" s="2"/>
      <c r="K1227" s="2"/>
      <c r="L1227" s="2">
        <f t="shared" si="256"/>
        <v>0</v>
      </c>
      <c r="M1227" s="5"/>
    </row>
    <row r="1228" spans="1:13">
      <c r="A1228" s="20"/>
      <c r="B1228" s="13"/>
      <c r="C1228" s="5"/>
      <c r="D1228" s="2"/>
      <c r="E1228" s="2"/>
      <c r="F1228" s="2"/>
      <c r="G1228" s="2">
        <f t="shared" si="254"/>
        <v>0</v>
      </c>
      <c r="H1228" s="2"/>
      <c r="I1228" s="2">
        <f t="shared" si="255"/>
        <v>0</v>
      </c>
      <c r="J1228" s="2"/>
      <c r="K1228" s="2"/>
      <c r="L1228" s="2">
        <f t="shared" si="256"/>
        <v>0</v>
      </c>
      <c r="M1228" s="5"/>
    </row>
    <row r="1229" spans="1:13">
      <c r="A1229" s="20"/>
      <c r="B1229" s="13"/>
      <c r="C1229" s="5"/>
      <c r="D1229" s="2"/>
      <c r="E1229" s="2"/>
      <c r="F1229" s="2"/>
      <c r="G1229" s="2">
        <f t="shared" si="254"/>
        <v>0</v>
      </c>
      <c r="H1229" s="2"/>
      <c r="I1229" s="2">
        <f t="shared" si="255"/>
        <v>0</v>
      </c>
      <c r="J1229" s="2"/>
      <c r="K1229" s="2"/>
      <c r="L1229" s="2">
        <f t="shared" si="256"/>
        <v>0</v>
      </c>
      <c r="M1229" s="5"/>
    </row>
    <row r="1230" spans="1:13">
      <c r="A1230" s="20"/>
      <c r="B1230" s="13"/>
      <c r="C1230" s="5"/>
      <c r="D1230" s="2"/>
      <c r="E1230" s="2"/>
      <c r="F1230" s="2"/>
      <c r="G1230" s="2">
        <f t="shared" si="254"/>
        <v>0</v>
      </c>
      <c r="H1230" s="2"/>
      <c r="I1230" s="2">
        <f t="shared" si="255"/>
        <v>0</v>
      </c>
      <c r="J1230" s="2"/>
      <c r="K1230" s="2"/>
      <c r="L1230" s="2">
        <f t="shared" si="256"/>
        <v>0</v>
      </c>
      <c r="M1230" s="5"/>
    </row>
    <row r="1231" spans="1:13">
      <c r="A1231" s="20"/>
      <c r="B1231" s="13"/>
      <c r="C1231" s="5"/>
      <c r="D1231" s="2"/>
      <c r="E1231" s="2"/>
      <c r="F1231" s="2"/>
      <c r="G1231" s="2">
        <f t="shared" si="254"/>
        <v>0</v>
      </c>
      <c r="H1231" s="2"/>
      <c r="I1231" s="2">
        <f t="shared" si="255"/>
        <v>0</v>
      </c>
      <c r="J1231" s="2"/>
      <c r="K1231" s="2"/>
      <c r="L1231" s="2">
        <f t="shared" si="256"/>
        <v>0</v>
      </c>
      <c r="M1231" s="5"/>
    </row>
    <row r="1232" spans="1:13">
      <c r="A1232" s="20"/>
      <c r="B1232" s="13"/>
      <c r="C1232" s="5"/>
      <c r="D1232" s="2"/>
      <c r="E1232" s="2"/>
      <c r="F1232" s="2"/>
      <c r="G1232" s="2">
        <f t="shared" si="254"/>
        <v>0</v>
      </c>
      <c r="H1232" s="2"/>
      <c r="I1232" s="2">
        <f t="shared" si="255"/>
        <v>0</v>
      </c>
      <c r="J1232" s="2"/>
      <c r="K1232" s="2"/>
      <c r="L1232" s="2" t="s">
        <v>82</v>
      </c>
      <c r="M1232" s="5"/>
    </row>
    <row r="1233" spans="1:13">
      <c r="A1233" s="20"/>
      <c r="B1233" s="13"/>
      <c r="C1233" s="5"/>
      <c r="D1233" s="2"/>
      <c r="E1233" s="2"/>
      <c r="F1233" s="2"/>
      <c r="G1233" s="2">
        <f t="shared" si="254"/>
        <v>0</v>
      </c>
      <c r="H1233" s="2"/>
      <c r="I1233" s="2">
        <f t="shared" si="255"/>
        <v>0</v>
      </c>
      <c r="J1233" s="2"/>
      <c r="K1233" s="2"/>
      <c r="L1233" s="2">
        <f>+SUM(G1232:G1233)-SUM(I1232:K1233)</f>
        <v>0</v>
      </c>
      <c r="M1233" s="5"/>
    </row>
    <row r="1234" spans="1:13">
      <c r="A1234" s="20"/>
      <c r="B1234" s="13"/>
      <c r="C1234" s="5"/>
      <c r="D1234" s="2"/>
      <c r="E1234" s="2"/>
      <c r="F1234" s="2"/>
      <c r="G1234" s="2">
        <f t="shared" si="254"/>
        <v>0</v>
      </c>
      <c r="H1234" s="2"/>
      <c r="I1234" s="2">
        <f t="shared" si="255"/>
        <v>0</v>
      </c>
      <c r="J1234" s="2"/>
      <c r="K1234" s="2"/>
      <c r="L1234" s="2" t="s">
        <v>82</v>
      </c>
      <c r="M1234" s="5"/>
    </row>
    <row r="1235" spans="1:13">
      <c r="A1235" s="20"/>
      <c r="B1235" s="13"/>
      <c r="C1235" s="5"/>
      <c r="D1235" s="2"/>
      <c r="E1235" s="2"/>
      <c r="F1235" s="2"/>
      <c r="G1235" s="2">
        <f t="shared" si="254"/>
        <v>0</v>
      </c>
      <c r="H1235" s="2"/>
      <c r="I1235" s="2">
        <f t="shared" si="255"/>
        <v>0</v>
      </c>
      <c r="J1235" s="2"/>
      <c r="K1235" s="2"/>
      <c r="L1235" s="2" t="s">
        <v>82</v>
      </c>
      <c r="M1235" s="5"/>
    </row>
    <row r="1236" spans="1:13">
      <c r="A1236" s="20"/>
      <c r="B1236" s="13"/>
      <c r="C1236" s="5"/>
      <c r="D1236" s="2"/>
      <c r="E1236" s="2"/>
      <c r="F1236" s="2"/>
      <c r="G1236" s="2">
        <f t="shared" si="254"/>
        <v>0</v>
      </c>
      <c r="H1236" s="2"/>
      <c r="I1236" s="2">
        <f t="shared" si="255"/>
        <v>0</v>
      </c>
      <c r="J1236" s="2"/>
      <c r="K1236" s="2"/>
      <c r="L1236" s="2" t="s">
        <v>82</v>
      </c>
      <c r="M1236" s="5"/>
    </row>
    <row r="1237" spans="1:13">
      <c r="A1237" s="20"/>
      <c r="B1237" s="13"/>
      <c r="C1237" s="5"/>
      <c r="D1237" s="2"/>
      <c r="E1237" s="2"/>
      <c r="F1237" s="2"/>
      <c r="G1237" s="2">
        <f t="shared" si="254"/>
        <v>0</v>
      </c>
      <c r="H1237" s="2"/>
      <c r="I1237" s="2">
        <f t="shared" si="255"/>
        <v>0</v>
      </c>
      <c r="J1237" s="2"/>
      <c r="K1237" s="2"/>
      <c r="L1237" s="2" t="s">
        <v>82</v>
      </c>
      <c r="M1237" s="5"/>
    </row>
    <row r="1238" spans="1:13">
      <c r="A1238" s="20"/>
      <c r="B1238" s="13"/>
      <c r="C1238" s="5"/>
      <c r="D1238" s="2"/>
      <c r="E1238" s="2"/>
      <c r="F1238" s="2"/>
      <c r="G1238" s="2">
        <f t="shared" si="254"/>
        <v>0</v>
      </c>
      <c r="H1238" s="2"/>
      <c r="I1238" s="2">
        <f t="shared" si="255"/>
        <v>0</v>
      </c>
      <c r="J1238" s="2"/>
      <c r="K1238" s="2"/>
      <c r="L1238" s="2">
        <f>+SUM(G1234:G1238)-SUM(I1234:K1238)</f>
        <v>0</v>
      </c>
      <c r="M1238" s="5"/>
    </row>
    <row r="1239" spans="1:13">
      <c r="A1239" s="20"/>
      <c r="B1239" s="13"/>
      <c r="C1239" s="5"/>
      <c r="D1239" s="2"/>
      <c r="E1239" s="2"/>
      <c r="F1239" s="2"/>
      <c r="G1239" s="2">
        <f t="shared" si="254"/>
        <v>0</v>
      </c>
      <c r="H1239" s="2"/>
      <c r="I1239" s="2">
        <f t="shared" si="255"/>
        <v>0</v>
      </c>
      <c r="J1239" s="2"/>
      <c r="K1239" s="2"/>
      <c r="L1239" s="2">
        <f t="shared" ref="L1239:L1249" si="257">+G1239-I1239-J1239-K2180</f>
        <v>0</v>
      </c>
      <c r="M1239" s="5"/>
    </row>
    <row r="1240" spans="1:13">
      <c r="A1240" s="20"/>
      <c r="B1240" s="13"/>
      <c r="C1240" s="5"/>
      <c r="D1240" s="2"/>
      <c r="E1240" s="2"/>
      <c r="F1240" s="2"/>
      <c r="G1240" s="2">
        <f t="shared" si="254"/>
        <v>0</v>
      </c>
      <c r="H1240" s="2"/>
      <c r="I1240" s="2">
        <f t="shared" si="255"/>
        <v>0</v>
      </c>
      <c r="J1240" s="2"/>
      <c r="K1240" s="2"/>
      <c r="L1240" s="2">
        <f t="shared" si="257"/>
        <v>0</v>
      </c>
      <c r="M1240" s="5"/>
    </row>
    <row r="1241" spans="1:13">
      <c r="A1241" s="20"/>
      <c r="B1241" s="13"/>
      <c r="C1241" s="5"/>
      <c r="D1241" s="2"/>
      <c r="E1241" s="2"/>
      <c r="F1241" s="2"/>
      <c r="G1241" s="2">
        <f t="shared" si="254"/>
        <v>0</v>
      </c>
      <c r="H1241" s="2"/>
      <c r="I1241" s="2">
        <f t="shared" si="255"/>
        <v>0</v>
      </c>
      <c r="J1241" s="2"/>
      <c r="K1241" s="2"/>
      <c r="L1241" s="2">
        <f t="shared" si="257"/>
        <v>0</v>
      </c>
      <c r="M1241" s="5"/>
    </row>
    <row r="1242" spans="1:13">
      <c r="A1242" s="20"/>
      <c r="B1242" s="13"/>
      <c r="C1242" s="5"/>
      <c r="D1242" s="2"/>
      <c r="E1242" s="2"/>
      <c r="F1242" s="2"/>
      <c r="G1242" s="2">
        <f t="shared" si="254"/>
        <v>0</v>
      </c>
      <c r="H1242" s="2"/>
      <c r="I1242" s="2">
        <f t="shared" si="255"/>
        <v>0</v>
      </c>
      <c r="J1242" s="2"/>
      <c r="K1242" s="2"/>
      <c r="L1242" s="2">
        <f t="shared" si="257"/>
        <v>0</v>
      </c>
      <c r="M1242" s="5"/>
    </row>
    <row r="1243" spans="1:13">
      <c r="A1243" s="20"/>
      <c r="B1243" s="13"/>
      <c r="C1243" s="5"/>
      <c r="D1243" s="2"/>
      <c r="E1243" s="2"/>
      <c r="F1243" s="2"/>
      <c r="G1243" s="2">
        <f t="shared" si="254"/>
        <v>0</v>
      </c>
      <c r="H1243" s="2"/>
      <c r="I1243" s="2">
        <f t="shared" si="255"/>
        <v>0</v>
      </c>
      <c r="J1243" s="2"/>
      <c r="K1243" s="2"/>
      <c r="L1243" s="2">
        <f t="shared" si="257"/>
        <v>0</v>
      </c>
      <c r="M1243" s="5"/>
    </row>
    <row r="1244" spans="1:13">
      <c r="A1244" s="20"/>
      <c r="B1244" s="13"/>
      <c r="C1244" s="5"/>
      <c r="D1244" s="2"/>
      <c r="E1244" s="2"/>
      <c r="F1244" s="2"/>
      <c r="G1244" s="2">
        <f t="shared" si="254"/>
        <v>0</v>
      </c>
      <c r="H1244" s="2"/>
      <c r="I1244" s="2">
        <f t="shared" si="255"/>
        <v>0</v>
      </c>
      <c r="J1244" s="2"/>
      <c r="K1244" s="2"/>
      <c r="L1244" s="2">
        <f t="shared" si="257"/>
        <v>0</v>
      </c>
      <c r="M1244" s="5"/>
    </row>
    <row r="1245" spans="1:13">
      <c r="A1245" s="20"/>
      <c r="B1245" s="13"/>
      <c r="C1245" s="5"/>
      <c r="D1245" s="2"/>
      <c r="E1245" s="2"/>
      <c r="F1245" s="2"/>
      <c r="G1245" s="2">
        <f t="shared" si="254"/>
        <v>0</v>
      </c>
      <c r="H1245" s="2"/>
      <c r="I1245" s="2">
        <f t="shared" si="255"/>
        <v>0</v>
      </c>
      <c r="J1245" s="2"/>
      <c r="K1245" s="2"/>
      <c r="L1245" s="2">
        <f t="shared" si="257"/>
        <v>0</v>
      </c>
      <c r="M1245" s="5"/>
    </row>
    <row r="1246" spans="1:13">
      <c r="A1246" s="20"/>
      <c r="B1246" s="13"/>
      <c r="C1246" s="5"/>
      <c r="D1246" s="2"/>
      <c r="E1246" s="2"/>
      <c r="F1246" s="2"/>
      <c r="G1246" s="2">
        <f t="shared" si="254"/>
        <v>0</v>
      </c>
      <c r="H1246" s="2"/>
      <c r="I1246" s="2">
        <f t="shared" si="255"/>
        <v>0</v>
      </c>
      <c r="J1246" s="2"/>
      <c r="K1246" s="2"/>
      <c r="L1246" s="2">
        <f t="shared" si="257"/>
        <v>0</v>
      </c>
      <c r="M1246" s="5"/>
    </row>
    <row r="1247" spans="1:13">
      <c r="A1247" s="20"/>
      <c r="B1247" s="13"/>
      <c r="C1247" s="5"/>
      <c r="D1247" s="2"/>
      <c r="E1247" s="2"/>
      <c r="F1247" s="2"/>
      <c r="G1247" s="2">
        <f t="shared" si="254"/>
        <v>0</v>
      </c>
      <c r="H1247" s="2"/>
      <c r="I1247" s="2">
        <f t="shared" si="255"/>
        <v>0</v>
      </c>
      <c r="J1247" s="2"/>
      <c r="K1247" s="2"/>
      <c r="L1247" s="2">
        <f t="shared" si="257"/>
        <v>0</v>
      </c>
      <c r="M1247" s="5"/>
    </row>
    <row r="1248" spans="1:13">
      <c r="A1248" s="20"/>
      <c r="B1248" s="13"/>
      <c r="C1248" s="5"/>
      <c r="D1248" s="2"/>
      <c r="E1248" s="2"/>
      <c r="F1248" s="2"/>
      <c r="G1248" s="2">
        <f t="shared" si="254"/>
        <v>0</v>
      </c>
      <c r="H1248" s="2"/>
      <c r="I1248" s="2">
        <f t="shared" si="255"/>
        <v>0</v>
      </c>
      <c r="J1248" s="2"/>
      <c r="K1248" s="2"/>
      <c r="L1248" s="2">
        <f t="shared" si="257"/>
        <v>0</v>
      </c>
      <c r="M1248" s="5"/>
    </row>
    <row r="1249" spans="1:13">
      <c r="A1249" s="20"/>
      <c r="B1249" s="13"/>
      <c r="C1249" s="5"/>
      <c r="D1249" s="2"/>
      <c r="E1249" s="2"/>
      <c r="F1249" s="2"/>
      <c r="G1249" s="2">
        <f t="shared" si="254"/>
        <v>0</v>
      </c>
      <c r="H1249" s="2"/>
      <c r="I1249" s="2">
        <f t="shared" si="255"/>
        <v>0</v>
      </c>
      <c r="J1249" s="2"/>
      <c r="K1249" s="2"/>
      <c r="L1249" s="2">
        <f t="shared" si="257"/>
        <v>0</v>
      </c>
      <c r="M1249" s="5"/>
    </row>
    <row r="1250" spans="1:13">
      <c r="A1250" s="20"/>
      <c r="B1250" s="13"/>
      <c r="C1250" s="5"/>
      <c r="D1250" s="2"/>
      <c r="E1250" s="2"/>
      <c r="F1250" s="2"/>
      <c r="G1250" s="2">
        <f t="shared" si="254"/>
        <v>0</v>
      </c>
      <c r="H1250" s="2"/>
      <c r="I1250" s="2">
        <f t="shared" si="255"/>
        <v>0</v>
      </c>
      <c r="J1250" s="2"/>
      <c r="K1250" s="2"/>
      <c r="L1250" s="2" t="s">
        <v>82</v>
      </c>
      <c r="M1250" s="5"/>
    </row>
    <row r="1251" spans="1:13">
      <c r="A1251" s="20"/>
      <c r="B1251" s="13"/>
      <c r="C1251" s="5"/>
      <c r="D1251" s="2"/>
      <c r="E1251" s="2"/>
      <c r="F1251" s="2"/>
      <c r="G1251" s="2">
        <f t="shared" si="254"/>
        <v>0</v>
      </c>
      <c r="H1251" s="2"/>
      <c r="I1251" s="2">
        <f t="shared" si="255"/>
        <v>0</v>
      </c>
      <c r="J1251" s="2"/>
      <c r="K1251" s="2"/>
      <c r="L1251" s="2" t="s">
        <v>82</v>
      </c>
      <c r="M1251" s="5"/>
    </row>
    <row r="1252" spans="1:13">
      <c r="A1252" s="20"/>
      <c r="B1252" s="13"/>
      <c r="C1252" s="5"/>
      <c r="D1252" s="2"/>
      <c r="E1252" s="2"/>
      <c r="F1252" s="2"/>
      <c r="G1252" s="2">
        <f t="shared" si="254"/>
        <v>0</v>
      </c>
      <c r="H1252" s="2"/>
      <c r="I1252" s="2">
        <f t="shared" si="255"/>
        <v>0</v>
      </c>
      <c r="J1252" s="2"/>
      <c r="K1252" s="2"/>
      <c r="L1252" s="2" t="s">
        <v>82</v>
      </c>
      <c r="M1252" s="5"/>
    </row>
    <row r="1253" spans="1:13">
      <c r="A1253" s="20"/>
      <c r="B1253" s="13"/>
      <c r="C1253" s="5"/>
      <c r="D1253" s="2"/>
      <c r="E1253" s="2"/>
      <c r="F1253" s="2"/>
      <c r="G1253" s="2">
        <f t="shared" si="254"/>
        <v>0</v>
      </c>
      <c r="H1253" s="2"/>
      <c r="I1253" s="2">
        <f t="shared" si="255"/>
        <v>0</v>
      </c>
      <c r="J1253" s="2"/>
      <c r="K1253" s="2"/>
      <c r="L1253" s="2" t="s">
        <v>82</v>
      </c>
      <c r="M1253" s="5"/>
    </row>
    <row r="1254" spans="1:13">
      <c r="A1254" s="20"/>
      <c r="B1254" s="13"/>
      <c r="C1254" s="5"/>
      <c r="D1254" s="2"/>
      <c r="E1254" s="2"/>
      <c r="F1254" s="2"/>
      <c r="G1254" s="2">
        <f t="shared" si="254"/>
        <v>0</v>
      </c>
      <c r="H1254" s="2"/>
      <c r="I1254" s="2">
        <f t="shared" si="255"/>
        <v>0</v>
      </c>
      <c r="J1254" s="2"/>
      <c r="K1254" s="2"/>
      <c r="L1254" s="2" t="s">
        <v>82</v>
      </c>
      <c r="M1254" s="5"/>
    </row>
    <row r="1255" spans="1:13">
      <c r="A1255" s="20"/>
      <c r="B1255" s="13"/>
      <c r="C1255" s="5"/>
      <c r="D1255" s="2"/>
      <c r="E1255" s="2"/>
      <c r="F1255" s="2"/>
      <c r="G1255" s="2">
        <f t="shared" si="254"/>
        <v>0</v>
      </c>
      <c r="H1255" s="2"/>
      <c r="I1255" s="2">
        <f t="shared" si="255"/>
        <v>0</v>
      </c>
      <c r="J1255" s="2"/>
      <c r="K1255" s="2"/>
      <c r="L1255" s="2" t="s">
        <v>82</v>
      </c>
      <c r="M1255" s="5"/>
    </row>
    <row r="1256" spans="1:13">
      <c r="A1256" s="20"/>
      <c r="B1256" s="13"/>
      <c r="C1256" s="5"/>
      <c r="D1256" s="2"/>
      <c r="E1256" s="2"/>
      <c r="F1256" s="2"/>
      <c r="G1256" s="2">
        <f t="shared" si="254"/>
        <v>0</v>
      </c>
      <c r="H1256" s="2"/>
      <c r="I1256" s="2">
        <f t="shared" si="255"/>
        <v>0</v>
      </c>
      <c r="J1256" s="2"/>
      <c r="K1256" s="2"/>
      <c r="L1256" s="2" t="s">
        <v>82</v>
      </c>
      <c r="M1256" s="5"/>
    </row>
    <row r="1257" spans="1:13">
      <c r="A1257" s="20"/>
      <c r="B1257" s="13"/>
      <c r="C1257" s="5"/>
      <c r="D1257" s="2"/>
      <c r="E1257" s="2"/>
      <c r="F1257" s="2"/>
      <c r="G1257" s="2">
        <f t="shared" si="254"/>
        <v>0</v>
      </c>
      <c r="H1257" s="2"/>
      <c r="I1257" s="2">
        <f t="shared" si="255"/>
        <v>0</v>
      </c>
      <c r="J1257" s="2"/>
      <c r="K1257" s="2"/>
      <c r="L1257" s="2" t="s">
        <v>82</v>
      </c>
      <c r="M1257" s="5"/>
    </row>
    <row r="1258" spans="1:13">
      <c r="A1258" s="20"/>
      <c r="B1258" s="13"/>
      <c r="C1258" s="5"/>
      <c r="D1258" s="2"/>
      <c r="E1258" s="2"/>
      <c r="F1258" s="2"/>
      <c r="G1258" s="2">
        <f t="shared" si="254"/>
        <v>0</v>
      </c>
      <c r="H1258" s="2"/>
      <c r="I1258" s="2">
        <f t="shared" si="255"/>
        <v>0</v>
      </c>
      <c r="J1258" s="2"/>
      <c r="K1258" s="2"/>
      <c r="L1258" s="2">
        <f>+SUM(G1250:G1258)-SUM(I1250:K1258)</f>
        <v>0</v>
      </c>
      <c r="M1258" s="5"/>
    </row>
    <row r="1259" spans="1:13">
      <c r="A1259" s="20"/>
      <c r="B1259" s="13"/>
      <c r="C1259" s="5"/>
      <c r="D1259" s="2"/>
      <c r="E1259" s="2"/>
      <c r="F1259" s="2"/>
      <c r="G1259" s="2">
        <f t="shared" si="252"/>
        <v>0</v>
      </c>
      <c r="H1259" s="2"/>
      <c r="I1259" s="2">
        <f t="shared" si="253"/>
        <v>0</v>
      </c>
      <c r="J1259" s="2"/>
      <c r="K1259" s="2"/>
      <c r="L1259" s="2" t="s">
        <v>82</v>
      </c>
      <c r="M1259" s="5"/>
    </row>
    <row r="1260" spans="1:13">
      <c r="A1260" s="20"/>
      <c r="B1260" s="13"/>
      <c r="C1260" s="5"/>
      <c r="D1260" s="2"/>
      <c r="E1260" s="2"/>
      <c r="F1260" s="2"/>
      <c r="G1260" s="2">
        <f t="shared" si="252"/>
        <v>0</v>
      </c>
      <c r="H1260" s="2"/>
      <c r="I1260" s="2">
        <f t="shared" si="253"/>
        <v>0</v>
      </c>
      <c r="J1260" s="2"/>
      <c r="K1260" s="2"/>
      <c r="L1260" s="2">
        <f>+SUM(G1259:G1260)-SUM(I1259:K1260)</f>
        <v>0</v>
      </c>
      <c r="M1260" s="5"/>
    </row>
    <row r="1261" spans="1:13">
      <c r="A1261" s="20"/>
      <c r="B1261" s="13"/>
      <c r="C1261" s="5"/>
      <c r="D1261" s="2"/>
      <c r="E1261" s="2"/>
      <c r="F1261" s="2"/>
      <c r="G1261" s="2">
        <f t="shared" si="252"/>
        <v>0</v>
      </c>
      <c r="H1261" s="2"/>
      <c r="I1261" s="2">
        <f t="shared" si="253"/>
        <v>0</v>
      </c>
      <c r="J1261" s="2"/>
      <c r="K1261" s="2"/>
      <c r="L1261" s="2">
        <f>+G1261-I1261-J1261-K2168</f>
        <v>0</v>
      </c>
      <c r="M1261" s="5"/>
    </row>
    <row r="1262" spans="1:13">
      <c r="A1262" s="20"/>
      <c r="B1262" s="13"/>
      <c r="C1262" s="5"/>
      <c r="D1262" s="2"/>
      <c r="E1262" s="2"/>
      <c r="F1262" s="2"/>
      <c r="G1262" s="2">
        <f t="shared" si="252"/>
        <v>0</v>
      </c>
      <c r="H1262" s="2"/>
      <c r="I1262" s="2">
        <f t="shared" si="253"/>
        <v>0</v>
      </c>
      <c r="J1262" s="2"/>
      <c r="K1262" s="2"/>
      <c r="L1262" s="2">
        <f>+G1262-I1262-J1262-K2169</f>
        <v>0</v>
      </c>
      <c r="M1262" s="5"/>
    </row>
    <row r="1263" spans="1:13">
      <c r="A1263" s="20"/>
      <c r="B1263" s="13"/>
      <c r="C1263" s="5"/>
      <c r="D1263" s="2"/>
      <c r="E1263" s="2"/>
      <c r="F1263" s="2"/>
      <c r="G1263" s="2">
        <f t="shared" si="246"/>
        <v>0</v>
      </c>
      <c r="H1263" s="2"/>
      <c r="I1263" s="2">
        <f t="shared" si="247"/>
        <v>0</v>
      </c>
      <c r="J1263" s="2"/>
      <c r="K1263" s="2"/>
      <c r="L1263" s="2" t="s">
        <v>82</v>
      </c>
      <c r="M1263" s="5"/>
    </row>
    <row r="1264" spans="1:13">
      <c r="A1264" s="20"/>
      <c r="B1264" s="13"/>
      <c r="C1264" s="5"/>
      <c r="D1264" s="2"/>
      <c r="E1264" s="2"/>
      <c r="F1264" s="2"/>
      <c r="G1264" s="2">
        <f t="shared" si="246"/>
        <v>0</v>
      </c>
      <c r="H1264" s="2"/>
      <c r="I1264" s="2">
        <f t="shared" si="247"/>
        <v>0</v>
      </c>
      <c r="J1264" s="2"/>
      <c r="K1264" s="2"/>
      <c r="L1264" s="2">
        <f>+SUM(G1263:G1264)-SUM(I1263:K1264)</f>
        <v>0</v>
      </c>
      <c r="M1264" s="5"/>
    </row>
    <row r="1265" spans="1:13">
      <c r="A1265" s="20"/>
      <c r="B1265" s="13"/>
      <c r="C1265" s="5"/>
      <c r="D1265" s="2"/>
      <c r="E1265" s="2"/>
      <c r="F1265" s="2"/>
      <c r="G1265" s="2">
        <f t="shared" si="246"/>
        <v>0</v>
      </c>
      <c r="H1265" s="2"/>
      <c r="I1265" s="2">
        <f t="shared" si="247"/>
        <v>0</v>
      </c>
      <c r="J1265" s="2"/>
      <c r="K1265" s="2"/>
      <c r="L1265" s="2" t="s">
        <v>82</v>
      </c>
      <c r="M1265" s="5"/>
    </row>
    <row r="1266" spans="1:13">
      <c r="A1266" s="20"/>
      <c r="B1266" s="13"/>
      <c r="C1266" s="5"/>
      <c r="D1266" s="2"/>
      <c r="E1266" s="2"/>
      <c r="F1266" s="2"/>
      <c r="G1266" s="2">
        <f t="shared" si="246"/>
        <v>0</v>
      </c>
      <c r="H1266" s="2"/>
      <c r="I1266" s="2">
        <f t="shared" si="247"/>
        <v>0</v>
      </c>
      <c r="J1266" s="2"/>
      <c r="K1266" s="2"/>
      <c r="L1266" s="2" t="s">
        <v>82</v>
      </c>
      <c r="M1266" s="5"/>
    </row>
    <row r="1267" spans="1:13">
      <c r="A1267" s="20"/>
      <c r="B1267" s="13"/>
      <c r="C1267" s="5"/>
      <c r="D1267" s="2"/>
      <c r="E1267" s="2"/>
      <c r="F1267" s="2"/>
      <c r="G1267" s="2">
        <f t="shared" ref="G1267:G1277" si="258">+((D1267*12)+E1267)*F1267*1000</f>
        <v>0</v>
      </c>
      <c r="H1267" s="2"/>
      <c r="I1267" s="2">
        <f t="shared" ref="I1267:I1277" si="259">+H1267*F1267*1000</f>
        <v>0</v>
      </c>
      <c r="J1267" s="2"/>
      <c r="K1267" s="2"/>
      <c r="L1267" s="2">
        <f>+SUM(G1265:G1267)-SUM(I1265:K1267)</f>
        <v>0</v>
      </c>
      <c r="M1267" s="5"/>
    </row>
    <row r="1268" spans="1:13">
      <c r="A1268" s="20"/>
      <c r="B1268" s="13"/>
      <c r="C1268" s="5"/>
      <c r="D1268" s="2"/>
      <c r="E1268" s="2"/>
      <c r="F1268" s="2"/>
      <c r="G1268" s="2">
        <f t="shared" si="258"/>
        <v>0</v>
      </c>
      <c r="H1268" s="2"/>
      <c r="I1268" s="2">
        <f t="shared" si="259"/>
        <v>0</v>
      </c>
      <c r="J1268" s="2"/>
      <c r="K1268" s="2"/>
      <c r="L1268" s="2" t="s">
        <v>82</v>
      </c>
      <c r="M1268" s="5"/>
    </row>
    <row r="1269" spans="1:13">
      <c r="A1269" s="20"/>
      <c r="B1269" s="13"/>
      <c r="C1269" s="5"/>
      <c r="D1269" s="2"/>
      <c r="E1269" s="2"/>
      <c r="F1269" s="2"/>
      <c r="G1269" s="2">
        <f t="shared" si="258"/>
        <v>0</v>
      </c>
      <c r="H1269" s="2"/>
      <c r="I1269" s="2">
        <f t="shared" si="259"/>
        <v>0</v>
      </c>
      <c r="J1269" s="2"/>
      <c r="K1269" s="2"/>
      <c r="L1269" s="2" t="s">
        <v>82</v>
      </c>
      <c r="M1269" s="5"/>
    </row>
    <row r="1270" spans="1:13">
      <c r="A1270" s="20"/>
      <c r="B1270" s="13"/>
      <c r="C1270" s="5"/>
      <c r="D1270" s="2"/>
      <c r="E1270" s="2"/>
      <c r="F1270" s="2"/>
      <c r="G1270" s="2">
        <f t="shared" si="258"/>
        <v>0</v>
      </c>
      <c r="H1270" s="2"/>
      <c r="I1270" s="2">
        <f t="shared" si="259"/>
        <v>0</v>
      </c>
      <c r="J1270" s="2"/>
      <c r="K1270" s="2"/>
      <c r="L1270" s="2" t="s">
        <v>82</v>
      </c>
      <c r="M1270" s="5"/>
    </row>
    <row r="1271" spans="1:13">
      <c r="A1271" s="20"/>
      <c r="B1271" s="13"/>
      <c r="C1271" s="5"/>
      <c r="D1271" s="2"/>
      <c r="E1271" s="2"/>
      <c r="F1271" s="2"/>
      <c r="G1271" s="2">
        <f t="shared" si="258"/>
        <v>0</v>
      </c>
      <c r="H1271" s="2"/>
      <c r="I1271" s="2">
        <f t="shared" si="259"/>
        <v>0</v>
      </c>
      <c r="J1271" s="2"/>
      <c r="K1271" s="2"/>
      <c r="L1271" s="2" t="s">
        <v>82</v>
      </c>
      <c r="M1271" s="5"/>
    </row>
    <row r="1272" spans="1:13">
      <c r="A1272" s="20"/>
      <c r="B1272" s="13"/>
      <c r="C1272" s="5"/>
      <c r="D1272" s="2"/>
      <c r="E1272" s="2"/>
      <c r="F1272" s="2"/>
      <c r="G1272" s="2">
        <f t="shared" si="258"/>
        <v>0</v>
      </c>
      <c r="H1272" s="2"/>
      <c r="I1272" s="2">
        <f t="shared" si="259"/>
        <v>0</v>
      </c>
      <c r="J1272" s="2"/>
      <c r="K1272" s="2"/>
      <c r="L1272" s="2" t="s">
        <v>82</v>
      </c>
      <c r="M1272" s="5"/>
    </row>
    <row r="1273" spans="1:13">
      <c r="A1273" s="20"/>
      <c r="B1273" s="13"/>
      <c r="C1273" s="5"/>
      <c r="D1273" s="2"/>
      <c r="E1273" s="2"/>
      <c r="F1273" s="2"/>
      <c r="G1273" s="2">
        <f t="shared" si="258"/>
        <v>0</v>
      </c>
      <c r="H1273" s="2"/>
      <c r="I1273" s="2">
        <f t="shared" si="259"/>
        <v>0</v>
      </c>
      <c r="J1273" s="2"/>
      <c r="K1273" s="2"/>
      <c r="L1273" s="2" t="s">
        <v>82</v>
      </c>
      <c r="M1273" s="5"/>
    </row>
    <row r="1274" spans="1:13">
      <c r="A1274" s="20"/>
      <c r="B1274" s="13"/>
      <c r="C1274" s="5"/>
      <c r="D1274" s="2"/>
      <c r="E1274" s="2"/>
      <c r="F1274" s="2"/>
      <c r="G1274" s="2">
        <f t="shared" si="258"/>
        <v>0</v>
      </c>
      <c r="H1274" s="2"/>
      <c r="I1274" s="2">
        <f t="shared" si="259"/>
        <v>0</v>
      </c>
      <c r="J1274" s="2"/>
      <c r="K1274" s="2"/>
      <c r="L1274" s="2" t="s">
        <v>82</v>
      </c>
      <c r="M1274" s="5"/>
    </row>
    <row r="1275" spans="1:13">
      <c r="A1275" s="20"/>
      <c r="B1275" s="13"/>
      <c r="C1275" s="5"/>
      <c r="D1275" s="2"/>
      <c r="E1275" s="2"/>
      <c r="F1275" s="2"/>
      <c r="G1275" s="2">
        <f t="shared" si="258"/>
        <v>0</v>
      </c>
      <c r="H1275" s="2"/>
      <c r="I1275" s="2">
        <f t="shared" si="259"/>
        <v>0</v>
      </c>
      <c r="J1275" s="2"/>
      <c r="K1275" s="2"/>
      <c r="L1275" s="2">
        <f>+SUM(G1268:G1275)-SUM(I1268:K1275)</f>
        <v>0</v>
      </c>
      <c r="M1275" s="5"/>
    </row>
    <row r="1276" spans="1:13">
      <c r="A1276" s="20"/>
      <c r="B1276" s="13"/>
      <c r="C1276" s="5"/>
      <c r="D1276" s="2"/>
      <c r="E1276" s="2"/>
      <c r="F1276" s="2"/>
      <c r="G1276" s="2">
        <f t="shared" si="258"/>
        <v>0</v>
      </c>
      <c r="H1276" s="2"/>
      <c r="I1276" s="2">
        <f t="shared" si="259"/>
        <v>0</v>
      </c>
      <c r="J1276" s="2"/>
      <c r="K1276" s="2"/>
      <c r="L1276" s="2">
        <f>+G1276-I1276-J1276-K2183</f>
        <v>0</v>
      </c>
      <c r="M1276" s="5"/>
    </row>
    <row r="1277" spans="1:13">
      <c r="A1277" s="20"/>
      <c r="B1277" s="13"/>
      <c r="C1277" s="5"/>
      <c r="D1277" s="2"/>
      <c r="E1277" s="2"/>
      <c r="F1277" s="2"/>
      <c r="G1277" s="2">
        <f t="shared" si="258"/>
        <v>0</v>
      </c>
      <c r="H1277" s="2"/>
      <c r="I1277" s="2">
        <f t="shared" si="259"/>
        <v>0</v>
      </c>
      <c r="J1277" s="2"/>
      <c r="K1277" s="2"/>
      <c r="L1277" s="2">
        <f>+G1277-I1277-J1277-K2184</f>
        <v>0</v>
      </c>
      <c r="M1277" s="5"/>
    </row>
    <row r="1278" spans="1:13" ht="15.75" thickBot="1">
      <c r="A1278" s="12"/>
      <c r="B1278" s="13"/>
      <c r="C1278" s="5"/>
      <c r="D1278" s="2"/>
      <c r="E1278" s="2"/>
      <c r="F1278" s="2"/>
      <c r="G1278" s="2">
        <f>+((D1278*12)+E1278)*F1278*1000</f>
        <v>0</v>
      </c>
      <c r="H1278" s="2"/>
      <c r="I1278" s="2">
        <f>+H1278*F1278*1000</f>
        <v>0</v>
      </c>
      <c r="J1278" s="2"/>
      <c r="K1278" s="2"/>
      <c r="L1278" s="4">
        <f>+G1278-I1278-J1278-K1278</f>
        <v>0</v>
      </c>
      <c r="M1278" s="5"/>
    </row>
    <row r="1279" spans="1:13" ht="15.75" thickBot="1">
      <c r="D1279" s="14">
        <f>SUM(D1153:D1278)</f>
        <v>0</v>
      </c>
      <c r="E1279" s="14">
        <f>SUM(E1153:E1278)</f>
        <v>0</v>
      </c>
      <c r="F1279" s="8"/>
      <c r="G1279" s="14">
        <f t="shared" ref="G1279:L1279" si="260">SUM(G1153:G1278)</f>
        <v>0</v>
      </c>
      <c r="H1279" s="14">
        <f t="shared" si="260"/>
        <v>0</v>
      </c>
      <c r="I1279" s="14">
        <f t="shared" si="260"/>
        <v>0</v>
      </c>
      <c r="J1279" s="14">
        <f t="shared" si="260"/>
        <v>0</v>
      </c>
      <c r="K1279" s="14">
        <f t="shared" si="260"/>
        <v>0</v>
      </c>
      <c r="L1279" s="14">
        <f t="shared" si="260"/>
        <v>0</v>
      </c>
    </row>
    <row r="1280" spans="1:13">
      <c r="D1280" s="10">
        <v>0</v>
      </c>
      <c r="E1280" s="10">
        <v>0</v>
      </c>
      <c r="I1280" s="3"/>
    </row>
    <row r="1281" spans="1:13">
      <c r="I1281" s="3"/>
      <c r="L1281" s="35"/>
    </row>
    <row r="1282" spans="1:13">
      <c r="A1282" s="20"/>
      <c r="B1282" s="13"/>
      <c r="C1282" s="5"/>
      <c r="D1282" s="2"/>
      <c r="E1282" s="2"/>
      <c r="F1282" s="2"/>
      <c r="G1282" s="2">
        <f>+((D1282*12)+E1282)*F1282*1000</f>
        <v>0</v>
      </c>
      <c r="H1282" s="2"/>
      <c r="I1282" s="2">
        <f>+H1282*F1282*1000</f>
        <v>0</v>
      </c>
      <c r="J1282" s="2"/>
      <c r="K1282" s="2"/>
      <c r="L1282" s="4" t="s">
        <v>82</v>
      </c>
      <c r="M1282" s="5"/>
    </row>
    <row r="1283" spans="1:13">
      <c r="A1283" s="20"/>
      <c r="B1283" s="13"/>
      <c r="C1283" s="5"/>
      <c r="D1283" s="2"/>
      <c r="E1283" s="2"/>
      <c r="F1283" s="2"/>
      <c r="G1283" s="2">
        <f t="shared" ref="G1283:G1300" si="261">+((D1283*12)+E1283)*F1283*1000</f>
        <v>0</v>
      </c>
      <c r="H1283" s="2"/>
      <c r="I1283" s="2">
        <f t="shared" ref="I1283:I1299" si="262">+H1283*F1283*1000</f>
        <v>0</v>
      </c>
      <c r="J1283" s="2"/>
      <c r="K1283" s="2"/>
      <c r="L1283" s="4">
        <f>+SUM(G1282:G1283)-SUM(I1282:K1283)</f>
        <v>0</v>
      </c>
      <c r="M1283" s="5"/>
    </row>
    <row r="1284" spans="1:13">
      <c r="A1284" s="20"/>
      <c r="B1284" s="13"/>
      <c r="C1284" s="5"/>
      <c r="D1284" s="2"/>
      <c r="E1284" s="2"/>
      <c r="F1284" s="2"/>
      <c r="G1284" s="2">
        <f t="shared" si="261"/>
        <v>0</v>
      </c>
      <c r="H1284" s="2"/>
      <c r="I1284" s="2">
        <f t="shared" si="262"/>
        <v>0</v>
      </c>
      <c r="J1284" s="2"/>
      <c r="K1284" s="2"/>
      <c r="L1284" s="4" t="s">
        <v>82</v>
      </c>
      <c r="M1284" s="5"/>
    </row>
    <row r="1285" spans="1:13">
      <c r="A1285" s="20"/>
      <c r="B1285" s="13"/>
      <c r="C1285" s="5"/>
      <c r="D1285" s="2"/>
      <c r="E1285" s="2"/>
      <c r="F1285" s="2"/>
      <c r="G1285" s="2">
        <f t="shared" si="261"/>
        <v>0</v>
      </c>
      <c r="H1285" s="2"/>
      <c r="I1285" s="2">
        <f t="shared" si="262"/>
        <v>0</v>
      </c>
      <c r="J1285" s="2"/>
      <c r="K1285" s="2"/>
      <c r="L1285" s="4" t="s">
        <v>82</v>
      </c>
      <c r="M1285" s="5"/>
    </row>
    <row r="1286" spans="1:13">
      <c r="A1286" s="20"/>
      <c r="B1286" s="13"/>
      <c r="C1286" s="5"/>
      <c r="D1286" s="2"/>
      <c r="E1286" s="2"/>
      <c r="F1286" s="2"/>
      <c r="G1286" s="2">
        <f t="shared" si="261"/>
        <v>0</v>
      </c>
      <c r="H1286" s="2"/>
      <c r="I1286" s="2">
        <f t="shared" si="262"/>
        <v>0</v>
      </c>
      <c r="J1286" s="2"/>
      <c r="K1286" s="2"/>
      <c r="L1286" s="4" t="s">
        <v>82</v>
      </c>
      <c r="M1286" s="5"/>
    </row>
    <row r="1287" spans="1:13">
      <c r="A1287" s="20"/>
      <c r="B1287" s="13"/>
      <c r="C1287" s="5"/>
      <c r="D1287" s="2"/>
      <c r="E1287" s="2"/>
      <c r="F1287" s="2"/>
      <c r="G1287" s="2">
        <f t="shared" si="261"/>
        <v>0</v>
      </c>
      <c r="H1287" s="2"/>
      <c r="I1287" s="2">
        <f t="shared" si="262"/>
        <v>0</v>
      </c>
      <c r="J1287" s="2"/>
      <c r="K1287" s="2"/>
      <c r="L1287" s="4" t="s">
        <v>82</v>
      </c>
      <c r="M1287" s="5"/>
    </row>
    <row r="1288" spans="1:13">
      <c r="A1288" s="20"/>
      <c r="B1288" s="13"/>
      <c r="C1288" s="5"/>
      <c r="D1288" s="2"/>
      <c r="E1288" s="2"/>
      <c r="F1288" s="2"/>
      <c r="G1288" s="2">
        <f t="shared" si="261"/>
        <v>0</v>
      </c>
      <c r="H1288" s="2"/>
      <c r="I1288" s="2">
        <f t="shared" si="262"/>
        <v>0</v>
      </c>
      <c r="J1288" s="2"/>
      <c r="K1288" s="2"/>
      <c r="L1288" s="4" t="s">
        <v>82</v>
      </c>
      <c r="M1288" s="5"/>
    </row>
    <row r="1289" spans="1:13">
      <c r="A1289" s="20"/>
      <c r="B1289" s="13"/>
      <c r="C1289" s="5"/>
      <c r="D1289" s="2"/>
      <c r="E1289" s="2"/>
      <c r="F1289" s="2"/>
      <c r="G1289" s="2">
        <f t="shared" si="261"/>
        <v>0</v>
      </c>
      <c r="H1289" s="2"/>
      <c r="I1289" s="2">
        <f t="shared" si="262"/>
        <v>0</v>
      </c>
      <c r="J1289" s="2"/>
      <c r="K1289" s="2"/>
      <c r="L1289" s="4" t="s">
        <v>82</v>
      </c>
      <c r="M1289" s="5"/>
    </row>
    <row r="1290" spans="1:13">
      <c r="A1290" s="20"/>
      <c r="B1290" s="13"/>
      <c r="C1290" s="5"/>
      <c r="D1290" s="2"/>
      <c r="E1290" s="2"/>
      <c r="F1290" s="2"/>
      <c r="G1290" s="2">
        <f t="shared" si="261"/>
        <v>0</v>
      </c>
      <c r="H1290" s="2"/>
      <c r="I1290" s="2">
        <f t="shared" si="262"/>
        <v>0</v>
      </c>
      <c r="J1290" s="2"/>
      <c r="K1290" s="2"/>
      <c r="L1290" s="4" t="s">
        <v>82</v>
      </c>
      <c r="M1290" s="5"/>
    </row>
    <row r="1291" spans="1:13">
      <c r="A1291" s="20"/>
      <c r="B1291" s="13"/>
      <c r="C1291" s="5"/>
      <c r="D1291" s="2"/>
      <c r="E1291" s="2"/>
      <c r="F1291" s="2"/>
      <c r="G1291" s="2">
        <f t="shared" si="261"/>
        <v>0</v>
      </c>
      <c r="H1291" s="2"/>
      <c r="I1291" s="2">
        <f t="shared" si="262"/>
        <v>0</v>
      </c>
      <c r="J1291" s="2"/>
      <c r="K1291" s="2"/>
      <c r="L1291" s="4">
        <f>+SUM(G1284:G1291)-SUM(I1284:K1291)</f>
        <v>0</v>
      </c>
      <c r="M1291" s="5"/>
    </row>
    <row r="1292" spans="1:13">
      <c r="A1292" s="20"/>
      <c r="B1292" s="13"/>
      <c r="C1292" s="5"/>
      <c r="D1292" s="2"/>
      <c r="E1292" s="2"/>
      <c r="F1292" s="2"/>
      <c r="G1292" s="2">
        <f t="shared" si="261"/>
        <v>0</v>
      </c>
      <c r="H1292" s="2"/>
      <c r="I1292" s="2">
        <f t="shared" si="262"/>
        <v>0</v>
      </c>
      <c r="J1292" s="2"/>
      <c r="K1292" s="2"/>
      <c r="L1292" s="4">
        <f t="shared" ref="L1292:L1370" si="263">+G1292-I1292-J1292-K1292</f>
        <v>0</v>
      </c>
      <c r="M1292" s="5"/>
    </row>
    <row r="1293" spans="1:13">
      <c r="A1293" s="20"/>
      <c r="B1293" s="13"/>
      <c r="C1293" s="5"/>
      <c r="D1293" s="2"/>
      <c r="E1293" s="2"/>
      <c r="F1293" s="2"/>
      <c r="G1293" s="2">
        <f t="shared" si="261"/>
        <v>0</v>
      </c>
      <c r="H1293" s="2"/>
      <c r="I1293" s="2">
        <f t="shared" si="262"/>
        <v>0</v>
      </c>
      <c r="J1293" s="2"/>
      <c r="K1293" s="2"/>
      <c r="L1293" s="4">
        <f t="shared" si="263"/>
        <v>0</v>
      </c>
      <c r="M1293" s="5"/>
    </row>
    <row r="1294" spans="1:13">
      <c r="A1294" s="20"/>
      <c r="B1294" s="13"/>
      <c r="C1294" s="5"/>
      <c r="D1294" s="2"/>
      <c r="E1294" s="2"/>
      <c r="F1294" s="2"/>
      <c r="G1294" s="2">
        <f t="shared" si="261"/>
        <v>0</v>
      </c>
      <c r="H1294" s="2"/>
      <c r="I1294" s="2">
        <f t="shared" si="262"/>
        <v>0</v>
      </c>
      <c r="J1294" s="2"/>
      <c r="K1294" s="2"/>
      <c r="L1294" s="4" t="s">
        <v>82</v>
      </c>
      <c r="M1294" s="5"/>
    </row>
    <row r="1295" spans="1:13">
      <c r="A1295" s="20"/>
      <c r="B1295" s="13"/>
      <c r="C1295" s="5"/>
      <c r="D1295" s="2"/>
      <c r="E1295" s="2"/>
      <c r="F1295" s="2"/>
      <c r="G1295" s="2">
        <f t="shared" si="261"/>
        <v>0</v>
      </c>
      <c r="H1295" s="2"/>
      <c r="I1295" s="2">
        <f t="shared" si="262"/>
        <v>0</v>
      </c>
      <c r="J1295" s="2"/>
      <c r="K1295" s="2"/>
      <c r="L1295" s="4" t="s">
        <v>82</v>
      </c>
      <c r="M1295" s="5"/>
    </row>
    <row r="1296" spans="1:13">
      <c r="A1296" s="20"/>
      <c r="B1296" s="13"/>
      <c r="C1296" s="5"/>
      <c r="D1296" s="2"/>
      <c r="E1296" s="2"/>
      <c r="F1296" s="2"/>
      <c r="G1296" s="2">
        <f t="shared" si="261"/>
        <v>0</v>
      </c>
      <c r="H1296" s="2"/>
      <c r="I1296" s="2">
        <f t="shared" si="262"/>
        <v>0</v>
      </c>
      <c r="J1296" s="2"/>
      <c r="K1296" s="2"/>
      <c r="L1296" s="4">
        <f>+SUM(G1294:G1296)-SUM(I1294:K1296)</f>
        <v>0</v>
      </c>
      <c r="M1296" s="5"/>
    </row>
    <row r="1297" spans="1:13">
      <c r="A1297" s="12"/>
      <c r="B1297" s="13"/>
      <c r="C1297" s="5"/>
      <c r="D1297" s="2"/>
      <c r="E1297" s="2"/>
      <c r="F1297" s="2"/>
      <c r="G1297" s="2">
        <f t="shared" si="261"/>
        <v>0</v>
      </c>
      <c r="H1297" s="2"/>
      <c r="I1297" s="2">
        <f t="shared" si="262"/>
        <v>0</v>
      </c>
      <c r="J1297" s="2"/>
      <c r="K1297" s="2"/>
      <c r="L1297" s="4">
        <f t="shared" si="263"/>
        <v>0</v>
      </c>
      <c r="M1297" s="5"/>
    </row>
    <row r="1298" spans="1:13">
      <c r="A1298" s="12"/>
      <c r="B1298" s="13"/>
      <c r="C1298" s="5"/>
      <c r="D1298" s="2"/>
      <c r="E1298" s="2"/>
      <c r="F1298" s="2"/>
      <c r="G1298" s="2">
        <f t="shared" si="261"/>
        <v>0</v>
      </c>
      <c r="H1298" s="2"/>
      <c r="I1298" s="2">
        <f t="shared" si="262"/>
        <v>0</v>
      </c>
      <c r="J1298" s="2"/>
      <c r="K1298" s="2"/>
      <c r="L1298" s="4" t="s">
        <v>82</v>
      </c>
      <c r="M1298" s="5"/>
    </row>
    <row r="1299" spans="1:13">
      <c r="A1299" s="12"/>
      <c r="B1299" s="13"/>
      <c r="C1299" s="5"/>
      <c r="D1299" s="2"/>
      <c r="E1299" s="2"/>
      <c r="F1299" s="2"/>
      <c r="G1299" s="2">
        <f t="shared" si="261"/>
        <v>0</v>
      </c>
      <c r="H1299" s="2"/>
      <c r="I1299" s="2">
        <f t="shared" si="262"/>
        <v>0</v>
      </c>
      <c r="J1299" s="2"/>
      <c r="K1299" s="2"/>
      <c r="L1299" s="4" t="s">
        <v>82</v>
      </c>
      <c r="M1299" s="5"/>
    </row>
    <row r="1300" spans="1:13">
      <c r="A1300" s="12"/>
      <c r="B1300" s="13"/>
      <c r="C1300" s="5"/>
      <c r="D1300" s="2"/>
      <c r="E1300" s="2"/>
      <c r="F1300" s="2"/>
      <c r="G1300" s="2">
        <f t="shared" si="261"/>
        <v>0</v>
      </c>
      <c r="H1300" s="2"/>
      <c r="I1300" s="2">
        <f t="shared" ref="I1300:I1370" si="264">+H1300*F1300*1000</f>
        <v>0</v>
      </c>
      <c r="J1300" s="2"/>
      <c r="K1300" s="2"/>
      <c r="L1300" s="4">
        <f>+SUM(G1298:G1300)-SUM(I1298:K1300)</f>
        <v>0</v>
      </c>
      <c r="M1300" s="5"/>
    </row>
    <row r="1301" spans="1:13">
      <c r="A1301" s="12"/>
      <c r="B1301" s="13"/>
      <c r="C1301" s="5"/>
      <c r="D1301" s="2"/>
      <c r="E1301" s="2"/>
      <c r="F1301" s="2"/>
      <c r="G1301" s="2">
        <f t="shared" ref="G1301:G1370" si="265">+((D1301*12)+E1301)*F1301*1000</f>
        <v>0</v>
      </c>
      <c r="H1301" s="2"/>
      <c r="I1301" s="2">
        <f t="shared" si="264"/>
        <v>0</v>
      </c>
      <c r="J1301" s="2"/>
      <c r="K1301" s="2"/>
      <c r="L1301" s="4" t="s">
        <v>82</v>
      </c>
      <c r="M1301" s="5"/>
    </row>
    <row r="1302" spans="1:13">
      <c r="A1302" s="12"/>
      <c r="B1302" s="13"/>
      <c r="C1302" s="5"/>
      <c r="D1302" s="2"/>
      <c r="E1302" s="2"/>
      <c r="F1302" s="2"/>
      <c r="G1302" s="2">
        <f t="shared" si="265"/>
        <v>0</v>
      </c>
      <c r="H1302" s="2"/>
      <c r="I1302" s="2">
        <f t="shared" si="264"/>
        <v>0</v>
      </c>
      <c r="J1302" s="2"/>
      <c r="K1302" s="2"/>
      <c r="L1302" s="4">
        <f>+SUM(G1301:G1302)-SUM(I1301:K1302)</f>
        <v>0</v>
      </c>
      <c r="M1302" s="5"/>
    </row>
    <row r="1303" spans="1:13">
      <c r="A1303" s="12"/>
      <c r="B1303" s="13"/>
      <c r="C1303" s="5"/>
      <c r="D1303" s="2"/>
      <c r="E1303" s="2"/>
      <c r="F1303" s="2"/>
      <c r="G1303" s="2">
        <f t="shared" si="265"/>
        <v>0</v>
      </c>
      <c r="H1303" s="2"/>
      <c r="I1303" s="2">
        <f t="shared" si="264"/>
        <v>0</v>
      </c>
      <c r="J1303" s="2"/>
      <c r="K1303" s="2"/>
      <c r="L1303" s="4">
        <f t="shared" si="263"/>
        <v>0</v>
      </c>
      <c r="M1303" s="5"/>
    </row>
    <row r="1304" spans="1:13">
      <c r="A1304" s="12"/>
      <c r="B1304" s="13"/>
      <c r="C1304" s="5"/>
      <c r="D1304" s="2"/>
      <c r="E1304" s="2"/>
      <c r="F1304" s="2"/>
      <c r="G1304" s="2">
        <f t="shared" si="265"/>
        <v>0</v>
      </c>
      <c r="H1304" s="2"/>
      <c r="I1304" s="2">
        <f t="shared" si="264"/>
        <v>0</v>
      </c>
      <c r="J1304" s="2"/>
      <c r="K1304" s="2"/>
      <c r="L1304" s="4" t="s">
        <v>82</v>
      </c>
      <c r="M1304" s="5"/>
    </row>
    <row r="1305" spans="1:13">
      <c r="A1305" s="12"/>
      <c r="B1305" s="13"/>
      <c r="C1305" s="151"/>
      <c r="D1305" s="2"/>
      <c r="E1305" s="2"/>
      <c r="F1305" s="2"/>
      <c r="G1305" s="2">
        <f t="shared" si="265"/>
        <v>0</v>
      </c>
      <c r="H1305" s="2"/>
      <c r="I1305" s="2">
        <f t="shared" si="264"/>
        <v>0</v>
      </c>
      <c r="J1305" s="2"/>
      <c r="K1305" s="2"/>
      <c r="L1305" s="4">
        <f>+SUM(G1304:G1305)-SUM(I1304:K1305)</f>
        <v>0</v>
      </c>
      <c r="M1305" s="5"/>
    </row>
    <row r="1306" spans="1:13">
      <c r="A1306" s="12"/>
      <c r="B1306" s="13"/>
      <c r="C1306" s="5"/>
      <c r="D1306" s="2"/>
      <c r="E1306" s="2"/>
      <c r="F1306" s="2"/>
      <c r="G1306" s="2">
        <f t="shared" si="265"/>
        <v>0</v>
      </c>
      <c r="H1306" s="2"/>
      <c r="I1306" s="2">
        <f t="shared" si="264"/>
        <v>0</v>
      </c>
      <c r="J1306" s="2"/>
      <c r="K1306" s="2"/>
      <c r="L1306" s="4" t="s">
        <v>82</v>
      </c>
      <c r="M1306" s="5"/>
    </row>
    <row r="1307" spans="1:13">
      <c r="A1307" s="12"/>
      <c r="B1307" s="13"/>
      <c r="C1307" s="5"/>
      <c r="D1307" s="2"/>
      <c r="E1307" s="2"/>
      <c r="F1307" s="2"/>
      <c r="G1307" s="2">
        <f t="shared" si="265"/>
        <v>0</v>
      </c>
      <c r="H1307" s="2"/>
      <c r="I1307" s="2">
        <f t="shared" si="264"/>
        <v>0</v>
      </c>
      <c r="J1307" s="2"/>
      <c r="K1307" s="2"/>
      <c r="L1307" s="4" t="s">
        <v>82</v>
      </c>
      <c r="M1307" s="5"/>
    </row>
    <row r="1308" spans="1:13">
      <c r="A1308" s="12"/>
      <c r="B1308" s="13"/>
      <c r="C1308" s="5"/>
      <c r="D1308" s="2"/>
      <c r="E1308" s="2"/>
      <c r="F1308" s="2"/>
      <c r="G1308" s="2">
        <f t="shared" si="265"/>
        <v>0</v>
      </c>
      <c r="H1308" s="2"/>
      <c r="I1308" s="2">
        <f t="shared" si="264"/>
        <v>0</v>
      </c>
      <c r="J1308" s="2"/>
      <c r="K1308" s="2"/>
      <c r="L1308" s="4" t="s">
        <v>82</v>
      </c>
      <c r="M1308" s="5"/>
    </row>
    <row r="1309" spans="1:13">
      <c r="A1309" s="12"/>
      <c r="B1309" s="13"/>
      <c r="C1309" s="5"/>
      <c r="D1309" s="2"/>
      <c r="E1309" s="2"/>
      <c r="F1309" s="2"/>
      <c r="G1309" s="2">
        <f t="shared" si="265"/>
        <v>0</v>
      </c>
      <c r="H1309" s="2"/>
      <c r="I1309" s="2">
        <f t="shared" si="264"/>
        <v>0</v>
      </c>
      <c r="J1309" s="2"/>
      <c r="K1309" s="2"/>
      <c r="L1309" s="4">
        <f>+SUM(G1306:G1309)-SUM(I1306:K1309)</f>
        <v>0</v>
      </c>
      <c r="M1309" s="5"/>
    </row>
    <row r="1310" spans="1:13">
      <c r="A1310" s="12"/>
      <c r="B1310" s="13"/>
      <c r="C1310" s="5"/>
      <c r="D1310" s="2"/>
      <c r="E1310" s="2"/>
      <c r="F1310" s="2"/>
      <c r="G1310" s="2">
        <f t="shared" si="265"/>
        <v>0</v>
      </c>
      <c r="H1310" s="2"/>
      <c r="I1310" s="2">
        <f t="shared" si="264"/>
        <v>0</v>
      </c>
      <c r="J1310" s="2"/>
      <c r="K1310" s="2"/>
      <c r="L1310" s="4">
        <f t="shared" si="263"/>
        <v>0</v>
      </c>
      <c r="M1310" s="5"/>
    </row>
    <row r="1311" spans="1:13">
      <c r="A1311" s="12"/>
      <c r="B1311" s="13"/>
      <c r="C1311" s="5"/>
      <c r="D1311" s="2"/>
      <c r="E1311" s="2"/>
      <c r="F1311" s="2"/>
      <c r="G1311" s="2">
        <f t="shared" ref="G1311:G1336" si="266">+((D1311*12)+E1311)*F1311*1000</f>
        <v>0</v>
      </c>
      <c r="H1311" s="2"/>
      <c r="I1311" s="2">
        <f t="shared" ref="I1311:I1336" si="267">+H1311*F1311*1000</f>
        <v>0</v>
      </c>
      <c r="J1311" s="2"/>
      <c r="K1311" s="2"/>
      <c r="L1311" s="4">
        <f t="shared" ref="L1311:L1332" si="268">+G1311-I1311-J1311-K1311</f>
        <v>0</v>
      </c>
      <c r="M1311" s="5"/>
    </row>
    <row r="1312" spans="1:13">
      <c r="A1312" s="12"/>
      <c r="B1312" s="13"/>
      <c r="C1312" s="5"/>
      <c r="D1312" s="2"/>
      <c r="E1312" s="2"/>
      <c r="F1312" s="2"/>
      <c r="G1312" s="2">
        <f t="shared" si="266"/>
        <v>0</v>
      </c>
      <c r="H1312" s="2"/>
      <c r="I1312" s="2">
        <f t="shared" si="267"/>
        <v>0</v>
      </c>
      <c r="J1312" s="2"/>
      <c r="K1312" s="2"/>
      <c r="L1312" s="4">
        <f t="shared" si="268"/>
        <v>0</v>
      </c>
      <c r="M1312" s="5"/>
    </row>
    <row r="1313" spans="1:13">
      <c r="A1313" s="12"/>
      <c r="B1313" s="13"/>
      <c r="C1313" s="5"/>
      <c r="D1313" s="2"/>
      <c r="E1313" s="2"/>
      <c r="F1313" s="2"/>
      <c r="G1313" s="2">
        <f t="shared" si="266"/>
        <v>0</v>
      </c>
      <c r="H1313" s="2"/>
      <c r="I1313" s="2">
        <f t="shared" si="267"/>
        <v>0</v>
      </c>
      <c r="J1313" s="2"/>
      <c r="K1313" s="2"/>
      <c r="L1313" s="4" t="s">
        <v>82</v>
      </c>
      <c r="M1313" s="5"/>
    </row>
    <row r="1314" spans="1:13">
      <c r="A1314" s="12"/>
      <c r="B1314" s="13"/>
      <c r="C1314" s="5"/>
      <c r="D1314" s="2"/>
      <c r="E1314" s="2"/>
      <c r="F1314" s="2"/>
      <c r="G1314" s="2">
        <f t="shared" si="266"/>
        <v>0</v>
      </c>
      <c r="H1314" s="2"/>
      <c r="I1314" s="2">
        <f t="shared" si="267"/>
        <v>0</v>
      </c>
      <c r="J1314" s="2"/>
      <c r="K1314" s="2"/>
      <c r="L1314" s="4" t="s">
        <v>82</v>
      </c>
      <c r="M1314" s="5"/>
    </row>
    <row r="1315" spans="1:13">
      <c r="A1315" s="12"/>
      <c r="B1315" s="13"/>
      <c r="C1315" s="5"/>
      <c r="D1315" s="2"/>
      <c r="E1315" s="2"/>
      <c r="F1315" s="2"/>
      <c r="G1315" s="2">
        <f t="shared" si="266"/>
        <v>0</v>
      </c>
      <c r="H1315" s="2"/>
      <c r="I1315" s="2">
        <f t="shared" si="267"/>
        <v>0</v>
      </c>
      <c r="J1315" s="2"/>
      <c r="K1315" s="2"/>
      <c r="L1315" s="4" t="s">
        <v>82</v>
      </c>
      <c r="M1315" s="5"/>
    </row>
    <row r="1316" spans="1:13">
      <c r="A1316" s="12"/>
      <c r="B1316" s="13"/>
      <c r="C1316" s="5"/>
      <c r="D1316" s="2"/>
      <c r="E1316" s="2"/>
      <c r="F1316" s="2"/>
      <c r="G1316" s="2">
        <f t="shared" si="266"/>
        <v>0</v>
      </c>
      <c r="H1316" s="2"/>
      <c r="I1316" s="2">
        <f t="shared" si="267"/>
        <v>0</v>
      </c>
      <c r="J1316" s="2"/>
      <c r="K1316" s="2"/>
      <c r="L1316" s="4">
        <f>+SUM(G1313:G1316)-SUM(I1313:K1316)</f>
        <v>0</v>
      </c>
      <c r="M1316" s="5"/>
    </row>
    <row r="1317" spans="1:13">
      <c r="A1317" s="12"/>
      <c r="B1317" s="13"/>
      <c r="C1317" s="5"/>
      <c r="D1317" s="2"/>
      <c r="E1317" s="2"/>
      <c r="F1317" s="2"/>
      <c r="G1317" s="2">
        <f t="shared" si="266"/>
        <v>0</v>
      </c>
      <c r="H1317" s="2"/>
      <c r="I1317" s="2">
        <f t="shared" si="267"/>
        <v>0</v>
      </c>
      <c r="J1317" s="2"/>
      <c r="K1317" s="2"/>
      <c r="L1317" s="4">
        <f t="shared" si="268"/>
        <v>0</v>
      </c>
      <c r="M1317" s="5"/>
    </row>
    <row r="1318" spans="1:13">
      <c r="A1318" s="12"/>
      <c r="B1318" s="13"/>
      <c r="C1318" s="5"/>
      <c r="D1318" s="2"/>
      <c r="E1318" s="2"/>
      <c r="F1318" s="2"/>
      <c r="G1318" s="2">
        <f t="shared" si="266"/>
        <v>0</v>
      </c>
      <c r="H1318" s="2"/>
      <c r="I1318" s="2">
        <f t="shared" si="267"/>
        <v>0</v>
      </c>
      <c r="J1318" s="2"/>
      <c r="K1318" s="2"/>
      <c r="L1318" s="4">
        <f t="shared" si="268"/>
        <v>0</v>
      </c>
      <c r="M1318" s="5"/>
    </row>
    <row r="1319" spans="1:13">
      <c r="A1319" s="12"/>
      <c r="B1319" s="13"/>
      <c r="C1319" s="5"/>
      <c r="D1319" s="2"/>
      <c r="E1319" s="2"/>
      <c r="F1319" s="2"/>
      <c r="G1319" s="2">
        <f t="shared" si="266"/>
        <v>0</v>
      </c>
      <c r="H1319" s="2"/>
      <c r="I1319" s="2">
        <f t="shared" si="267"/>
        <v>0</v>
      </c>
      <c r="J1319" s="2"/>
      <c r="K1319" s="2"/>
      <c r="L1319" s="4" t="s">
        <v>82</v>
      </c>
      <c r="M1319" s="5"/>
    </row>
    <row r="1320" spans="1:13">
      <c r="A1320" s="12"/>
      <c r="B1320" s="13"/>
      <c r="C1320" s="5"/>
      <c r="D1320" s="2"/>
      <c r="E1320" s="2"/>
      <c r="F1320" s="2"/>
      <c r="G1320" s="2">
        <f t="shared" si="266"/>
        <v>0</v>
      </c>
      <c r="H1320" s="2"/>
      <c r="I1320" s="2">
        <f t="shared" si="267"/>
        <v>0</v>
      </c>
      <c r="J1320" s="2"/>
      <c r="K1320" s="2"/>
      <c r="L1320" s="4">
        <f>+SUM(G1319:G1320)-SUM(I1319:K1320)</f>
        <v>0</v>
      </c>
      <c r="M1320" s="5"/>
    </row>
    <row r="1321" spans="1:13">
      <c r="A1321" s="12"/>
      <c r="B1321" s="13"/>
      <c r="C1321" s="5"/>
      <c r="D1321" s="2"/>
      <c r="E1321" s="2"/>
      <c r="F1321" s="2"/>
      <c r="G1321" s="2">
        <f t="shared" si="266"/>
        <v>0</v>
      </c>
      <c r="H1321" s="2"/>
      <c r="I1321" s="2">
        <f t="shared" si="267"/>
        <v>0</v>
      </c>
      <c r="J1321" s="2"/>
      <c r="K1321" s="2"/>
      <c r="L1321" s="4">
        <f t="shared" si="268"/>
        <v>0</v>
      </c>
      <c r="M1321" s="5"/>
    </row>
    <row r="1322" spans="1:13">
      <c r="A1322" s="12"/>
      <c r="B1322" s="13"/>
      <c r="C1322" s="5"/>
      <c r="D1322" s="2"/>
      <c r="E1322" s="2"/>
      <c r="F1322" s="2"/>
      <c r="G1322" s="2">
        <f t="shared" si="266"/>
        <v>0</v>
      </c>
      <c r="H1322" s="2"/>
      <c r="I1322" s="2">
        <f t="shared" si="267"/>
        <v>0</v>
      </c>
      <c r="J1322" s="2"/>
      <c r="K1322" s="2"/>
      <c r="L1322" s="4">
        <f t="shared" si="268"/>
        <v>0</v>
      </c>
      <c r="M1322" s="5"/>
    </row>
    <row r="1323" spans="1:13">
      <c r="A1323" s="12"/>
      <c r="B1323" s="13"/>
      <c r="C1323" s="5"/>
      <c r="D1323" s="2"/>
      <c r="E1323" s="2"/>
      <c r="F1323" s="2"/>
      <c r="G1323" s="2">
        <f t="shared" si="266"/>
        <v>0</v>
      </c>
      <c r="H1323" s="2"/>
      <c r="I1323" s="2">
        <f t="shared" si="267"/>
        <v>0</v>
      </c>
      <c r="J1323" s="2"/>
      <c r="K1323" s="2"/>
      <c r="L1323" s="4" t="s">
        <v>82</v>
      </c>
      <c r="M1323" s="5"/>
    </row>
    <row r="1324" spans="1:13">
      <c r="A1324" s="12"/>
      <c r="B1324" s="13"/>
      <c r="C1324" s="5"/>
      <c r="D1324" s="2"/>
      <c r="E1324" s="2"/>
      <c r="F1324" s="2"/>
      <c r="G1324" s="2">
        <f t="shared" si="266"/>
        <v>0</v>
      </c>
      <c r="H1324" s="2"/>
      <c r="I1324" s="2">
        <f t="shared" si="267"/>
        <v>0</v>
      </c>
      <c r="J1324" s="2"/>
      <c r="K1324" s="2"/>
      <c r="L1324" s="4" t="s">
        <v>82</v>
      </c>
      <c r="M1324" s="5"/>
    </row>
    <row r="1325" spans="1:13">
      <c r="A1325" s="12"/>
      <c r="B1325" s="13"/>
      <c r="C1325" s="5"/>
      <c r="D1325" s="2"/>
      <c r="E1325" s="2"/>
      <c r="F1325" s="2"/>
      <c r="G1325" s="2">
        <f t="shared" si="266"/>
        <v>0</v>
      </c>
      <c r="H1325" s="2"/>
      <c r="I1325" s="2">
        <f t="shared" si="267"/>
        <v>0</v>
      </c>
      <c r="J1325" s="2"/>
      <c r="K1325" s="2"/>
      <c r="L1325" s="4">
        <f>+SUM(G1323:G1325)-SUM(I1323:K1325)</f>
        <v>0</v>
      </c>
      <c r="M1325" s="5"/>
    </row>
    <row r="1326" spans="1:13">
      <c r="A1326" s="12"/>
      <c r="B1326" s="13"/>
      <c r="C1326" s="5"/>
      <c r="D1326" s="2"/>
      <c r="E1326" s="2"/>
      <c r="F1326" s="2"/>
      <c r="G1326" s="2">
        <f t="shared" si="266"/>
        <v>0</v>
      </c>
      <c r="H1326" s="2"/>
      <c r="I1326" s="2">
        <f t="shared" si="267"/>
        <v>0</v>
      </c>
      <c r="J1326" s="2"/>
      <c r="K1326" s="2"/>
      <c r="L1326" s="4">
        <f t="shared" si="268"/>
        <v>0</v>
      </c>
      <c r="M1326" s="5"/>
    </row>
    <row r="1327" spans="1:13">
      <c r="A1327" s="12"/>
      <c r="B1327" s="13"/>
      <c r="C1327" s="5"/>
      <c r="D1327" s="2"/>
      <c r="E1327" s="2"/>
      <c r="F1327" s="2"/>
      <c r="G1327" s="2">
        <f t="shared" si="266"/>
        <v>0</v>
      </c>
      <c r="H1327" s="2"/>
      <c r="I1327" s="2">
        <f t="shared" si="267"/>
        <v>0</v>
      </c>
      <c r="J1327" s="2"/>
      <c r="K1327" s="2"/>
      <c r="L1327" s="4" t="s">
        <v>82</v>
      </c>
      <c r="M1327" s="5"/>
    </row>
    <row r="1328" spans="1:13">
      <c r="A1328" s="12"/>
      <c r="B1328" s="13"/>
      <c r="C1328" s="5"/>
      <c r="D1328" s="2"/>
      <c r="E1328" s="2"/>
      <c r="F1328" s="2"/>
      <c r="G1328" s="2">
        <f t="shared" si="266"/>
        <v>0</v>
      </c>
      <c r="H1328" s="2"/>
      <c r="I1328" s="2">
        <f t="shared" si="267"/>
        <v>0</v>
      </c>
      <c r="J1328" s="2"/>
      <c r="K1328" s="2"/>
      <c r="L1328" s="4" t="s">
        <v>82</v>
      </c>
      <c r="M1328" s="5"/>
    </row>
    <row r="1329" spans="1:13">
      <c r="A1329" s="12"/>
      <c r="B1329" s="13"/>
      <c r="C1329" s="5"/>
      <c r="D1329" s="2"/>
      <c r="E1329" s="2"/>
      <c r="F1329" s="2"/>
      <c r="G1329" s="2">
        <f t="shared" si="266"/>
        <v>0</v>
      </c>
      <c r="H1329" s="2"/>
      <c r="I1329" s="2">
        <f t="shared" si="267"/>
        <v>0</v>
      </c>
      <c r="J1329" s="2"/>
      <c r="K1329" s="2"/>
      <c r="L1329" s="4" t="s">
        <v>82</v>
      </c>
      <c r="M1329" s="5"/>
    </row>
    <row r="1330" spans="1:13">
      <c r="A1330" s="12"/>
      <c r="B1330" s="13"/>
      <c r="C1330" s="5"/>
      <c r="D1330" s="2"/>
      <c r="E1330" s="2"/>
      <c r="F1330" s="2"/>
      <c r="G1330" s="2">
        <f t="shared" si="266"/>
        <v>0</v>
      </c>
      <c r="H1330" s="2"/>
      <c r="I1330" s="2">
        <f t="shared" si="267"/>
        <v>0</v>
      </c>
      <c r="J1330" s="2"/>
      <c r="K1330" s="2"/>
      <c r="L1330" s="4" t="s">
        <v>82</v>
      </c>
      <c r="M1330" s="5"/>
    </row>
    <row r="1331" spans="1:13">
      <c r="A1331" s="12"/>
      <c r="B1331" s="13"/>
      <c r="C1331" s="5"/>
      <c r="D1331" s="2"/>
      <c r="E1331" s="2"/>
      <c r="F1331" s="2"/>
      <c r="G1331" s="2">
        <f t="shared" si="266"/>
        <v>0</v>
      </c>
      <c r="H1331" s="2"/>
      <c r="I1331" s="2">
        <f t="shared" si="267"/>
        <v>0</v>
      </c>
      <c r="J1331" s="2"/>
      <c r="K1331" s="2"/>
      <c r="L1331" s="4">
        <f>+SUM(G1327:G1331)-SUM(I1327:K1331)</f>
        <v>0</v>
      </c>
      <c r="M1331" s="5"/>
    </row>
    <row r="1332" spans="1:13">
      <c r="A1332" s="12"/>
      <c r="B1332" s="13"/>
      <c r="C1332" s="5"/>
      <c r="D1332" s="2"/>
      <c r="E1332" s="2"/>
      <c r="F1332" s="2"/>
      <c r="G1332" s="2">
        <f t="shared" si="266"/>
        <v>0</v>
      </c>
      <c r="H1332" s="2"/>
      <c r="I1332" s="2">
        <f t="shared" si="267"/>
        <v>0</v>
      </c>
      <c r="J1332" s="2"/>
      <c r="K1332" s="2"/>
      <c r="L1332" s="4">
        <f t="shared" si="268"/>
        <v>0</v>
      </c>
      <c r="M1332" s="5"/>
    </row>
    <row r="1333" spans="1:13">
      <c r="A1333" s="12"/>
      <c r="B1333" s="13"/>
      <c r="C1333" s="5"/>
      <c r="D1333" s="2"/>
      <c r="E1333" s="2"/>
      <c r="F1333" s="2"/>
      <c r="G1333" s="2">
        <f t="shared" si="266"/>
        <v>0</v>
      </c>
      <c r="H1333" s="2"/>
      <c r="I1333" s="2">
        <f t="shared" si="267"/>
        <v>0</v>
      </c>
      <c r="J1333" s="2"/>
      <c r="K1333" s="2"/>
      <c r="L1333" s="4" t="s">
        <v>82</v>
      </c>
      <c r="M1333" s="5"/>
    </row>
    <row r="1334" spans="1:13">
      <c r="A1334" s="12"/>
      <c r="B1334" s="13"/>
      <c r="C1334" s="5"/>
      <c r="D1334" s="2"/>
      <c r="E1334" s="2"/>
      <c r="F1334" s="2"/>
      <c r="G1334" s="2">
        <f t="shared" si="266"/>
        <v>0</v>
      </c>
      <c r="H1334" s="2"/>
      <c r="I1334" s="2">
        <f t="shared" si="267"/>
        <v>0</v>
      </c>
      <c r="J1334" s="2"/>
      <c r="K1334" s="2"/>
      <c r="L1334" s="4">
        <f>+SUM(G1333:G1334)-SUM(I1333:K1334)</f>
        <v>0</v>
      </c>
      <c r="M1334" s="5"/>
    </row>
    <row r="1335" spans="1:13">
      <c r="A1335" s="12"/>
      <c r="B1335" s="13"/>
      <c r="C1335" s="5"/>
      <c r="D1335" s="2"/>
      <c r="E1335" s="2"/>
      <c r="F1335" s="2"/>
      <c r="G1335" s="2">
        <f t="shared" si="266"/>
        <v>0</v>
      </c>
      <c r="H1335" s="2"/>
      <c r="I1335" s="2">
        <f t="shared" si="267"/>
        <v>0</v>
      </c>
      <c r="J1335" s="2"/>
      <c r="K1335" s="2"/>
      <c r="L1335" s="4" t="s">
        <v>82</v>
      </c>
      <c r="M1335" s="5"/>
    </row>
    <row r="1336" spans="1:13">
      <c r="A1336" s="12"/>
      <c r="B1336" s="13"/>
      <c r="C1336" s="5"/>
      <c r="D1336" s="2"/>
      <c r="E1336" s="2"/>
      <c r="F1336" s="2"/>
      <c r="G1336" s="2">
        <f t="shared" si="266"/>
        <v>0</v>
      </c>
      <c r="H1336" s="2"/>
      <c r="I1336" s="2">
        <f t="shared" si="267"/>
        <v>0</v>
      </c>
      <c r="J1336" s="2"/>
      <c r="K1336" s="2"/>
      <c r="L1336" s="4" t="s">
        <v>82</v>
      </c>
      <c r="M1336" s="5"/>
    </row>
    <row r="1337" spans="1:13">
      <c r="A1337" s="12"/>
      <c r="B1337" s="13"/>
      <c r="C1337" s="5"/>
      <c r="D1337" s="2"/>
      <c r="E1337" s="2"/>
      <c r="F1337" s="2"/>
      <c r="G1337" s="2">
        <f t="shared" si="265"/>
        <v>0</v>
      </c>
      <c r="H1337" s="2"/>
      <c r="I1337" s="2">
        <f t="shared" si="264"/>
        <v>0</v>
      </c>
      <c r="J1337" s="2"/>
      <c r="K1337" s="2"/>
      <c r="L1337" s="4" t="s">
        <v>82</v>
      </c>
      <c r="M1337" s="5"/>
    </row>
    <row r="1338" spans="1:13">
      <c r="A1338" s="12"/>
      <c r="B1338" s="13"/>
      <c r="C1338" s="5"/>
      <c r="D1338" s="2"/>
      <c r="E1338" s="2"/>
      <c r="F1338" s="2"/>
      <c r="G1338" s="2">
        <f t="shared" si="265"/>
        <v>0</v>
      </c>
      <c r="H1338" s="2"/>
      <c r="I1338" s="2">
        <f t="shared" si="264"/>
        <v>0</v>
      </c>
      <c r="J1338" s="2"/>
      <c r="K1338" s="2"/>
      <c r="L1338" s="4">
        <f>+SUM(G1335:G1338)-SUM(I1335:K1338)</f>
        <v>0</v>
      </c>
      <c r="M1338" s="5"/>
    </row>
    <row r="1339" spans="1:13">
      <c r="A1339" s="12"/>
      <c r="B1339" s="13"/>
      <c r="C1339" s="5"/>
      <c r="D1339" s="2"/>
      <c r="E1339" s="2"/>
      <c r="F1339" s="2"/>
      <c r="G1339" s="2">
        <f t="shared" si="265"/>
        <v>0</v>
      </c>
      <c r="H1339" s="2"/>
      <c r="I1339" s="2">
        <f t="shared" si="264"/>
        <v>0</v>
      </c>
      <c r="J1339" s="2"/>
      <c r="K1339" s="2"/>
      <c r="L1339" s="4" t="s">
        <v>82</v>
      </c>
      <c r="M1339" s="5"/>
    </row>
    <row r="1340" spans="1:13">
      <c r="A1340" s="12"/>
      <c r="B1340" s="13"/>
      <c r="C1340" s="5"/>
      <c r="D1340" s="2"/>
      <c r="E1340" s="2"/>
      <c r="F1340" s="2"/>
      <c r="G1340" s="2">
        <f t="shared" ref="G1340:G1369" si="269">+((D1340*12)+E1340)*F1340*1000</f>
        <v>0</v>
      </c>
      <c r="H1340" s="2"/>
      <c r="I1340" s="2">
        <f t="shared" ref="I1340:I1369" si="270">+H1340*F1340*1000</f>
        <v>0</v>
      </c>
      <c r="J1340" s="2"/>
      <c r="K1340" s="2"/>
      <c r="L1340" s="4" t="s">
        <v>82</v>
      </c>
      <c r="M1340" s="5"/>
    </row>
    <row r="1341" spans="1:13">
      <c r="A1341" s="12"/>
      <c r="B1341" s="13"/>
      <c r="C1341" s="5"/>
      <c r="D1341" s="2"/>
      <c r="E1341" s="2"/>
      <c r="F1341" s="2"/>
      <c r="G1341" s="2">
        <f t="shared" si="269"/>
        <v>0</v>
      </c>
      <c r="H1341" s="2"/>
      <c r="I1341" s="2">
        <f t="shared" si="270"/>
        <v>0</v>
      </c>
      <c r="J1341" s="2"/>
      <c r="K1341" s="2"/>
      <c r="L1341" s="4" t="s">
        <v>82</v>
      </c>
      <c r="M1341" s="5"/>
    </row>
    <row r="1342" spans="1:13">
      <c r="A1342" s="12"/>
      <c r="B1342" s="13"/>
      <c r="C1342" s="5"/>
      <c r="D1342" s="2"/>
      <c r="E1342" s="2"/>
      <c r="F1342" s="2"/>
      <c r="G1342" s="2">
        <f t="shared" si="269"/>
        <v>0</v>
      </c>
      <c r="H1342" s="2"/>
      <c r="I1342" s="2">
        <f t="shared" si="270"/>
        <v>0</v>
      </c>
      <c r="J1342" s="2"/>
      <c r="K1342" s="2"/>
      <c r="L1342" s="4" t="s">
        <v>97</v>
      </c>
      <c r="M1342" s="5"/>
    </row>
    <row r="1343" spans="1:13">
      <c r="A1343" s="12"/>
      <c r="B1343" s="13"/>
      <c r="C1343" s="5"/>
      <c r="D1343" s="2"/>
      <c r="E1343" s="2"/>
      <c r="F1343" s="2"/>
      <c r="G1343" s="2">
        <f t="shared" ref="G1343:G1354" si="271">+((D1343*12)+E1343)*F1343*1000</f>
        <v>0</v>
      </c>
      <c r="H1343" s="2"/>
      <c r="I1343" s="2">
        <f t="shared" ref="I1343:I1354" si="272">+H1343*F1343*1000</f>
        <v>0</v>
      </c>
      <c r="J1343" s="2"/>
      <c r="K1343" s="2"/>
      <c r="L1343" s="4" t="s">
        <v>82</v>
      </c>
      <c r="M1343" s="5"/>
    </row>
    <row r="1344" spans="1:13">
      <c r="A1344" s="12"/>
      <c r="B1344" s="13"/>
      <c r="C1344" s="5"/>
      <c r="D1344" s="2"/>
      <c r="E1344" s="2"/>
      <c r="F1344" s="2"/>
      <c r="G1344" s="2">
        <f t="shared" si="271"/>
        <v>0</v>
      </c>
      <c r="H1344" s="2"/>
      <c r="I1344" s="2">
        <f t="shared" si="272"/>
        <v>0</v>
      </c>
      <c r="J1344" s="2"/>
      <c r="K1344" s="2"/>
      <c r="L1344" s="4" t="s">
        <v>82</v>
      </c>
      <c r="M1344" s="5"/>
    </row>
    <row r="1345" spans="1:13">
      <c r="A1345" s="12"/>
      <c r="B1345" s="13"/>
      <c r="C1345" s="5"/>
      <c r="D1345" s="2"/>
      <c r="E1345" s="2"/>
      <c r="F1345" s="2"/>
      <c r="G1345" s="2">
        <f t="shared" si="271"/>
        <v>0</v>
      </c>
      <c r="H1345" s="2"/>
      <c r="I1345" s="2">
        <f t="shared" si="272"/>
        <v>0</v>
      </c>
      <c r="J1345" s="2"/>
      <c r="K1345" s="2"/>
      <c r="L1345" s="4" t="s">
        <v>82</v>
      </c>
      <c r="M1345" s="5"/>
    </row>
    <row r="1346" spans="1:13">
      <c r="A1346" s="12"/>
      <c r="B1346" s="13"/>
      <c r="C1346" s="5"/>
      <c r="D1346" s="2"/>
      <c r="E1346" s="2"/>
      <c r="F1346" s="2"/>
      <c r="G1346" s="2">
        <f t="shared" si="271"/>
        <v>0</v>
      </c>
      <c r="H1346" s="2"/>
      <c r="I1346" s="2">
        <f t="shared" si="272"/>
        <v>0</v>
      </c>
      <c r="J1346" s="2"/>
      <c r="K1346" s="2"/>
      <c r="L1346" s="4" t="s">
        <v>82</v>
      </c>
      <c r="M1346" s="5"/>
    </row>
    <row r="1347" spans="1:13">
      <c r="A1347" s="12"/>
      <c r="B1347" s="13"/>
      <c r="C1347" s="5"/>
      <c r="D1347" s="2"/>
      <c r="E1347" s="2"/>
      <c r="F1347" s="2"/>
      <c r="G1347" s="2">
        <f t="shared" si="271"/>
        <v>0</v>
      </c>
      <c r="H1347" s="2"/>
      <c r="I1347" s="2">
        <f t="shared" si="272"/>
        <v>0</v>
      </c>
      <c r="J1347" s="2"/>
      <c r="K1347" s="2"/>
      <c r="L1347" s="4" t="s">
        <v>82</v>
      </c>
      <c r="M1347" s="5"/>
    </row>
    <row r="1348" spans="1:13">
      <c r="A1348" s="12"/>
      <c r="B1348" s="13"/>
      <c r="C1348" s="5"/>
      <c r="D1348" s="2"/>
      <c r="E1348" s="2"/>
      <c r="F1348" s="2"/>
      <c r="G1348" s="2">
        <f t="shared" si="271"/>
        <v>0</v>
      </c>
      <c r="H1348" s="2"/>
      <c r="I1348" s="2">
        <f t="shared" si="272"/>
        <v>0</v>
      </c>
      <c r="J1348" s="2"/>
      <c r="K1348" s="2"/>
      <c r="L1348" s="4">
        <f>+SUM(G1339:G1348)-SUM(I1339:K1348)</f>
        <v>0</v>
      </c>
      <c r="M1348" s="5"/>
    </row>
    <row r="1349" spans="1:13">
      <c r="A1349" s="12"/>
      <c r="B1349" s="13"/>
      <c r="C1349" s="5"/>
      <c r="D1349" s="2"/>
      <c r="E1349" s="2"/>
      <c r="F1349" s="2"/>
      <c r="G1349" s="2">
        <f t="shared" si="271"/>
        <v>0</v>
      </c>
      <c r="H1349" s="2"/>
      <c r="I1349" s="2">
        <f t="shared" si="272"/>
        <v>0</v>
      </c>
      <c r="J1349" s="2"/>
      <c r="K1349" s="2"/>
      <c r="L1349" s="4">
        <f t="shared" ref="L1349:L1354" si="273">+G1349-I1349-J1349-K1349</f>
        <v>0</v>
      </c>
      <c r="M1349" s="5"/>
    </row>
    <row r="1350" spans="1:13">
      <c r="A1350" s="12"/>
      <c r="B1350" s="13"/>
      <c r="C1350" s="5"/>
      <c r="D1350" s="2"/>
      <c r="E1350" s="2"/>
      <c r="F1350" s="2"/>
      <c r="G1350" s="2">
        <f t="shared" si="271"/>
        <v>0</v>
      </c>
      <c r="H1350" s="2"/>
      <c r="I1350" s="2">
        <f t="shared" si="272"/>
        <v>0</v>
      </c>
      <c r="J1350" s="2"/>
      <c r="K1350" s="2"/>
      <c r="L1350" s="4" t="s">
        <v>82</v>
      </c>
      <c r="M1350" s="5"/>
    </row>
    <row r="1351" spans="1:13">
      <c r="A1351" s="12"/>
      <c r="B1351" s="13"/>
      <c r="C1351" s="5"/>
      <c r="D1351" s="2"/>
      <c r="E1351" s="2"/>
      <c r="F1351" s="2"/>
      <c r="G1351" s="2">
        <f t="shared" si="271"/>
        <v>0</v>
      </c>
      <c r="H1351" s="2"/>
      <c r="I1351" s="2">
        <f t="shared" si="272"/>
        <v>0</v>
      </c>
      <c r="J1351" s="2"/>
      <c r="K1351" s="2"/>
      <c r="L1351" s="4" t="s">
        <v>82</v>
      </c>
      <c r="M1351" s="5"/>
    </row>
    <row r="1352" spans="1:13">
      <c r="A1352" s="12"/>
      <c r="B1352" s="13"/>
      <c r="C1352" s="5"/>
      <c r="D1352" s="2"/>
      <c r="E1352" s="2"/>
      <c r="F1352" s="2"/>
      <c r="G1352" s="2">
        <f t="shared" si="271"/>
        <v>0</v>
      </c>
      <c r="H1352" s="2"/>
      <c r="I1352" s="2">
        <f t="shared" si="272"/>
        <v>0</v>
      </c>
      <c r="J1352" s="2"/>
      <c r="K1352" s="2"/>
      <c r="L1352" s="4">
        <f>+SUM(G1350:G1352)-SUM(I1350:K1352)</f>
        <v>0</v>
      </c>
      <c r="M1352" s="5"/>
    </row>
    <row r="1353" spans="1:13">
      <c r="A1353" s="12"/>
      <c r="B1353" s="13"/>
      <c r="C1353" s="5"/>
      <c r="D1353" s="2"/>
      <c r="E1353" s="2"/>
      <c r="F1353" s="2"/>
      <c r="G1353" s="2">
        <f t="shared" si="271"/>
        <v>0</v>
      </c>
      <c r="H1353" s="2"/>
      <c r="I1353" s="2">
        <f t="shared" si="272"/>
        <v>0</v>
      </c>
      <c r="J1353" s="2"/>
      <c r="K1353" s="2"/>
      <c r="L1353" s="4">
        <f t="shared" si="273"/>
        <v>0</v>
      </c>
      <c r="M1353" s="5"/>
    </row>
    <row r="1354" spans="1:13">
      <c r="A1354" s="12"/>
      <c r="B1354" s="13"/>
      <c r="C1354" s="5"/>
      <c r="D1354" s="2"/>
      <c r="E1354" s="2"/>
      <c r="F1354" s="2"/>
      <c r="G1354" s="2">
        <f t="shared" si="271"/>
        <v>0</v>
      </c>
      <c r="H1354" s="2"/>
      <c r="I1354" s="2">
        <f t="shared" si="272"/>
        <v>0</v>
      </c>
      <c r="J1354" s="2"/>
      <c r="K1354" s="2"/>
      <c r="L1354" s="4">
        <f t="shared" si="273"/>
        <v>0</v>
      </c>
      <c r="M1354" s="5"/>
    </row>
    <row r="1355" spans="1:13">
      <c r="A1355" s="12"/>
      <c r="B1355" s="13"/>
      <c r="C1355" s="5"/>
      <c r="D1355" s="2"/>
      <c r="E1355" s="2"/>
      <c r="F1355" s="2"/>
      <c r="G1355" s="2">
        <f t="shared" si="269"/>
        <v>0</v>
      </c>
      <c r="H1355" s="2"/>
      <c r="I1355" s="2">
        <f t="shared" si="270"/>
        <v>0</v>
      </c>
      <c r="J1355" s="2"/>
      <c r="K1355" s="2"/>
      <c r="L1355" s="4" t="s">
        <v>82</v>
      </c>
      <c r="M1355" s="5"/>
    </row>
    <row r="1356" spans="1:13">
      <c r="A1356" s="12"/>
      <c r="B1356" s="13"/>
      <c r="C1356" s="5"/>
      <c r="D1356" s="2"/>
      <c r="E1356" s="2"/>
      <c r="F1356" s="2"/>
      <c r="G1356" s="2">
        <f t="shared" si="269"/>
        <v>0</v>
      </c>
      <c r="H1356" s="2"/>
      <c r="I1356" s="2">
        <f t="shared" si="270"/>
        <v>0</v>
      </c>
      <c r="J1356" s="2"/>
      <c r="K1356" s="2"/>
      <c r="L1356" s="4">
        <f>+SUM(G1355:G1356)-SUM(I1355:K1356)</f>
        <v>0</v>
      </c>
      <c r="M1356" s="5"/>
    </row>
    <row r="1357" spans="1:13">
      <c r="A1357" s="12"/>
      <c r="B1357" s="13"/>
      <c r="C1357" s="5"/>
      <c r="D1357" s="2"/>
      <c r="E1357" s="2"/>
      <c r="F1357" s="2"/>
      <c r="G1357" s="2">
        <f t="shared" si="269"/>
        <v>0</v>
      </c>
      <c r="H1357" s="2"/>
      <c r="I1357" s="2">
        <f t="shared" si="270"/>
        <v>0</v>
      </c>
      <c r="J1357" s="2"/>
      <c r="K1357" s="2"/>
      <c r="L1357" s="4">
        <f t="shared" ref="L1357:L1369" si="274">+G1357-I1357-J1357-K1357</f>
        <v>0</v>
      </c>
      <c r="M1357" s="5"/>
    </row>
    <row r="1358" spans="1:13">
      <c r="A1358" s="12"/>
      <c r="B1358" s="13"/>
      <c r="C1358" s="5"/>
      <c r="D1358" s="2"/>
      <c r="E1358" s="2"/>
      <c r="F1358" s="2"/>
      <c r="G1358" s="2">
        <f t="shared" si="269"/>
        <v>0</v>
      </c>
      <c r="H1358" s="2"/>
      <c r="I1358" s="2">
        <f t="shared" si="270"/>
        <v>0</v>
      </c>
      <c r="J1358" s="2"/>
      <c r="K1358" s="2"/>
      <c r="L1358" s="4" t="s">
        <v>82</v>
      </c>
      <c r="M1358" s="5"/>
    </row>
    <row r="1359" spans="1:13">
      <c r="A1359" s="12"/>
      <c r="B1359" s="13"/>
      <c r="C1359" s="5"/>
      <c r="D1359" s="2"/>
      <c r="E1359" s="2"/>
      <c r="F1359" s="2"/>
      <c r="G1359" s="2">
        <f t="shared" si="269"/>
        <v>0</v>
      </c>
      <c r="H1359" s="2"/>
      <c r="I1359" s="2">
        <f t="shared" si="270"/>
        <v>0</v>
      </c>
      <c r="J1359" s="2"/>
      <c r="K1359" s="2"/>
      <c r="L1359" s="4">
        <f>+SUM(G1358:G1359)-SUM(I1358:K1359)</f>
        <v>0</v>
      </c>
      <c r="M1359" s="5"/>
    </row>
    <row r="1360" spans="1:13">
      <c r="A1360" s="12"/>
      <c r="B1360" s="13"/>
      <c r="C1360" s="5"/>
      <c r="D1360" s="2"/>
      <c r="E1360" s="2"/>
      <c r="F1360" s="2"/>
      <c r="G1360" s="2">
        <f t="shared" si="269"/>
        <v>0</v>
      </c>
      <c r="H1360" s="2"/>
      <c r="I1360" s="2">
        <f t="shared" si="270"/>
        <v>0</v>
      </c>
      <c r="J1360" s="2"/>
      <c r="K1360" s="2"/>
      <c r="L1360" s="4" t="s">
        <v>82</v>
      </c>
      <c r="M1360" s="5"/>
    </row>
    <row r="1361" spans="1:13">
      <c r="A1361" s="12"/>
      <c r="B1361" s="13"/>
      <c r="C1361" s="5"/>
      <c r="D1361" s="2"/>
      <c r="E1361" s="2"/>
      <c r="F1361" s="2"/>
      <c r="G1361" s="2">
        <f t="shared" si="269"/>
        <v>0</v>
      </c>
      <c r="H1361" s="2"/>
      <c r="I1361" s="2">
        <f t="shared" si="270"/>
        <v>0</v>
      </c>
      <c r="J1361" s="2"/>
      <c r="K1361" s="2"/>
      <c r="L1361" s="4">
        <f>+SUM(G1360:G1361)-SUM(I1360:K1361)</f>
        <v>0</v>
      </c>
      <c r="M1361" s="5"/>
    </row>
    <row r="1362" spans="1:13">
      <c r="A1362" s="12"/>
      <c r="B1362" s="13"/>
      <c r="C1362" s="5"/>
      <c r="D1362" s="2"/>
      <c r="E1362" s="2"/>
      <c r="F1362" s="2"/>
      <c r="G1362" s="2">
        <f t="shared" si="269"/>
        <v>0</v>
      </c>
      <c r="H1362" s="2"/>
      <c r="I1362" s="2">
        <f t="shared" si="270"/>
        <v>0</v>
      </c>
      <c r="J1362" s="2"/>
      <c r="K1362" s="2"/>
      <c r="L1362" s="4" t="s">
        <v>82</v>
      </c>
      <c r="M1362" s="5"/>
    </row>
    <row r="1363" spans="1:13">
      <c r="A1363" s="12"/>
      <c r="B1363" s="13"/>
      <c r="C1363" s="5"/>
      <c r="D1363" s="2"/>
      <c r="E1363" s="2"/>
      <c r="F1363" s="2"/>
      <c r="G1363" s="2">
        <f t="shared" si="269"/>
        <v>0</v>
      </c>
      <c r="H1363" s="2"/>
      <c r="I1363" s="2">
        <f t="shared" si="270"/>
        <v>0</v>
      </c>
      <c r="J1363" s="2"/>
      <c r="K1363" s="2"/>
      <c r="L1363" s="4">
        <f>+SUM(G1362:G1363)-SUM(I1362:K1363)</f>
        <v>0</v>
      </c>
      <c r="M1363" s="5"/>
    </row>
    <row r="1364" spans="1:13">
      <c r="A1364" s="12"/>
      <c r="B1364" s="13"/>
      <c r="C1364" s="5"/>
      <c r="D1364" s="2"/>
      <c r="E1364" s="2"/>
      <c r="F1364" s="2"/>
      <c r="G1364" s="2">
        <f t="shared" si="269"/>
        <v>0</v>
      </c>
      <c r="H1364" s="2"/>
      <c r="I1364" s="2">
        <f t="shared" si="270"/>
        <v>0</v>
      </c>
      <c r="J1364" s="2"/>
      <c r="K1364" s="2"/>
      <c r="L1364" s="4">
        <f t="shared" si="274"/>
        <v>0</v>
      </c>
      <c r="M1364" s="5"/>
    </row>
    <row r="1365" spans="1:13">
      <c r="A1365" s="12"/>
      <c r="B1365" s="13"/>
      <c r="C1365" s="5"/>
      <c r="D1365" s="2"/>
      <c r="E1365" s="2"/>
      <c r="F1365" s="2"/>
      <c r="G1365" s="2">
        <f t="shared" si="269"/>
        <v>0</v>
      </c>
      <c r="H1365" s="2"/>
      <c r="I1365" s="2">
        <f t="shared" si="270"/>
        <v>0</v>
      </c>
      <c r="J1365" s="2"/>
      <c r="K1365" s="2"/>
      <c r="L1365" s="4">
        <f t="shared" si="274"/>
        <v>0</v>
      </c>
      <c r="M1365" s="5"/>
    </row>
    <row r="1366" spans="1:13">
      <c r="A1366" s="12"/>
      <c r="B1366" s="13"/>
      <c r="C1366" s="5"/>
      <c r="D1366" s="2"/>
      <c r="E1366" s="2"/>
      <c r="F1366" s="2"/>
      <c r="G1366" s="2">
        <f t="shared" si="269"/>
        <v>0</v>
      </c>
      <c r="H1366" s="2"/>
      <c r="I1366" s="2">
        <f t="shared" si="270"/>
        <v>0</v>
      </c>
      <c r="J1366" s="2"/>
      <c r="K1366" s="2"/>
      <c r="L1366" s="4">
        <f t="shared" si="274"/>
        <v>0</v>
      </c>
      <c r="M1366" s="5"/>
    </row>
    <row r="1367" spans="1:13">
      <c r="A1367" s="12"/>
      <c r="B1367" s="13"/>
      <c r="C1367" s="5"/>
      <c r="D1367" s="2"/>
      <c r="E1367" s="2"/>
      <c r="F1367" s="2"/>
      <c r="G1367" s="2">
        <f t="shared" si="269"/>
        <v>0</v>
      </c>
      <c r="H1367" s="2"/>
      <c r="I1367" s="2">
        <f t="shared" si="270"/>
        <v>0</v>
      </c>
      <c r="J1367" s="2"/>
      <c r="K1367" s="2"/>
      <c r="L1367" s="4">
        <f t="shared" si="274"/>
        <v>0</v>
      </c>
      <c r="M1367" s="5"/>
    </row>
    <row r="1368" spans="1:13">
      <c r="A1368" s="12"/>
      <c r="B1368" s="13"/>
      <c r="C1368" s="5"/>
      <c r="D1368" s="2"/>
      <c r="E1368" s="2"/>
      <c r="F1368" s="2"/>
      <c r="G1368" s="2">
        <f t="shared" si="269"/>
        <v>0</v>
      </c>
      <c r="H1368" s="2"/>
      <c r="I1368" s="2">
        <f t="shared" si="270"/>
        <v>0</v>
      </c>
      <c r="J1368" s="2"/>
      <c r="K1368" s="2"/>
      <c r="L1368" s="4">
        <f t="shared" si="274"/>
        <v>0</v>
      </c>
      <c r="M1368" s="5"/>
    </row>
    <row r="1369" spans="1:13">
      <c r="A1369" s="12"/>
      <c r="B1369" s="13"/>
      <c r="C1369" s="5"/>
      <c r="D1369" s="2"/>
      <c r="E1369" s="2"/>
      <c r="F1369" s="2"/>
      <c r="G1369" s="2">
        <f t="shared" si="269"/>
        <v>0</v>
      </c>
      <c r="H1369" s="2"/>
      <c r="I1369" s="2">
        <f t="shared" si="270"/>
        <v>0</v>
      </c>
      <c r="J1369" s="2"/>
      <c r="K1369" s="2"/>
      <c r="L1369" s="4">
        <f t="shared" si="274"/>
        <v>0</v>
      </c>
      <c r="M1369" s="5"/>
    </row>
    <row r="1370" spans="1:13" ht="15.75" thickBot="1">
      <c r="A1370" s="12"/>
      <c r="B1370" s="13"/>
      <c r="C1370" s="5"/>
      <c r="D1370" s="2"/>
      <c r="E1370" s="2"/>
      <c r="F1370" s="2"/>
      <c r="G1370" s="2">
        <f t="shared" si="265"/>
        <v>0</v>
      </c>
      <c r="H1370" s="2"/>
      <c r="I1370" s="2">
        <f t="shared" si="264"/>
        <v>0</v>
      </c>
      <c r="J1370" s="2"/>
      <c r="K1370" s="2"/>
      <c r="L1370" s="4">
        <f t="shared" si="263"/>
        <v>0</v>
      </c>
      <c r="M1370" s="5"/>
    </row>
    <row r="1371" spans="1:13" ht="15.75" thickBot="1">
      <c r="D1371" s="14">
        <f>+SUM(D1282:D1370)</f>
        <v>0</v>
      </c>
      <c r="E1371" s="14">
        <f>+SUM(E1282:E1370)</f>
        <v>0</v>
      </c>
      <c r="F1371" s="8"/>
      <c r="G1371" s="14">
        <f t="shared" ref="G1371:L1371" si="275">SUM(G1282:G1370)</f>
        <v>0</v>
      </c>
      <c r="H1371" s="14">
        <f t="shared" si="275"/>
        <v>0</v>
      </c>
      <c r="I1371" s="14">
        <f t="shared" si="275"/>
        <v>0</v>
      </c>
      <c r="J1371" s="14">
        <f t="shared" si="275"/>
        <v>0</v>
      </c>
      <c r="K1371" s="14">
        <f t="shared" si="275"/>
        <v>0</v>
      </c>
      <c r="L1371" s="14">
        <f t="shared" si="275"/>
        <v>0</v>
      </c>
    </row>
    <row r="1372" spans="1:13">
      <c r="D1372" s="10">
        <v>0</v>
      </c>
      <c r="E1372" s="10">
        <v>0</v>
      </c>
      <c r="I1372" s="3"/>
    </row>
    <row r="1373" spans="1:13">
      <c r="I1373" s="3"/>
      <c r="L1373" s="35"/>
    </row>
    <row r="1374" spans="1:13">
      <c r="A1374" s="20"/>
      <c r="B1374" s="13"/>
      <c r="C1374" s="5"/>
      <c r="D1374" s="2"/>
      <c r="E1374" s="2"/>
      <c r="F1374" s="2"/>
      <c r="G1374" s="2">
        <f>+((D1374*12)+E1374)*F1374*1000</f>
        <v>0</v>
      </c>
      <c r="H1374" s="2"/>
      <c r="I1374" s="2">
        <f>+H1374*F1374*1000</f>
        <v>0</v>
      </c>
      <c r="J1374" s="2"/>
      <c r="K1374" s="2"/>
      <c r="L1374" s="2">
        <f>+G1374-I1374-J1374-K1374</f>
        <v>0</v>
      </c>
      <c r="M1374" s="5"/>
    </row>
    <row r="1375" spans="1:13">
      <c r="A1375" s="20"/>
      <c r="B1375" s="13"/>
      <c r="C1375" s="5"/>
      <c r="D1375" s="2"/>
      <c r="E1375" s="2"/>
      <c r="F1375" s="2"/>
      <c r="G1375" s="2">
        <f t="shared" ref="G1375:G1408" si="276">+((D1375*12)+E1375)*F1375*1000</f>
        <v>0</v>
      </c>
      <c r="H1375" s="2"/>
      <c r="I1375" s="2">
        <f t="shared" ref="I1375:I1408" si="277">+H1375*F1375*1000</f>
        <v>0</v>
      </c>
      <c r="J1375" s="2"/>
      <c r="K1375" s="2"/>
      <c r="L1375" s="2">
        <f t="shared" ref="L1375:L1406" si="278">+G1375-I1375-J1375-K1375</f>
        <v>0</v>
      </c>
      <c r="M1375" s="5"/>
    </row>
    <row r="1376" spans="1:13">
      <c r="A1376" s="20"/>
      <c r="B1376" s="13"/>
      <c r="C1376" s="5"/>
      <c r="D1376" s="2"/>
      <c r="E1376" s="2"/>
      <c r="F1376" s="2"/>
      <c r="G1376" s="2">
        <f t="shared" si="276"/>
        <v>0</v>
      </c>
      <c r="H1376" s="2"/>
      <c r="I1376" s="2">
        <f t="shared" si="277"/>
        <v>0</v>
      </c>
      <c r="J1376" s="2"/>
      <c r="K1376" s="2"/>
      <c r="L1376" s="2" t="s">
        <v>82</v>
      </c>
      <c r="M1376" s="5"/>
    </row>
    <row r="1377" spans="1:13">
      <c r="A1377" s="20"/>
      <c r="B1377" s="13"/>
      <c r="C1377" s="5"/>
      <c r="D1377" s="2"/>
      <c r="E1377" s="2"/>
      <c r="F1377" s="2"/>
      <c r="G1377" s="2">
        <f t="shared" si="276"/>
        <v>0</v>
      </c>
      <c r="H1377" s="2"/>
      <c r="I1377" s="2">
        <f t="shared" si="277"/>
        <v>0</v>
      </c>
      <c r="J1377" s="2"/>
      <c r="K1377" s="2"/>
      <c r="L1377" s="2" t="s">
        <v>82</v>
      </c>
      <c r="M1377" s="5"/>
    </row>
    <row r="1378" spans="1:13">
      <c r="A1378" s="20"/>
      <c r="B1378" s="13"/>
      <c r="C1378" s="5"/>
      <c r="D1378" s="2"/>
      <c r="E1378" s="2"/>
      <c r="F1378" s="2"/>
      <c r="G1378" s="2">
        <f t="shared" si="276"/>
        <v>0</v>
      </c>
      <c r="H1378" s="2"/>
      <c r="I1378" s="2">
        <f t="shared" si="277"/>
        <v>0</v>
      </c>
      <c r="J1378" s="2"/>
      <c r="K1378" s="2"/>
      <c r="L1378" s="2">
        <f>+SUM(G1376:G1378)-SUM(I1376:K1378)</f>
        <v>0</v>
      </c>
      <c r="M1378" s="5"/>
    </row>
    <row r="1379" spans="1:13">
      <c r="A1379" s="20"/>
      <c r="B1379" s="13"/>
      <c r="C1379" s="5"/>
      <c r="D1379" s="2"/>
      <c r="E1379" s="2"/>
      <c r="F1379" s="2"/>
      <c r="G1379" s="2">
        <f t="shared" si="276"/>
        <v>0</v>
      </c>
      <c r="H1379" s="2"/>
      <c r="I1379" s="2">
        <f t="shared" si="277"/>
        <v>0</v>
      </c>
      <c r="J1379" s="2"/>
      <c r="K1379" s="2"/>
      <c r="L1379" s="2" t="s">
        <v>82</v>
      </c>
      <c r="M1379" s="5"/>
    </row>
    <row r="1380" spans="1:13">
      <c r="A1380" s="20"/>
      <c r="B1380" s="13"/>
      <c r="C1380" s="5"/>
      <c r="D1380" s="2"/>
      <c r="E1380" s="2"/>
      <c r="F1380" s="2"/>
      <c r="G1380" s="2">
        <f t="shared" si="276"/>
        <v>0</v>
      </c>
      <c r="H1380" s="2"/>
      <c r="I1380" s="2">
        <f t="shared" si="277"/>
        <v>0</v>
      </c>
      <c r="J1380" s="2"/>
      <c r="K1380" s="2"/>
      <c r="L1380" s="2">
        <f>+SUM(G1379:G1380)-SUM(I1379:K1380)</f>
        <v>0</v>
      </c>
      <c r="M1380" s="5"/>
    </row>
    <row r="1381" spans="1:13">
      <c r="A1381" s="20"/>
      <c r="B1381" s="13"/>
      <c r="C1381" s="5"/>
      <c r="D1381" s="2"/>
      <c r="E1381" s="2"/>
      <c r="F1381" s="2"/>
      <c r="G1381" s="2">
        <f t="shared" si="276"/>
        <v>0</v>
      </c>
      <c r="H1381" s="2"/>
      <c r="I1381" s="2">
        <f t="shared" si="277"/>
        <v>0</v>
      </c>
      <c r="J1381" s="2"/>
      <c r="K1381" s="2"/>
      <c r="L1381" s="2" t="s">
        <v>82</v>
      </c>
      <c r="M1381" s="5"/>
    </row>
    <row r="1382" spans="1:13">
      <c r="A1382" s="20"/>
      <c r="B1382" s="13"/>
      <c r="C1382" s="5"/>
      <c r="D1382" s="2"/>
      <c r="E1382" s="2"/>
      <c r="F1382" s="2"/>
      <c r="G1382" s="2">
        <f t="shared" si="276"/>
        <v>0</v>
      </c>
      <c r="H1382" s="2"/>
      <c r="I1382" s="2">
        <f t="shared" si="277"/>
        <v>0</v>
      </c>
      <c r="J1382" s="2"/>
      <c r="K1382" s="2"/>
      <c r="L1382" s="2" t="s">
        <v>82</v>
      </c>
      <c r="M1382" s="5"/>
    </row>
    <row r="1383" spans="1:13">
      <c r="A1383" s="20"/>
      <c r="B1383" s="13"/>
      <c r="C1383" s="5"/>
      <c r="D1383" s="2"/>
      <c r="E1383" s="2"/>
      <c r="F1383" s="2"/>
      <c r="G1383" s="2">
        <f t="shared" si="276"/>
        <v>0</v>
      </c>
      <c r="H1383" s="2"/>
      <c r="I1383" s="2">
        <f t="shared" si="277"/>
        <v>0</v>
      </c>
      <c r="J1383" s="2"/>
      <c r="K1383" s="2"/>
      <c r="L1383" s="2">
        <f>+SUM(G1381:G1383)-SUM(I1381:K1383)</f>
        <v>0</v>
      </c>
      <c r="M1383" s="5"/>
    </row>
    <row r="1384" spans="1:13">
      <c r="A1384" s="20"/>
      <c r="B1384" s="13"/>
      <c r="C1384" s="5"/>
      <c r="D1384" s="2"/>
      <c r="E1384" s="2"/>
      <c r="F1384" s="2"/>
      <c r="G1384" s="2">
        <f t="shared" si="276"/>
        <v>0</v>
      </c>
      <c r="H1384" s="2"/>
      <c r="I1384" s="2">
        <f t="shared" si="277"/>
        <v>0</v>
      </c>
      <c r="J1384" s="2"/>
      <c r="K1384" s="2"/>
      <c r="L1384" s="2">
        <f t="shared" si="278"/>
        <v>0</v>
      </c>
      <c r="M1384" s="5"/>
    </row>
    <row r="1385" spans="1:13">
      <c r="A1385" s="20"/>
      <c r="B1385" s="13"/>
      <c r="C1385" s="5"/>
      <c r="D1385" s="2"/>
      <c r="E1385" s="2"/>
      <c r="F1385" s="2"/>
      <c r="G1385" s="2">
        <f t="shared" si="276"/>
        <v>0</v>
      </c>
      <c r="H1385" s="2"/>
      <c r="I1385" s="2">
        <f t="shared" si="277"/>
        <v>0</v>
      </c>
      <c r="J1385" s="2"/>
      <c r="K1385" s="2"/>
      <c r="L1385" s="2" t="s">
        <v>82</v>
      </c>
      <c r="M1385" s="5"/>
    </row>
    <row r="1386" spans="1:13">
      <c r="A1386" s="20"/>
      <c r="B1386" s="13"/>
      <c r="C1386" s="5"/>
      <c r="D1386" s="2"/>
      <c r="E1386" s="2"/>
      <c r="F1386" s="2"/>
      <c r="G1386" s="2">
        <f t="shared" si="276"/>
        <v>0</v>
      </c>
      <c r="H1386" s="2"/>
      <c r="I1386" s="2">
        <f t="shared" si="277"/>
        <v>0</v>
      </c>
      <c r="J1386" s="2"/>
      <c r="K1386" s="2"/>
      <c r="L1386" s="2" t="s">
        <v>82</v>
      </c>
      <c r="M1386" s="5"/>
    </row>
    <row r="1387" spans="1:13">
      <c r="A1387" s="20"/>
      <c r="B1387" s="13"/>
      <c r="C1387" s="5"/>
      <c r="D1387" s="2"/>
      <c r="E1387" s="2"/>
      <c r="F1387" s="2"/>
      <c r="G1387" s="2">
        <f t="shared" si="276"/>
        <v>0</v>
      </c>
      <c r="H1387" s="2"/>
      <c r="I1387" s="2">
        <f t="shared" si="277"/>
        <v>0</v>
      </c>
      <c r="J1387" s="2"/>
      <c r="K1387" s="2"/>
      <c r="L1387" s="2" t="s">
        <v>82</v>
      </c>
      <c r="M1387" s="5"/>
    </row>
    <row r="1388" spans="1:13">
      <c r="A1388" s="20"/>
      <c r="B1388" s="13"/>
      <c r="C1388" s="5"/>
      <c r="D1388" s="2"/>
      <c r="E1388" s="2"/>
      <c r="F1388" s="2"/>
      <c r="G1388" s="2">
        <f t="shared" si="276"/>
        <v>0</v>
      </c>
      <c r="H1388" s="2"/>
      <c r="I1388" s="2">
        <f t="shared" si="277"/>
        <v>0</v>
      </c>
      <c r="J1388" s="2"/>
      <c r="K1388" s="2"/>
      <c r="L1388" s="2">
        <f>+SUM(G1385:G1388)-SUM(I1385:K1388)</f>
        <v>0</v>
      </c>
      <c r="M1388" s="5"/>
    </row>
    <row r="1389" spans="1:13">
      <c r="A1389" s="20"/>
      <c r="B1389" s="13"/>
      <c r="C1389" s="5"/>
      <c r="D1389" s="2"/>
      <c r="E1389" s="2"/>
      <c r="F1389" s="2"/>
      <c r="G1389" s="2">
        <f t="shared" si="276"/>
        <v>0</v>
      </c>
      <c r="H1389" s="2"/>
      <c r="I1389" s="2">
        <f t="shared" si="277"/>
        <v>0</v>
      </c>
      <c r="J1389" s="2"/>
      <c r="K1389" s="2"/>
      <c r="L1389" s="2" t="s">
        <v>82</v>
      </c>
      <c r="M1389" s="5"/>
    </row>
    <row r="1390" spans="1:13">
      <c r="A1390" s="20"/>
      <c r="B1390" s="13"/>
      <c r="C1390" s="5"/>
      <c r="D1390" s="2"/>
      <c r="E1390" s="2"/>
      <c r="F1390" s="2"/>
      <c r="G1390" s="2">
        <f t="shared" si="276"/>
        <v>0</v>
      </c>
      <c r="H1390" s="2"/>
      <c r="I1390" s="2">
        <f t="shared" si="277"/>
        <v>0</v>
      </c>
      <c r="J1390" s="2"/>
      <c r="K1390" s="2"/>
      <c r="L1390" s="2">
        <f>+SUM(G1389:G1390)-SUM(I1389:K1390)</f>
        <v>0</v>
      </c>
      <c r="M1390" s="5"/>
    </row>
    <row r="1391" spans="1:13">
      <c r="A1391" s="20"/>
      <c r="B1391" s="13"/>
      <c r="C1391" s="5"/>
      <c r="D1391" s="2"/>
      <c r="E1391" s="2"/>
      <c r="F1391" s="2"/>
      <c r="G1391" s="2">
        <f t="shared" si="276"/>
        <v>0</v>
      </c>
      <c r="H1391" s="2"/>
      <c r="I1391" s="2">
        <f t="shared" si="277"/>
        <v>0</v>
      </c>
      <c r="J1391" s="2"/>
      <c r="K1391" s="2"/>
      <c r="L1391" s="2">
        <f t="shared" si="278"/>
        <v>0</v>
      </c>
      <c r="M1391" s="5"/>
    </row>
    <row r="1392" spans="1:13">
      <c r="A1392" s="20"/>
      <c r="B1392" s="13"/>
      <c r="C1392" s="5"/>
      <c r="D1392" s="2"/>
      <c r="E1392" s="2"/>
      <c r="F1392" s="2"/>
      <c r="G1392" s="2">
        <f t="shared" si="276"/>
        <v>0</v>
      </c>
      <c r="H1392" s="2"/>
      <c r="I1392" s="2">
        <f t="shared" si="277"/>
        <v>0</v>
      </c>
      <c r="J1392" s="2"/>
      <c r="K1392" s="2"/>
      <c r="L1392" s="2">
        <f t="shared" si="278"/>
        <v>0</v>
      </c>
      <c r="M1392" s="5"/>
    </row>
    <row r="1393" spans="1:13">
      <c r="A1393" s="20"/>
      <c r="B1393" s="13"/>
      <c r="C1393" s="5"/>
      <c r="D1393" s="2"/>
      <c r="E1393" s="2"/>
      <c r="F1393" s="2"/>
      <c r="G1393" s="2">
        <f t="shared" si="276"/>
        <v>0</v>
      </c>
      <c r="H1393" s="2"/>
      <c r="I1393" s="2">
        <f t="shared" si="277"/>
        <v>0</v>
      </c>
      <c r="J1393" s="2"/>
      <c r="K1393" s="2"/>
      <c r="L1393" s="2" t="s">
        <v>82</v>
      </c>
      <c r="M1393" s="5"/>
    </row>
    <row r="1394" spans="1:13">
      <c r="A1394" s="20"/>
      <c r="B1394" s="13"/>
      <c r="C1394" s="5"/>
      <c r="D1394" s="2"/>
      <c r="E1394" s="2"/>
      <c r="F1394" s="2"/>
      <c r="G1394" s="2">
        <f t="shared" si="276"/>
        <v>0</v>
      </c>
      <c r="H1394" s="2"/>
      <c r="I1394" s="2">
        <f t="shared" si="277"/>
        <v>0</v>
      </c>
      <c r="J1394" s="2"/>
      <c r="K1394" s="2"/>
      <c r="L1394" s="2">
        <f>+SUM(G1393:G1394)-SUM(I1393:K1394)</f>
        <v>0</v>
      </c>
      <c r="M1394" s="5"/>
    </row>
    <row r="1395" spans="1:13">
      <c r="A1395" s="20"/>
      <c r="B1395" s="13"/>
      <c r="C1395" s="5"/>
      <c r="D1395" s="2"/>
      <c r="E1395" s="2"/>
      <c r="F1395" s="2"/>
      <c r="G1395" s="2">
        <f t="shared" si="276"/>
        <v>0</v>
      </c>
      <c r="H1395" s="2"/>
      <c r="I1395" s="2">
        <f t="shared" si="277"/>
        <v>0</v>
      </c>
      <c r="J1395" s="2"/>
      <c r="K1395" s="2"/>
      <c r="L1395" s="2" t="s">
        <v>82</v>
      </c>
      <c r="M1395" s="5"/>
    </row>
    <row r="1396" spans="1:13">
      <c r="A1396" s="20"/>
      <c r="B1396" s="13"/>
      <c r="C1396" s="5"/>
      <c r="D1396" s="2"/>
      <c r="E1396" s="2"/>
      <c r="F1396" s="2"/>
      <c r="G1396" s="2">
        <f t="shared" si="276"/>
        <v>0</v>
      </c>
      <c r="H1396" s="2"/>
      <c r="I1396" s="2">
        <f t="shared" si="277"/>
        <v>0</v>
      </c>
      <c r="J1396" s="2"/>
      <c r="K1396" s="2"/>
      <c r="L1396" s="2" t="s">
        <v>82</v>
      </c>
      <c r="M1396" s="5"/>
    </row>
    <row r="1397" spans="1:13">
      <c r="A1397" s="20"/>
      <c r="B1397" s="13"/>
      <c r="C1397" s="5"/>
      <c r="D1397" s="2"/>
      <c r="E1397" s="2"/>
      <c r="F1397" s="2"/>
      <c r="G1397" s="2">
        <f t="shared" si="276"/>
        <v>0</v>
      </c>
      <c r="H1397" s="2"/>
      <c r="I1397" s="2">
        <f t="shared" si="277"/>
        <v>0</v>
      </c>
      <c r="J1397" s="2"/>
      <c r="K1397" s="2"/>
      <c r="L1397" s="2">
        <f>+SUM(G1395:G1397)-SUM(I1395:K1397)</f>
        <v>0</v>
      </c>
      <c r="M1397" s="5"/>
    </row>
    <row r="1398" spans="1:13">
      <c r="A1398" s="20"/>
      <c r="B1398" s="13"/>
      <c r="C1398" s="5"/>
      <c r="D1398" s="2"/>
      <c r="E1398" s="2"/>
      <c r="F1398" s="2"/>
      <c r="G1398" s="2">
        <f t="shared" si="276"/>
        <v>0</v>
      </c>
      <c r="H1398" s="2"/>
      <c r="I1398" s="2">
        <f t="shared" si="277"/>
        <v>0</v>
      </c>
      <c r="J1398" s="2"/>
      <c r="K1398" s="2"/>
      <c r="L1398" s="2">
        <f t="shared" si="278"/>
        <v>0</v>
      </c>
      <c r="M1398" s="5"/>
    </row>
    <row r="1399" spans="1:13">
      <c r="A1399" s="20"/>
      <c r="B1399" s="13"/>
      <c r="C1399" s="5"/>
      <c r="D1399" s="2"/>
      <c r="E1399" s="2"/>
      <c r="F1399" s="2"/>
      <c r="G1399" s="2">
        <f t="shared" si="276"/>
        <v>0</v>
      </c>
      <c r="H1399" s="2"/>
      <c r="I1399" s="2">
        <f t="shared" si="277"/>
        <v>0</v>
      </c>
      <c r="J1399" s="2"/>
      <c r="K1399" s="2"/>
      <c r="L1399" s="2">
        <f t="shared" si="278"/>
        <v>0</v>
      </c>
      <c r="M1399" s="5"/>
    </row>
    <row r="1400" spans="1:13">
      <c r="A1400" s="20"/>
      <c r="B1400" s="13"/>
      <c r="C1400" s="5"/>
      <c r="D1400" s="2"/>
      <c r="E1400" s="2"/>
      <c r="F1400" s="2"/>
      <c r="G1400" s="2">
        <f t="shared" si="276"/>
        <v>0</v>
      </c>
      <c r="H1400" s="2"/>
      <c r="I1400" s="2">
        <f t="shared" si="277"/>
        <v>0</v>
      </c>
      <c r="J1400" s="2"/>
      <c r="K1400" s="2"/>
      <c r="L1400" s="2" t="s">
        <v>82</v>
      </c>
      <c r="M1400" s="5"/>
    </row>
    <row r="1401" spans="1:13">
      <c r="A1401" s="20"/>
      <c r="B1401" s="13"/>
      <c r="C1401" s="5"/>
      <c r="D1401" s="2"/>
      <c r="E1401" s="2"/>
      <c r="F1401" s="2"/>
      <c r="G1401" s="2">
        <f t="shared" si="276"/>
        <v>0</v>
      </c>
      <c r="H1401" s="2"/>
      <c r="I1401" s="2">
        <f t="shared" si="277"/>
        <v>0</v>
      </c>
      <c r="J1401" s="2"/>
      <c r="K1401" s="2"/>
      <c r="L1401" s="2">
        <f>+SUM(G1400:G1401)-SUM(I1400:K1401)</f>
        <v>0</v>
      </c>
      <c r="M1401" s="5"/>
    </row>
    <row r="1402" spans="1:13">
      <c r="A1402" s="20"/>
      <c r="B1402" s="13"/>
      <c r="C1402" s="5"/>
      <c r="D1402" s="2"/>
      <c r="E1402" s="2"/>
      <c r="F1402" s="2"/>
      <c r="G1402" s="2">
        <f t="shared" si="276"/>
        <v>0</v>
      </c>
      <c r="H1402" s="2"/>
      <c r="I1402" s="2">
        <f t="shared" si="277"/>
        <v>0</v>
      </c>
      <c r="J1402" s="2"/>
      <c r="K1402" s="2"/>
      <c r="L1402" s="2">
        <f t="shared" si="278"/>
        <v>0</v>
      </c>
      <c r="M1402" s="5"/>
    </row>
    <row r="1403" spans="1:13">
      <c r="A1403" s="20"/>
      <c r="B1403" s="13"/>
      <c r="C1403" s="5"/>
      <c r="D1403" s="2"/>
      <c r="E1403" s="2"/>
      <c r="F1403" s="2"/>
      <c r="G1403" s="2">
        <f t="shared" si="276"/>
        <v>0</v>
      </c>
      <c r="H1403" s="2"/>
      <c r="I1403" s="2">
        <f t="shared" si="277"/>
        <v>0</v>
      </c>
      <c r="J1403" s="2"/>
      <c r="K1403" s="2"/>
      <c r="L1403" s="2">
        <f t="shared" si="278"/>
        <v>0</v>
      </c>
      <c r="M1403" s="5"/>
    </row>
    <row r="1404" spans="1:13">
      <c r="A1404" s="20"/>
      <c r="B1404" s="13"/>
      <c r="C1404" s="5"/>
      <c r="D1404" s="2"/>
      <c r="E1404" s="2"/>
      <c r="F1404" s="2"/>
      <c r="G1404" s="2">
        <f t="shared" si="276"/>
        <v>0</v>
      </c>
      <c r="H1404" s="2"/>
      <c r="I1404" s="2">
        <f t="shared" si="277"/>
        <v>0</v>
      </c>
      <c r="J1404" s="2"/>
      <c r="K1404" s="2"/>
      <c r="L1404" s="2" t="s">
        <v>82</v>
      </c>
      <c r="M1404" s="5"/>
    </row>
    <row r="1405" spans="1:13">
      <c r="A1405" s="20"/>
      <c r="B1405" s="13"/>
      <c r="C1405" s="5"/>
      <c r="D1405" s="2"/>
      <c r="E1405" s="2"/>
      <c r="F1405" s="2"/>
      <c r="G1405" s="2">
        <f t="shared" si="276"/>
        <v>0</v>
      </c>
      <c r="H1405" s="2"/>
      <c r="I1405" s="2">
        <f t="shared" si="277"/>
        <v>0</v>
      </c>
      <c r="J1405" s="2"/>
      <c r="K1405" s="2"/>
      <c r="L1405" s="2">
        <f>+SUM(G1404:G1405)-SUM(I1404:K1405)</f>
        <v>0</v>
      </c>
      <c r="M1405" s="5"/>
    </row>
    <row r="1406" spans="1:13">
      <c r="A1406" s="20"/>
      <c r="B1406" s="13"/>
      <c r="C1406" s="5"/>
      <c r="D1406" s="2"/>
      <c r="E1406" s="2"/>
      <c r="F1406" s="2"/>
      <c r="G1406" s="2">
        <f t="shared" si="276"/>
        <v>0</v>
      </c>
      <c r="H1406" s="2"/>
      <c r="I1406" s="2">
        <f t="shared" si="277"/>
        <v>0</v>
      </c>
      <c r="J1406" s="2"/>
      <c r="K1406" s="2"/>
      <c r="L1406" s="2">
        <f t="shared" si="278"/>
        <v>0</v>
      </c>
      <c r="M1406" s="5"/>
    </row>
    <row r="1407" spans="1:13">
      <c r="A1407" s="20"/>
      <c r="B1407" s="13"/>
      <c r="C1407" s="5"/>
      <c r="D1407" s="2"/>
      <c r="E1407" s="2"/>
      <c r="F1407" s="2"/>
      <c r="G1407" s="2">
        <f t="shared" si="276"/>
        <v>0</v>
      </c>
      <c r="H1407" s="2"/>
      <c r="I1407" s="2">
        <f t="shared" si="277"/>
        <v>0</v>
      </c>
      <c r="J1407" s="2"/>
      <c r="K1407" s="2"/>
      <c r="L1407" s="2" t="s">
        <v>82</v>
      </c>
      <c r="M1407" s="5"/>
    </row>
    <row r="1408" spans="1:13">
      <c r="A1408" s="20"/>
      <c r="B1408" s="13"/>
      <c r="C1408" s="5"/>
      <c r="D1408" s="2"/>
      <c r="E1408" s="2"/>
      <c r="F1408" s="2"/>
      <c r="G1408" s="2">
        <f t="shared" si="276"/>
        <v>0</v>
      </c>
      <c r="H1408" s="2"/>
      <c r="I1408" s="2">
        <f t="shared" si="277"/>
        <v>0</v>
      </c>
      <c r="J1408" s="2"/>
      <c r="K1408" s="2"/>
      <c r="L1408" s="2">
        <f>+SUM(G1407:G1408)-SUM(I1407:K1408)</f>
        <v>0</v>
      </c>
      <c r="M1408" s="5"/>
    </row>
    <row r="1409" spans="1:13">
      <c r="A1409" s="20"/>
      <c r="B1409" s="13"/>
      <c r="C1409" s="5"/>
      <c r="D1409" s="2"/>
      <c r="E1409" s="2"/>
      <c r="F1409" s="2"/>
      <c r="G1409" s="2">
        <f t="shared" ref="G1409:G1422" si="279">+((D1409*12)+E1409)*F1409*1000</f>
        <v>0</v>
      </c>
      <c r="H1409" s="2"/>
      <c r="I1409" s="2">
        <f t="shared" ref="I1409:I1422" si="280">+H1409*F1409*1000</f>
        <v>0</v>
      </c>
      <c r="J1409" s="2"/>
      <c r="K1409" s="2"/>
      <c r="L1409" s="2" t="s">
        <v>82</v>
      </c>
      <c r="M1409" s="5"/>
    </row>
    <row r="1410" spans="1:13">
      <c r="A1410" s="20"/>
      <c r="B1410" s="13"/>
      <c r="C1410" s="5"/>
      <c r="D1410" s="2"/>
      <c r="E1410" s="2"/>
      <c r="F1410" s="2"/>
      <c r="G1410" s="2">
        <f t="shared" si="279"/>
        <v>0</v>
      </c>
      <c r="H1410" s="2"/>
      <c r="I1410" s="2">
        <f t="shared" si="280"/>
        <v>0</v>
      </c>
      <c r="J1410" s="2"/>
      <c r="K1410" s="2"/>
      <c r="L1410" s="2">
        <f>+SUM(G1409:G1410)-SUM(I1409:K1410)</f>
        <v>0</v>
      </c>
      <c r="M1410" s="5"/>
    </row>
    <row r="1411" spans="1:13">
      <c r="A1411" s="20"/>
      <c r="B1411" s="13"/>
      <c r="C1411" s="5"/>
      <c r="D1411" s="2"/>
      <c r="E1411" s="2"/>
      <c r="F1411" s="2"/>
      <c r="G1411" s="2">
        <f t="shared" si="279"/>
        <v>0</v>
      </c>
      <c r="H1411" s="2"/>
      <c r="I1411" s="2">
        <f t="shared" si="280"/>
        <v>0</v>
      </c>
      <c r="J1411" s="2"/>
      <c r="K1411" s="2"/>
      <c r="L1411" s="2" t="s">
        <v>82</v>
      </c>
      <c r="M1411" s="5"/>
    </row>
    <row r="1412" spans="1:13">
      <c r="A1412" s="20"/>
      <c r="B1412" s="13"/>
      <c r="C1412" s="5"/>
      <c r="D1412" s="2"/>
      <c r="E1412" s="2"/>
      <c r="F1412" s="2"/>
      <c r="G1412" s="2">
        <f t="shared" si="279"/>
        <v>0</v>
      </c>
      <c r="H1412" s="2"/>
      <c r="I1412" s="2">
        <f t="shared" si="280"/>
        <v>0</v>
      </c>
      <c r="J1412" s="2"/>
      <c r="K1412" s="2"/>
      <c r="L1412" s="2" t="s">
        <v>82</v>
      </c>
      <c r="M1412" s="5"/>
    </row>
    <row r="1413" spans="1:13">
      <c r="A1413" s="20"/>
      <c r="B1413" s="13"/>
      <c r="C1413" s="5"/>
      <c r="D1413" s="2"/>
      <c r="E1413" s="2"/>
      <c r="F1413" s="2"/>
      <c r="G1413" s="2">
        <f t="shared" si="279"/>
        <v>0</v>
      </c>
      <c r="H1413" s="2"/>
      <c r="I1413" s="2">
        <f t="shared" si="280"/>
        <v>0</v>
      </c>
      <c r="J1413" s="2"/>
      <c r="K1413" s="2"/>
      <c r="L1413" s="2">
        <f>+SUM(G1411:G1413)-SUM(I1411:K1413)</f>
        <v>0</v>
      </c>
      <c r="M1413" s="5"/>
    </row>
    <row r="1414" spans="1:13">
      <c r="A1414" s="20"/>
      <c r="B1414" s="13"/>
      <c r="C1414" s="5"/>
      <c r="D1414" s="2"/>
      <c r="E1414" s="2"/>
      <c r="F1414" s="2"/>
      <c r="G1414" s="2">
        <f t="shared" si="279"/>
        <v>0</v>
      </c>
      <c r="H1414" s="2"/>
      <c r="I1414" s="2">
        <f t="shared" si="280"/>
        <v>0</v>
      </c>
      <c r="J1414" s="2"/>
      <c r="K1414" s="2"/>
      <c r="L1414" s="2">
        <f t="shared" ref="L1414" si="281">+G1414-I1414-J1414-K1414</f>
        <v>0</v>
      </c>
      <c r="M1414" s="5"/>
    </row>
    <row r="1415" spans="1:13">
      <c r="A1415" s="20"/>
      <c r="B1415" s="13"/>
      <c r="C1415" s="5"/>
      <c r="D1415" s="2"/>
      <c r="E1415" s="2"/>
      <c r="F1415" s="2"/>
      <c r="G1415" s="2">
        <f t="shared" ref="G1415:G1420" si="282">+((D1415*12)+E1415)*F1415*1000</f>
        <v>0</v>
      </c>
      <c r="H1415" s="2"/>
      <c r="I1415" s="2">
        <f t="shared" ref="I1415:I1420" si="283">+H1415*F1415*1000</f>
        <v>0</v>
      </c>
      <c r="J1415" s="2"/>
      <c r="K1415" s="2"/>
      <c r="L1415" s="2" t="s">
        <v>82</v>
      </c>
      <c r="M1415" s="5"/>
    </row>
    <row r="1416" spans="1:13">
      <c r="A1416" s="20"/>
      <c r="B1416" s="13"/>
      <c r="C1416" s="5"/>
      <c r="D1416" s="2"/>
      <c r="E1416" s="2"/>
      <c r="F1416" s="2"/>
      <c r="G1416" s="2">
        <f t="shared" si="282"/>
        <v>0</v>
      </c>
      <c r="H1416" s="2"/>
      <c r="I1416" s="2">
        <f t="shared" si="283"/>
        <v>0</v>
      </c>
      <c r="J1416" s="2"/>
      <c r="K1416" s="2"/>
      <c r="L1416" s="2" t="s">
        <v>82</v>
      </c>
      <c r="M1416" s="5"/>
    </row>
    <row r="1417" spans="1:13">
      <c r="A1417" s="20"/>
      <c r="B1417" s="13"/>
      <c r="C1417" s="5"/>
      <c r="D1417" s="2"/>
      <c r="E1417" s="2"/>
      <c r="F1417" s="2"/>
      <c r="G1417" s="2">
        <f t="shared" si="282"/>
        <v>0</v>
      </c>
      <c r="H1417" s="2"/>
      <c r="I1417" s="2">
        <f t="shared" si="283"/>
        <v>0</v>
      </c>
      <c r="J1417" s="2"/>
      <c r="K1417" s="2"/>
      <c r="L1417" s="2">
        <f>+SUM(G1415:G1417)-SUM(I1415:K1417)</f>
        <v>0</v>
      </c>
      <c r="M1417" s="5"/>
    </row>
    <row r="1418" spans="1:13">
      <c r="A1418" s="20"/>
      <c r="B1418" s="13"/>
      <c r="C1418" s="5"/>
      <c r="D1418" s="2"/>
      <c r="E1418" s="2"/>
      <c r="F1418" s="2"/>
      <c r="G1418" s="2">
        <f t="shared" si="282"/>
        <v>0</v>
      </c>
      <c r="H1418" s="2"/>
      <c r="I1418" s="2">
        <f t="shared" si="283"/>
        <v>0</v>
      </c>
      <c r="J1418" s="2"/>
      <c r="K1418" s="2"/>
      <c r="L1418" s="2">
        <f t="shared" ref="L1418:L1419" si="284">+G1418-I1418-J1418-K1418</f>
        <v>0</v>
      </c>
      <c r="M1418" s="5"/>
    </row>
    <row r="1419" spans="1:13">
      <c r="A1419" s="20"/>
      <c r="B1419" s="13"/>
      <c r="C1419" s="5"/>
      <c r="D1419" s="2"/>
      <c r="E1419" s="2"/>
      <c r="F1419" s="2"/>
      <c r="G1419" s="2">
        <f t="shared" si="282"/>
        <v>0</v>
      </c>
      <c r="H1419" s="2"/>
      <c r="I1419" s="2">
        <f t="shared" si="283"/>
        <v>0</v>
      </c>
      <c r="J1419" s="2"/>
      <c r="K1419" s="2"/>
      <c r="L1419" s="2">
        <f t="shared" si="284"/>
        <v>0</v>
      </c>
      <c r="M1419" s="5"/>
    </row>
    <row r="1420" spans="1:13">
      <c r="A1420" s="20"/>
      <c r="B1420" s="13"/>
      <c r="C1420" s="5"/>
      <c r="D1420" s="2"/>
      <c r="E1420" s="2"/>
      <c r="F1420" s="2"/>
      <c r="G1420" s="2">
        <f t="shared" si="282"/>
        <v>0</v>
      </c>
      <c r="H1420" s="2"/>
      <c r="I1420" s="2">
        <f t="shared" si="283"/>
        <v>0</v>
      </c>
      <c r="J1420" s="2"/>
      <c r="K1420" s="2"/>
      <c r="L1420" s="2" t="s">
        <v>82</v>
      </c>
      <c r="M1420" s="5"/>
    </row>
    <row r="1421" spans="1:13">
      <c r="A1421" s="20"/>
      <c r="B1421" s="13"/>
      <c r="C1421" s="5"/>
      <c r="D1421" s="2"/>
      <c r="E1421" s="2"/>
      <c r="F1421" s="2"/>
      <c r="G1421" s="2">
        <f t="shared" si="279"/>
        <v>0</v>
      </c>
      <c r="H1421" s="2"/>
      <c r="I1421" s="2">
        <f t="shared" si="280"/>
        <v>0</v>
      </c>
      <c r="J1421" s="2"/>
      <c r="K1421" s="2"/>
      <c r="L1421" s="2">
        <f>+SUM(G1420:G1421)-SUM(I1420:K1421)</f>
        <v>0</v>
      </c>
      <c r="M1421" s="5"/>
    </row>
    <row r="1422" spans="1:13">
      <c r="A1422" s="20"/>
      <c r="B1422" s="13"/>
      <c r="C1422" s="5"/>
      <c r="D1422" s="2"/>
      <c r="E1422" s="2"/>
      <c r="F1422" s="2"/>
      <c r="G1422" s="2">
        <f t="shared" si="279"/>
        <v>0</v>
      </c>
      <c r="H1422" s="2"/>
      <c r="I1422" s="2">
        <f t="shared" si="280"/>
        <v>0</v>
      </c>
      <c r="J1422" s="2"/>
      <c r="K1422" s="2"/>
      <c r="L1422" s="2" t="s">
        <v>82</v>
      </c>
      <c r="M1422" s="5"/>
    </row>
    <row r="1423" spans="1:13">
      <c r="A1423" s="20"/>
      <c r="B1423" s="13"/>
      <c r="C1423" s="5"/>
      <c r="D1423" s="2"/>
      <c r="E1423" s="2"/>
      <c r="F1423" s="2"/>
      <c r="G1423" s="2">
        <f t="shared" ref="G1423:G1424" si="285">+((D1423*12)+E1423)*F1423*1000</f>
        <v>0</v>
      </c>
      <c r="H1423" s="2"/>
      <c r="I1423" s="2">
        <f t="shared" ref="I1423:I1424" si="286">+H1423*F1423*1000</f>
        <v>0</v>
      </c>
      <c r="J1423" s="2"/>
      <c r="K1423" s="2"/>
      <c r="L1423" s="2" t="s">
        <v>82</v>
      </c>
      <c r="M1423" s="5"/>
    </row>
    <row r="1424" spans="1:13">
      <c r="A1424" s="20"/>
      <c r="B1424" s="13"/>
      <c r="C1424" s="5"/>
      <c r="D1424" s="2"/>
      <c r="E1424" s="2"/>
      <c r="F1424" s="2"/>
      <c r="G1424" s="2">
        <f t="shared" si="285"/>
        <v>0</v>
      </c>
      <c r="H1424" s="2"/>
      <c r="I1424" s="2">
        <f t="shared" si="286"/>
        <v>0</v>
      </c>
      <c r="J1424" s="2"/>
      <c r="K1424" s="2"/>
      <c r="L1424" s="2" t="s">
        <v>82</v>
      </c>
      <c r="M1424" s="5"/>
    </row>
    <row r="1425" spans="1:13">
      <c r="A1425" s="20"/>
      <c r="B1425" s="13"/>
      <c r="C1425" s="5"/>
      <c r="D1425" s="2"/>
      <c r="E1425" s="2"/>
      <c r="F1425" s="2"/>
      <c r="G1425" s="2">
        <f>+((D1425*12)+E1425)*F1425*1000</f>
        <v>0</v>
      </c>
      <c r="H1425" s="2"/>
      <c r="I1425" s="2">
        <f>+H1425*F1425*1000</f>
        <v>0</v>
      </c>
      <c r="J1425" s="2"/>
      <c r="K1425" s="2"/>
      <c r="L1425" s="2" t="s">
        <v>82</v>
      </c>
      <c r="M1425" s="5"/>
    </row>
    <row r="1426" spans="1:13">
      <c r="A1426" s="20"/>
      <c r="B1426" s="13"/>
      <c r="C1426" s="5"/>
      <c r="D1426" s="2"/>
      <c r="E1426" s="2"/>
      <c r="F1426" s="2"/>
      <c r="G1426" s="2">
        <f t="shared" ref="G1426" si="287">+((D1426*12)+E1426)*F1426*1000</f>
        <v>0</v>
      </c>
      <c r="H1426" s="2"/>
      <c r="I1426" s="2">
        <f t="shared" ref="I1426" si="288">+H1426*F1426*1000</f>
        <v>0</v>
      </c>
      <c r="J1426" s="2"/>
      <c r="K1426" s="2"/>
      <c r="L1426" s="2">
        <f>+SUM(G1422:G1426)-SUM(I1422:K1426)</f>
        <v>0</v>
      </c>
      <c r="M1426" s="5"/>
    </row>
    <row r="1427" spans="1:13" ht="15.75" thickBot="1">
      <c r="A1427" s="12"/>
      <c r="B1427" s="13"/>
      <c r="C1427" s="5"/>
      <c r="D1427" s="2"/>
      <c r="E1427" s="2"/>
      <c r="F1427" s="2"/>
      <c r="G1427" s="2">
        <f>+((D1427*12)+E1427)*F1427*1000</f>
        <v>0</v>
      </c>
      <c r="H1427" s="2"/>
      <c r="I1427" s="2">
        <f>+H1427*F1427*1000</f>
        <v>0</v>
      </c>
      <c r="J1427" s="2"/>
      <c r="K1427" s="2"/>
      <c r="L1427" s="2">
        <f t="shared" ref="L1427" si="289">+G1427-I1427-J1427-K1427</f>
        <v>0</v>
      </c>
      <c r="M1427" s="5"/>
    </row>
    <row r="1428" spans="1:13" ht="15.75" thickBot="1">
      <c r="D1428" s="14">
        <f>SUM(D1374:D1427)</f>
        <v>0</v>
      </c>
      <c r="E1428" s="14">
        <f>SUM(E1374:E1427)</f>
        <v>0</v>
      </c>
      <c r="F1428" s="8"/>
      <c r="G1428" s="14">
        <f t="shared" ref="G1428:L1428" si="290">SUM(G1374:G1427)</f>
        <v>0</v>
      </c>
      <c r="H1428" s="14">
        <f t="shared" si="290"/>
        <v>0</v>
      </c>
      <c r="I1428" s="14">
        <f t="shared" si="290"/>
        <v>0</v>
      </c>
      <c r="J1428" s="14">
        <f t="shared" si="290"/>
        <v>0</v>
      </c>
      <c r="K1428" s="14">
        <f t="shared" si="290"/>
        <v>0</v>
      </c>
      <c r="L1428" s="14">
        <f t="shared" si="290"/>
        <v>0</v>
      </c>
    </row>
    <row r="1429" spans="1:13">
      <c r="D1429" s="10">
        <v>0</v>
      </c>
      <c r="E1429" s="10">
        <v>0</v>
      </c>
      <c r="I1429" s="3"/>
    </row>
    <row r="1430" spans="1:13">
      <c r="I1430" s="3"/>
      <c r="L1430" s="35"/>
    </row>
    <row r="1431" spans="1:13">
      <c r="A1431" s="20"/>
      <c r="B1431" s="13"/>
      <c r="C1431" s="5"/>
      <c r="D1431" s="2"/>
      <c r="E1431" s="2"/>
      <c r="F1431" s="2"/>
      <c r="G1431" s="2">
        <f t="shared" ref="G1431:G1477" si="291">+((D1431*12)+E1431)*F1431*1000</f>
        <v>0</v>
      </c>
      <c r="H1431" s="2"/>
      <c r="I1431" s="2">
        <f t="shared" ref="I1431:I1477" si="292">+H1431*F1431*1000</f>
        <v>0</v>
      </c>
      <c r="J1431" s="2"/>
      <c r="K1431" s="2"/>
      <c r="L1431" s="4" t="s">
        <v>82</v>
      </c>
      <c r="M1431" s="5"/>
    </row>
    <row r="1432" spans="1:13">
      <c r="A1432" s="20"/>
      <c r="B1432" s="13"/>
      <c r="C1432" s="5"/>
      <c r="D1432" s="2"/>
      <c r="E1432" s="2"/>
      <c r="F1432" s="2"/>
      <c r="G1432" s="2">
        <f t="shared" ref="G1432:G1472" si="293">+((D1432*12)+E1432)*F1432*1000</f>
        <v>0</v>
      </c>
      <c r="H1432" s="2"/>
      <c r="I1432" s="2">
        <f t="shared" ref="I1432:I1472" si="294">+H1432*F1432*1000</f>
        <v>0</v>
      </c>
      <c r="J1432" s="2"/>
      <c r="K1432" s="2"/>
      <c r="L1432" s="4">
        <f>+SUM(G1431:G1432)-SUM(I1431:K1432)</f>
        <v>0</v>
      </c>
      <c r="M1432" s="5"/>
    </row>
    <row r="1433" spans="1:13">
      <c r="A1433" s="20"/>
      <c r="B1433" s="13"/>
      <c r="C1433" s="5"/>
      <c r="D1433" s="2"/>
      <c r="E1433" s="2"/>
      <c r="F1433" s="2"/>
      <c r="G1433" s="2">
        <f t="shared" si="293"/>
        <v>0</v>
      </c>
      <c r="H1433" s="2"/>
      <c r="I1433" s="2">
        <f t="shared" si="294"/>
        <v>0</v>
      </c>
      <c r="J1433" s="2"/>
      <c r="K1433" s="2"/>
      <c r="L1433" s="4" t="s">
        <v>82</v>
      </c>
      <c r="M1433" s="5"/>
    </row>
    <row r="1434" spans="1:13">
      <c r="A1434" s="20"/>
      <c r="B1434" s="13"/>
      <c r="C1434" s="5"/>
      <c r="D1434" s="2"/>
      <c r="E1434" s="2"/>
      <c r="F1434" s="2"/>
      <c r="G1434" s="2">
        <f t="shared" si="293"/>
        <v>0</v>
      </c>
      <c r="H1434" s="2"/>
      <c r="I1434" s="2">
        <f t="shared" si="294"/>
        <v>0</v>
      </c>
      <c r="J1434" s="2"/>
      <c r="K1434" s="2"/>
      <c r="L1434" s="4">
        <f>+SUM(G1433:G1434)-SUM(I1433:K1434)</f>
        <v>0</v>
      </c>
      <c r="M1434" s="5"/>
    </row>
    <row r="1435" spans="1:13">
      <c r="A1435" s="20"/>
      <c r="B1435" s="13"/>
      <c r="C1435" s="5"/>
      <c r="D1435" s="2"/>
      <c r="E1435" s="2"/>
      <c r="F1435" s="2"/>
      <c r="G1435" s="2">
        <f t="shared" si="293"/>
        <v>0</v>
      </c>
      <c r="H1435" s="2"/>
      <c r="I1435" s="2">
        <f t="shared" si="294"/>
        <v>0</v>
      </c>
      <c r="J1435" s="2"/>
      <c r="K1435" s="2"/>
      <c r="L1435" s="4" t="s">
        <v>82</v>
      </c>
      <c r="M1435" s="5"/>
    </row>
    <row r="1436" spans="1:13">
      <c r="A1436" s="20"/>
      <c r="B1436" s="13"/>
      <c r="C1436" s="5"/>
      <c r="D1436" s="2"/>
      <c r="E1436" s="2"/>
      <c r="F1436" s="2"/>
      <c r="G1436" s="2">
        <f t="shared" ref="G1436:G1452" si="295">+((D1436*12)+E1436)*F1436*1000</f>
        <v>0</v>
      </c>
      <c r="H1436" s="2"/>
      <c r="I1436" s="2">
        <f t="shared" ref="I1436:I1452" si="296">+H1436*F1436*1000</f>
        <v>0</v>
      </c>
      <c r="J1436" s="2"/>
      <c r="K1436" s="2"/>
      <c r="L1436" s="4">
        <f>+SUM(G1435:G1436)-SUM(K1436)</f>
        <v>0</v>
      </c>
      <c r="M1436" s="5"/>
    </row>
    <row r="1437" spans="1:13">
      <c r="A1437" s="20"/>
      <c r="B1437" s="13"/>
      <c r="C1437" s="5"/>
      <c r="D1437" s="2"/>
      <c r="E1437" s="2"/>
      <c r="F1437" s="2"/>
      <c r="G1437" s="2">
        <f t="shared" si="295"/>
        <v>0</v>
      </c>
      <c r="H1437" s="2"/>
      <c r="I1437" s="2">
        <f t="shared" si="296"/>
        <v>0</v>
      </c>
      <c r="J1437" s="2"/>
      <c r="K1437" s="2"/>
      <c r="L1437" s="4" t="s">
        <v>82</v>
      </c>
      <c r="M1437" s="5"/>
    </row>
    <row r="1438" spans="1:13">
      <c r="A1438" s="20"/>
      <c r="B1438" s="13"/>
      <c r="C1438" s="5"/>
      <c r="D1438" s="2"/>
      <c r="E1438" s="2"/>
      <c r="F1438" s="2"/>
      <c r="G1438" s="2">
        <f t="shared" si="295"/>
        <v>0</v>
      </c>
      <c r="H1438" s="2"/>
      <c r="I1438" s="2">
        <f t="shared" si="296"/>
        <v>0</v>
      </c>
      <c r="J1438" s="2"/>
      <c r="K1438" s="2"/>
      <c r="L1438" s="4">
        <f>+SUM(G1437:G1438)-SUM(I1437:K1438)</f>
        <v>0</v>
      </c>
      <c r="M1438" s="5"/>
    </row>
    <row r="1439" spans="1:13">
      <c r="A1439" s="20"/>
      <c r="B1439" s="13"/>
      <c r="C1439" s="5"/>
      <c r="D1439" s="2"/>
      <c r="E1439" s="2"/>
      <c r="F1439" s="2"/>
      <c r="G1439" s="2">
        <f t="shared" si="295"/>
        <v>0</v>
      </c>
      <c r="H1439" s="2"/>
      <c r="I1439" s="2">
        <f t="shared" si="296"/>
        <v>0</v>
      </c>
      <c r="J1439" s="2"/>
      <c r="K1439" s="2"/>
      <c r="L1439" s="4">
        <f t="shared" ref="L1439:L1450" si="297">+G1439-I1439-J1439-K1439</f>
        <v>0</v>
      </c>
      <c r="M1439" s="5"/>
    </row>
    <row r="1440" spans="1:13">
      <c r="A1440" s="20"/>
      <c r="B1440" s="13"/>
      <c r="C1440" s="5"/>
      <c r="D1440" s="2"/>
      <c r="E1440" s="2"/>
      <c r="F1440" s="2"/>
      <c r="G1440" s="2">
        <f t="shared" si="295"/>
        <v>0</v>
      </c>
      <c r="H1440" s="2"/>
      <c r="I1440" s="2">
        <f t="shared" si="296"/>
        <v>0</v>
      </c>
      <c r="J1440" s="2"/>
      <c r="K1440" s="2"/>
      <c r="L1440" s="4" t="s">
        <v>82</v>
      </c>
      <c r="M1440" s="5"/>
    </row>
    <row r="1441" spans="1:13">
      <c r="A1441" s="20"/>
      <c r="B1441" s="13"/>
      <c r="C1441" s="5"/>
      <c r="D1441" s="2"/>
      <c r="E1441" s="2"/>
      <c r="F1441" s="2"/>
      <c r="G1441" s="2">
        <f t="shared" si="295"/>
        <v>0</v>
      </c>
      <c r="H1441" s="2"/>
      <c r="I1441" s="2">
        <f t="shared" si="296"/>
        <v>0</v>
      </c>
      <c r="J1441" s="2"/>
      <c r="K1441" s="2"/>
      <c r="L1441" s="4">
        <f>+SUM(G1440:G1441)-SUM(I1440:K1441)</f>
        <v>0</v>
      </c>
      <c r="M1441" s="5"/>
    </row>
    <row r="1442" spans="1:13">
      <c r="A1442" s="20"/>
      <c r="B1442" s="13"/>
      <c r="C1442" s="5"/>
      <c r="D1442" s="2"/>
      <c r="E1442" s="2"/>
      <c r="F1442" s="2"/>
      <c r="G1442" s="2">
        <f t="shared" si="295"/>
        <v>0</v>
      </c>
      <c r="H1442" s="2"/>
      <c r="I1442" s="2">
        <f t="shared" si="296"/>
        <v>0</v>
      </c>
      <c r="J1442" s="2"/>
      <c r="K1442" s="2"/>
      <c r="L1442" s="4">
        <f t="shared" si="297"/>
        <v>0</v>
      </c>
      <c r="M1442" s="5"/>
    </row>
    <row r="1443" spans="1:13">
      <c r="A1443" s="20"/>
      <c r="B1443" s="13"/>
      <c r="C1443" s="5"/>
      <c r="D1443" s="2"/>
      <c r="E1443" s="2"/>
      <c r="F1443" s="2"/>
      <c r="G1443" s="2">
        <f t="shared" si="295"/>
        <v>0</v>
      </c>
      <c r="H1443" s="2"/>
      <c r="I1443" s="2">
        <f t="shared" si="296"/>
        <v>0</v>
      </c>
      <c r="J1443" s="2"/>
      <c r="K1443" s="2"/>
      <c r="L1443" s="4" t="s">
        <v>82</v>
      </c>
      <c r="M1443" s="5"/>
    </row>
    <row r="1444" spans="1:13">
      <c r="A1444" s="20"/>
      <c r="B1444" s="13"/>
      <c r="C1444" s="5"/>
      <c r="D1444" s="2"/>
      <c r="E1444" s="2"/>
      <c r="F1444" s="2"/>
      <c r="G1444" s="2">
        <f t="shared" si="295"/>
        <v>0</v>
      </c>
      <c r="H1444" s="2"/>
      <c r="I1444" s="2">
        <f t="shared" si="296"/>
        <v>0</v>
      </c>
      <c r="J1444" s="2"/>
      <c r="K1444" s="2"/>
      <c r="L1444" s="4">
        <f>+SUM(G1443:G1444)-SUM(I1443:K1444)</f>
        <v>0</v>
      </c>
      <c r="M1444" s="5"/>
    </row>
    <row r="1445" spans="1:13">
      <c r="A1445" s="20"/>
      <c r="B1445" s="13"/>
      <c r="C1445" s="5"/>
      <c r="D1445" s="2"/>
      <c r="E1445" s="2"/>
      <c r="F1445" s="2"/>
      <c r="G1445" s="2">
        <f t="shared" si="295"/>
        <v>0</v>
      </c>
      <c r="H1445" s="2"/>
      <c r="I1445" s="2">
        <f t="shared" si="296"/>
        <v>0</v>
      </c>
      <c r="J1445" s="2"/>
      <c r="K1445" s="2"/>
      <c r="L1445" s="4">
        <f t="shared" si="297"/>
        <v>0</v>
      </c>
      <c r="M1445" s="5"/>
    </row>
    <row r="1446" spans="1:13">
      <c r="A1446" s="20"/>
      <c r="B1446" s="13"/>
      <c r="C1446" s="5"/>
      <c r="D1446" s="2"/>
      <c r="E1446" s="2"/>
      <c r="F1446" s="2"/>
      <c r="G1446" s="2">
        <f t="shared" si="295"/>
        <v>0</v>
      </c>
      <c r="H1446" s="2"/>
      <c r="I1446" s="2">
        <f t="shared" si="296"/>
        <v>0</v>
      </c>
      <c r="J1446" s="2"/>
      <c r="K1446" s="2"/>
      <c r="L1446" s="4" t="s">
        <v>82</v>
      </c>
      <c r="M1446" s="5"/>
    </row>
    <row r="1447" spans="1:13">
      <c r="A1447" s="20"/>
      <c r="B1447" s="13"/>
      <c r="C1447" s="5"/>
      <c r="D1447" s="2"/>
      <c r="E1447" s="2"/>
      <c r="F1447" s="2"/>
      <c r="G1447" s="2">
        <f t="shared" si="295"/>
        <v>0</v>
      </c>
      <c r="H1447" s="2"/>
      <c r="I1447" s="2">
        <f t="shared" si="296"/>
        <v>0</v>
      </c>
      <c r="J1447" s="2"/>
      <c r="K1447" s="2"/>
      <c r="L1447" s="4">
        <f>+SUM(G1446:G1447)-SUM(I1446:K1447)</f>
        <v>0</v>
      </c>
      <c r="M1447" s="5"/>
    </row>
    <row r="1448" spans="1:13">
      <c r="A1448" s="20"/>
      <c r="B1448" s="13"/>
      <c r="C1448" s="5"/>
      <c r="D1448" s="2"/>
      <c r="E1448" s="2"/>
      <c r="F1448" s="2"/>
      <c r="G1448" s="2">
        <f t="shared" si="295"/>
        <v>0</v>
      </c>
      <c r="H1448" s="2"/>
      <c r="I1448" s="2">
        <f t="shared" si="296"/>
        <v>0</v>
      </c>
      <c r="J1448" s="2"/>
      <c r="K1448" s="2"/>
      <c r="L1448" s="4" t="s">
        <v>82</v>
      </c>
      <c r="M1448" s="5"/>
    </row>
    <row r="1449" spans="1:13">
      <c r="A1449" s="20"/>
      <c r="B1449" s="13"/>
      <c r="C1449" s="5"/>
      <c r="D1449" s="2"/>
      <c r="E1449" s="2"/>
      <c r="F1449" s="2"/>
      <c r="G1449" s="2">
        <f t="shared" si="295"/>
        <v>0</v>
      </c>
      <c r="H1449" s="2"/>
      <c r="I1449" s="2">
        <f t="shared" si="296"/>
        <v>0</v>
      </c>
      <c r="J1449" s="2"/>
      <c r="K1449" s="2"/>
      <c r="L1449" s="4">
        <f>+SUM(G1448:G1449)-SUM(I1448:K1449)</f>
        <v>0</v>
      </c>
      <c r="M1449" s="5"/>
    </row>
    <row r="1450" spans="1:13">
      <c r="A1450" s="20"/>
      <c r="B1450" s="13"/>
      <c r="C1450" s="5"/>
      <c r="D1450" s="2"/>
      <c r="E1450" s="2"/>
      <c r="F1450" s="2"/>
      <c r="G1450" s="2">
        <f t="shared" si="295"/>
        <v>0</v>
      </c>
      <c r="H1450" s="2"/>
      <c r="I1450" s="2">
        <f t="shared" si="296"/>
        <v>0</v>
      </c>
      <c r="J1450" s="2"/>
      <c r="K1450" s="2"/>
      <c r="L1450" s="4">
        <f t="shared" si="297"/>
        <v>0</v>
      </c>
      <c r="M1450" s="5"/>
    </row>
    <row r="1451" spans="1:13">
      <c r="A1451" s="20"/>
      <c r="B1451" s="13"/>
      <c r="C1451" s="5"/>
      <c r="D1451" s="2"/>
      <c r="E1451" s="2"/>
      <c r="F1451" s="2"/>
      <c r="G1451" s="2">
        <f t="shared" si="295"/>
        <v>0</v>
      </c>
      <c r="H1451" s="2"/>
      <c r="I1451" s="2">
        <f t="shared" si="296"/>
        <v>0</v>
      </c>
      <c r="J1451" s="2"/>
      <c r="K1451" s="2"/>
      <c r="L1451" s="4" t="s">
        <v>82</v>
      </c>
      <c r="M1451" s="5"/>
    </row>
    <row r="1452" spans="1:13">
      <c r="A1452" s="20"/>
      <c r="B1452" s="13"/>
      <c r="C1452" s="5"/>
      <c r="D1452" s="2"/>
      <c r="E1452" s="2"/>
      <c r="F1452" s="2"/>
      <c r="G1452" s="2">
        <f t="shared" si="295"/>
        <v>0</v>
      </c>
      <c r="H1452" s="2"/>
      <c r="I1452" s="2">
        <f t="shared" si="296"/>
        <v>0</v>
      </c>
      <c r="J1452" s="2"/>
      <c r="K1452" s="2"/>
      <c r="L1452" s="4" t="s">
        <v>82</v>
      </c>
      <c r="M1452" s="5"/>
    </row>
    <row r="1453" spans="1:13">
      <c r="A1453" s="20"/>
      <c r="B1453" s="13"/>
      <c r="C1453" s="5"/>
      <c r="D1453" s="2"/>
      <c r="E1453" s="2"/>
      <c r="F1453" s="2"/>
      <c r="G1453" s="2">
        <f t="shared" si="293"/>
        <v>0</v>
      </c>
      <c r="H1453" s="2"/>
      <c r="I1453" s="2">
        <f t="shared" si="294"/>
        <v>0</v>
      </c>
      <c r="J1453" s="2"/>
      <c r="K1453" s="2"/>
      <c r="L1453" s="4" t="s">
        <v>82</v>
      </c>
      <c r="M1453" s="5"/>
    </row>
    <row r="1454" spans="1:13">
      <c r="A1454" s="20"/>
      <c r="B1454" s="13"/>
      <c r="C1454" s="5"/>
      <c r="D1454" s="2"/>
      <c r="E1454" s="2"/>
      <c r="F1454" s="2"/>
      <c r="G1454" s="2">
        <f t="shared" si="293"/>
        <v>0</v>
      </c>
      <c r="H1454" s="2"/>
      <c r="I1454" s="2">
        <f t="shared" si="294"/>
        <v>0</v>
      </c>
      <c r="J1454" s="2"/>
      <c r="K1454" s="2"/>
      <c r="L1454" s="4">
        <f>+SUM(G1451:G1454)-SUM(I1451:K1454)</f>
        <v>0</v>
      </c>
      <c r="M1454" s="5"/>
    </row>
    <row r="1455" spans="1:13">
      <c r="A1455" s="20"/>
      <c r="B1455" s="13"/>
      <c r="C1455" s="5"/>
      <c r="D1455" s="2"/>
      <c r="E1455" s="2"/>
      <c r="F1455" s="2"/>
      <c r="G1455" s="2">
        <f t="shared" si="293"/>
        <v>0</v>
      </c>
      <c r="H1455" s="2"/>
      <c r="I1455" s="2">
        <f t="shared" si="294"/>
        <v>0</v>
      </c>
      <c r="J1455" s="2"/>
      <c r="K1455" s="2"/>
      <c r="L1455" s="4" t="s">
        <v>82</v>
      </c>
      <c r="M1455" s="5"/>
    </row>
    <row r="1456" spans="1:13">
      <c r="A1456" s="20"/>
      <c r="B1456" s="13"/>
      <c r="C1456" s="5"/>
      <c r="D1456" s="2"/>
      <c r="E1456" s="2"/>
      <c r="F1456" s="2"/>
      <c r="G1456" s="2">
        <f t="shared" si="293"/>
        <v>0</v>
      </c>
      <c r="H1456" s="2"/>
      <c r="I1456" s="2">
        <f t="shared" si="294"/>
        <v>0</v>
      </c>
      <c r="J1456" s="2"/>
      <c r="K1456" s="2"/>
      <c r="L1456" s="4">
        <f>+SUM(G1455:G1456)-SUM(I1455:K1456)</f>
        <v>0</v>
      </c>
      <c r="M1456" s="5"/>
    </row>
    <row r="1457" spans="1:13">
      <c r="A1457" s="20"/>
      <c r="B1457" s="13"/>
      <c r="C1457" s="5"/>
      <c r="D1457" s="2"/>
      <c r="E1457" s="2"/>
      <c r="F1457" s="2"/>
      <c r="G1457" s="2">
        <f t="shared" si="293"/>
        <v>0</v>
      </c>
      <c r="H1457" s="2"/>
      <c r="I1457" s="2">
        <f t="shared" si="294"/>
        <v>0</v>
      </c>
      <c r="J1457" s="2"/>
      <c r="K1457" s="2"/>
      <c r="L1457" s="4" t="s">
        <v>82</v>
      </c>
      <c r="M1457" s="5"/>
    </row>
    <row r="1458" spans="1:13">
      <c r="A1458" s="20"/>
      <c r="B1458" s="13"/>
      <c r="C1458" s="5"/>
      <c r="D1458" s="2"/>
      <c r="E1458" s="2"/>
      <c r="F1458" s="2"/>
      <c r="G1458" s="2">
        <f t="shared" si="293"/>
        <v>0</v>
      </c>
      <c r="H1458" s="2"/>
      <c r="I1458" s="2">
        <f t="shared" si="294"/>
        <v>0</v>
      </c>
      <c r="J1458" s="2"/>
      <c r="K1458" s="2"/>
      <c r="L1458" s="4" t="s">
        <v>82</v>
      </c>
      <c r="M1458" s="5"/>
    </row>
    <row r="1459" spans="1:13">
      <c r="A1459" s="20"/>
      <c r="B1459" s="13"/>
      <c r="C1459" s="5"/>
      <c r="D1459" s="2"/>
      <c r="E1459" s="2"/>
      <c r="F1459" s="2"/>
      <c r="G1459" s="2">
        <f t="shared" si="293"/>
        <v>0</v>
      </c>
      <c r="H1459" s="2"/>
      <c r="I1459" s="2">
        <f t="shared" si="294"/>
        <v>0</v>
      </c>
      <c r="J1459" s="2"/>
      <c r="K1459" s="2"/>
      <c r="L1459" s="4" t="s">
        <v>82</v>
      </c>
      <c r="M1459" s="5"/>
    </row>
    <row r="1460" spans="1:13">
      <c r="A1460" s="20"/>
      <c r="B1460" s="13"/>
      <c r="C1460" s="5"/>
      <c r="D1460" s="2"/>
      <c r="E1460" s="2"/>
      <c r="F1460" s="2"/>
      <c r="G1460" s="2">
        <f t="shared" ref="G1460:G1469" si="298">+((D1460*12)+E1460)*F1460*1000</f>
        <v>0</v>
      </c>
      <c r="H1460" s="2"/>
      <c r="I1460" s="2">
        <f t="shared" ref="I1460:I1469" si="299">+H1460*F1460*1000</f>
        <v>0</v>
      </c>
      <c r="J1460" s="2"/>
      <c r="K1460" s="2"/>
      <c r="L1460" s="4" t="s">
        <v>82</v>
      </c>
      <c r="M1460" s="5"/>
    </row>
    <row r="1461" spans="1:13">
      <c r="A1461" s="20"/>
      <c r="B1461" s="13"/>
      <c r="C1461" s="5"/>
      <c r="D1461" s="2"/>
      <c r="E1461" s="2"/>
      <c r="F1461" s="2"/>
      <c r="G1461" s="2">
        <f t="shared" si="298"/>
        <v>0</v>
      </c>
      <c r="H1461" s="2"/>
      <c r="I1461" s="2">
        <f t="shared" si="299"/>
        <v>0</v>
      </c>
      <c r="J1461" s="2"/>
      <c r="K1461" s="2"/>
      <c r="L1461" s="4">
        <f>+SUM(G1457:G1461)-SUM(I1457:K1461)</f>
        <v>0</v>
      </c>
      <c r="M1461" s="5"/>
    </row>
    <row r="1462" spans="1:13">
      <c r="A1462" s="20"/>
      <c r="B1462" s="13"/>
      <c r="C1462" s="5"/>
      <c r="D1462" s="2"/>
      <c r="E1462" s="2"/>
      <c r="F1462" s="2"/>
      <c r="G1462" s="2">
        <f t="shared" si="298"/>
        <v>0</v>
      </c>
      <c r="H1462" s="2"/>
      <c r="I1462" s="2">
        <f t="shared" si="299"/>
        <v>0</v>
      </c>
      <c r="J1462" s="2"/>
      <c r="K1462" s="2"/>
      <c r="L1462" s="4" t="s">
        <v>82</v>
      </c>
      <c r="M1462" s="5"/>
    </row>
    <row r="1463" spans="1:13">
      <c r="A1463" s="20"/>
      <c r="B1463" s="13"/>
      <c r="C1463" s="5"/>
      <c r="D1463" s="2"/>
      <c r="E1463" s="2"/>
      <c r="F1463" s="2"/>
      <c r="G1463" s="2">
        <f t="shared" si="298"/>
        <v>0</v>
      </c>
      <c r="H1463" s="2"/>
      <c r="I1463" s="2">
        <f t="shared" si="299"/>
        <v>0</v>
      </c>
      <c r="J1463" s="2"/>
      <c r="K1463" s="2"/>
      <c r="L1463" s="4" t="s">
        <v>82</v>
      </c>
      <c r="M1463" s="5"/>
    </row>
    <row r="1464" spans="1:13">
      <c r="A1464" s="20"/>
      <c r="B1464" s="13"/>
      <c r="C1464" s="5"/>
      <c r="D1464" s="2"/>
      <c r="E1464" s="2"/>
      <c r="F1464" s="2"/>
      <c r="G1464" s="2">
        <f t="shared" si="298"/>
        <v>0</v>
      </c>
      <c r="H1464" s="2"/>
      <c r="I1464" s="2">
        <f t="shared" si="299"/>
        <v>0</v>
      </c>
      <c r="J1464" s="2"/>
      <c r="K1464" s="2"/>
      <c r="L1464" s="4">
        <f>+SUM(G1462:G1464)-SUM(I1462:K1464)</f>
        <v>0</v>
      </c>
      <c r="M1464" s="5"/>
    </row>
    <row r="1465" spans="1:13">
      <c r="A1465" s="20"/>
      <c r="B1465" s="13"/>
      <c r="C1465" s="5"/>
      <c r="D1465" s="2"/>
      <c r="E1465" s="2"/>
      <c r="F1465" s="2"/>
      <c r="G1465" s="2">
        <f t="shared" si="298"/>
        <v>0</v>
      </c>
      <c r="H1465" s="2"/>
      <c r="I1465" s="2">
        <f t="shared" si="299"/>
        <v>0</v>
      </c>
      <c r="J1465" s="2"/>
      <c r="K1465" s="2"/>
      <c r="L1465" s="4">
        <f t="shared" ref="L1465:L1469" si="300">+G1465-I1465-J1465-K1465</f>
        <v>0</v>
      </c>
      <c r="M1465" s="5"/>
    </row>
    <row r="1466" spans="1:13">
      <c r="A1466" s="20"/>
      <c r="B1466" s="13"/>
      <c r="C1466" s="5"/>
      <c r="D1466" s="2"/>
      <c r="E1466" s="2"/>
      <c r="F1466" s="2"/>
      <c r="G1466" s="2">
        <f t="shared" si="298"/>
        <v>0</v>
      </c>
      <c r="H1466" s="2"/>
      <c r="I1466" s="2">
        <f t="shared" si="299"/>
        <v>0</v>
      </c>
      <c r="J1466" s="2"/>
      <c r="K1466" s="2"/>
      <c r="L1466" s="4">
        <f t="shared" si="300"/>
        <v>0</v>
      </c>
      <c r="M1466" s="5"/>
    </row>
    <row r="1467" spans="1:13">
      <c r="A1467" s="20"/>
      <c r="B1467" s="13"/>
      <c r="C1467" s="5"/>
      <c r="D1467" s="2"/>
      <c r="E1467" s="2"/>
      <c r="F1467" s="2"/>
      <c r="G1467" s="2">
        <f t="shared" si="298"/>
        <v>0</v>
      </c>
      <c r="H1467" s="2"/>
      <c r="I1467" s="2">
        <f t="shared" si="299"/>
        <v>0</v>
      </c>
      <c r="J1467" s="2"/>
      <c r="K1467" s="2"/>
      <c r="L1467" s="4" t="s">
        <v>82</v>
      </c>
      <c r="M1467" s="5"/>
    </row>
    <row r="1468" spans="1:13">
      <c r="A1468" s="20"/>
      <c r="B1468" s="13"/>
      <c r="C1468" s="5"/>
      <c r="D1468" s="2"/>
      <c r="E1468" s="2"/>
      <c r="F1468" s="2"/>
      <c r="G1468" s="2">
        <f t="shared" si="298"/>
        <v>0</v>
      </c>
      <c r="H1468" s="2"/>
      <c r="I1468" s="2">
        <f t="shared" si="299"/>
        <v>0</v>
      </c>
      <c r="J1468" s="2"/>
      <c r="K1468" s="2"/>
      <c r="L1468" s="4">
        <f>+SUM(G1467:G1468)-SUM(I1467:K1468)</f>
        <v>0</v>
      </c>
      <c r="M1468" s="5"/>
    </row>
    <row r="1469" spans="1:13">
      <c r="A1469" s="20"/>
      <c r="B1469" s="13"/>
      <c r="C1469" s="5"/>
      <c r="D1469" s="2"/>
      <c r="E1469" s="2"/>
      <c r="F1469" s="2"/>
      <c r="G1469" s="2">
        <f t="shared" si="298"/>
        <v>0</v>
      </c>
      <c r="H1469" s="2"/>
      <c r="I1469" s="2">
        <f t="shared" si="299"/>
        <v>0</v>
      </c>
      <c r="J1469" s="2"/>
      <c r="K1469" s="2"/>
      <c r="L1469" s="4">
        <f t="shared" si="300"/>
        <v>0</v>
      </c>
      <c r="M1469" s="5"/>
    </row>
    <row r="1470" spans="1:13">
      <c r="A1470" s="20"/>
      <c r="B1470" s="13"/>
      <c r="C1470" s="5"/>
      <c r="D1470" s="2"/>
      <c r="E1470" s="2"/>
      <c r="F1470" s="2"/>
      <c r="G1470" s="2">
        <f t="shared" si="293"/>
        <v>0</v>
      </c>
      <c r="H1470" s="2"/>
      <c r="I1470" s="2">
        <f t="shared" si="294"/>
        <v>0</v>
      </c>
      <c r="J1470" s="2"/>
      <c r="K1470" s="2"/>
      <c r="L1470" s="4" t="s">
        <v>82</v>
      </c>
      <c r="M1470" s="5"/>
    </row>
    <row r="1471" spans="1:13">
      <c r="A1471" s="20"/>
      <c r="B1471" s="13"/>
      <c r="C1471" s="5"/>
      <c r="D1471" s="2"/>
      <c r="E1471" s="2"/>
      <c r="F1471" s="2"/>
      <c r="G1471" s="2">
        <f t="shared" si="293"/>
        <v>0</v>
      </c>
      <c r="H1471" s="2"/>
      <c r="I1471" s="2">
        <f t="shared" si="294"/>
        <v>0</v>
      </c>
      <c r="J1471" s="2"/>
      <c r="K1471" s="2"/>
      <c r="L1471" s="4" t="s">
        <v>82</v>
      </c>
      <c r="M1471" s="5"/>
    </row>
    <row r="1472" spans="1:13">
      <c r="A1472" s="12"/>
      <c r="B1472" s="13"/>
      <c r="C1472" s="5"/>
      <c r="D1472" s="2"/>
      <c r="E1472" s="2"/>
      <c r="F1472" s="2"/>
      <c r="G1472" s="2">
        <f t="shared" si="293"/>
        <v>0</v>
      </c>
      <c r="H1472" s="2"/>
      <c r="I1472" s="2">
        <f t="shared" si="294"/>
        <v>0</v>
      </c>
      <c r="J1472" s="2"/>
      <c r="K1472" s="2"/>
      <c r="L1472" s="4">
        <f>+SUM(G1470:G1472)-SUM(I1470:K1472)</f>
        <v>0</v>
      </c>
      <c r="M1472" s="5"/>
    </row>
    <row r="1473" spans="1:13">
      <c r="A1473" s="12"/>
      <c r="B1473" s="13"/>
      <c r="C1473" s="5"/>
      <c r="D1473" s="2"/>
      <c r="E1473" s="2"/>
      <c r="F1473" s="2"/>
      <c r="G1473" s="2">
        <f t="shared" si="291"/>
        <v>0</v>
      </c>
      <c r="H1473" s="2"/>
      <c r="I1473" s="2">
        <f t="shared" si="292"/>
        <v>0</v>
      </c>
      <c r="J1473" s="2"/>
      <c r="K1473" s="2"/>
      <c r="L1473" s="4" t="s">
        <v>82</v>
      </c>
      <c r="M1473" s="5"/>
    </row>
    <row r="1474" spans="1:13">
      <c r="A1474" s="12"/>
      <c r="B1474" s="13"/>
      <c r="C1474" s="5"/>
      <c r="D1474" s="2"/>
      <c r="E1474" s="2"/>
      <c r="F1474" s="2"/>
      <c r="G1474" s="2">
        <f t="shared" si="291"/>
        <v>0</v>
      </c>
      <c r="H1474" s="2"/>
      <c r="I1474" s="2">
        <f t="shared" si="292"/>
        <v>0</v>
      </c>
      <c r="J1474" s="2"/>
      <c r="K1474" s="2"/>
      <c r="L1474" s="4">
        <f>+SUM(G1473:G1474)-SUM(I1473:K1474)</f>
        <v>0</v>
      </c>
      <c r="M1474" s="5"/>
    </row>
    <row r="1475" spans="1:13">
      <c r="A1475" s="12"/>
      <c r="B1475" s="13"/>
      <c r="C1475" s="5"/>
      <c r="D1475" s="2"/>
      <c r="E1475" s="2"/>
      <c r="F1475" s="2"/>
      <c r="G1475" s="2">
        <f t="shared" si="291"/>
        <v>0</v>
      </c>
      <c r="H1475" s="2"/>
      <c r="I1475" s="2">
        <f t="shared" si="292"/>
        <v>0</v>
      </c>
      <c r="J1475" s="2"/>
      <c r="K1475" s="2"/>
      <c r="L1475" s="4">
        <f t="shared" ref="L1475:L1476" si="301">+G1475-I1475-J1475-K1475</f>
        <v>0</v>
      </c>
      <c r="M1475" s="5"/>
    </row>
    <row r="1476" spans="1:13">
      <c r="A1476" s="12"/>
      <c r="B1476" s="13"/>
      <c r="C1476" s="5"/>
      <c r="D1476" s="2"/>
      <c r="E1476" s="2"/>
      <c r="F1476" s="2"/>
      <c r="G1476" s="2">
        <f t="shared" si="291"/>
        <v>0</v>
      </c>
      <c r="H1476" s="2"/>
      <c r="I1476" s="2">
        <f t="shared" si="292"/>
        <v>0</v>
      </c>
      <c r="J1476" s="2"/>
      <c r="K1476" s="2"/>
      <c r="L1476" s="4">
        <f t="shared" si="301"/>
        <v>0</v>
      </c>
      <c r="M1476" s="5"/>
    </row>
    <row r="1477" spans="1:13" ht="15.75" thickBot="1">
      <c r="A1477" s="12"/>
      <c r="B1477" s="13"/>
      <c r="C1477" s="5"/>
      <c r="D1477" s="2"/>
      <c r="E1477" s="2"/>
      <c r="F1477" s="2"/>
      <c r="G1477" s="2">
        <f t="shared" si="291"/>
        <v>0</v>
      </c>
      <c r="H1477" s="2"/>
      <c r="I1477" s="2">
        <f t="shared" si="292"/>
        <v>0</v>
      </c>
      <c r="J1477" s="2"/>
      <c r="K1477" s="2"/>
      <c r="L1477" s="4">
        <f t="shared" ref="L1477" si="302">+G1477-I1477-J1477-K1477</f>
        <v>0</v>
      </c>
      <c r="M1477" s="5"/>
    </row>
    <row r="1478" spans="1:13" ht="15.75" thickBot="1">
      <c r="D1478" s="14">
        <f>SUM(D1431:D1477)</f>
        <v>0</v>
      </c>
      <c r="E1478" s="14">
        <f>SUM(E1431:E1477)</f>
        <v>0</v>
      </c>
      <c r="F1478" s="8"/>
      <c r="G1478" s="14">
        <f t="shared" ref="G1478:L1478" si="303">SUM(G1431:G1477)</f>
        <v>0</v>
      </c>
      <c r="H1478" s="14">
        <f t="shared" si="303"/>
        <v>0</v>
      </c>
      <c r="I1478" s="14">
        <f t="shared" si="303"/>
        <v>0</v>
      </c>
      <c r="J1478" s="14">
        <f t="shared" si="303"/>
        <v>0</v>
      </c>
      <c r="K1478" s="14">
        <f t="shared" si="303"/>
        <v>0</v>
      </c>
      <c r="L1478" s="14">
        <f t="shared" si="303"/>
        <v>0</v>
      </c>
    </row>
    <row r="1479" spans="1:13">
      <c r="D1479" s="10">
        <v>0</v>
      </c>
      <c r="E1479" s="10">
        <v>0</v>
      </c>
      <c r="I1479" s="3"/>
    </row>
    <row r="1480" spans="1:13">
      <c r="I1480" s="3"/>
      <c r="L1480" s="35"/>
    </row>
    <row r="1481" spans="1:13">
      <c r="A1481" s="20"/>
      <c r="B1481" s="13"/>
      <c r="C1481" s="5"/>
      <c r="D1481" s="2"/>
      <c r="E1481" s="2"/>
      <c r="F1481" s="2"/>
      <c r="G1481" s="2">
        <f t="shared" ref="G1481:G1503" si="304">+((D1481*12)+E1481)*F1481*1000</f>
        <v>0</v>
      </c>
      <c r="H1481" s="2"/>
      <c r="I1481" s="2">
        <f t="shared" ref="I1481:I1503" si="305">+H1481*F1481*1000</f>
        <v>0</v>
      </c>
      <c r="J1481" s="2"/>
      <c r="K1481" s="2"/>
      <c r="L1481" s="4" t="s">
        <v>82</v>
      </c>
      <c r="M1481" s="5"/>
    </row>
    <row r="1482" spans="1:13">
      <c r="A1482" s="12"/>
      <c r="B1482" s="13"/>
      <c r="C1482" s="5"/>
      <c r="D1482" s="2"/>
      <c r="E1482" s="2"/>
      <c r="F1482" s="2"/>
      <c r="G1482" s="2">
        <f t="shared" si="304"/>
        <v>0</v>
      </c>
      <c r="H1482" s="2"/>
      <c r="I1482" s="2">
        <f t="shared" si="305"/>
        <v>0</v>
      </c>
      <c r="J1482" s="2"/>
      <c r="K1482" s="2"/>
      <c r="L1482" s="4" t="s">
        <v>82</v>
      </c>
      <c r="M1482" s="5"/>
    </row>
    <row r="1483" spans="1:13">
      <c r="A1483" s="12"/>
      <c r="B1483" s="13"/>
      <c r="C1483" s="5"/>
      <c r="D1483" s="2"/>
      <c r="E1483" s="2"/>
      <c r="F1483" s="2"/>
      <c r="G1483" s="2">
        <f t="shared" si="304"/>
        <v>0</v>
      </c>
      <c r="H1483" s="2"/>
      <c r="I1483" s="2">
        <f t="shared" si="305"/>
        <v>0</v>
      </c>
      <c r="J1483" s="2"/>
      <c r="K1483" s="2"/>
      <c r="L1483" s="4" t="s">
        <v>82</v>
      </c>
      <c r="M1483" s="5"/>
    </row>
    <row r="1484" spans="1:13">
      <c r="A1484" s="12"/>
      <c r="B1484" s="13"/>
      <c r="C1484" s="5"/>
      <c r="D1484" s="2"/>
      <c r="E1484" s="2"/>
      <c r="F1484" s="2"/>
      <c r="G1484" s="2">
        <f t="shared" si="304"/>
        <v>0</v>
      </c>
      <c r="H1484" s="2"/>
      <c r="I1484" s="2">
        <f t="shared" si="305"/>
        <v>0</v>
      </c>
      <c r="J1484" s="2"/>
      <c r="K1484" s="2"/>
      <c r="L1484" s="4" t="s">
        <v>82</v>
      </c>
      <c r="M1484" s="5"/>
    </row>
    <row r="1485" spans="1:13">
      <c r="A1485" s="12"/>
      <c r="B1485" s="13"/>
      <c r="C1485" s="5"/>
      <c r="D1485" s="2"/>
      <c r="E1485" s="2"/>
      <c r="F1485" s="2"/>
      <c r="G1485" s="2">
        <f t="shared" si="304"/>
        <v>0</v>
      </c>
      <c r="H1485" s="2"/>
      <c r="I1485" s="2">
        <f t="shared" si="305"/>
        <v>0</v>
      </c>
      <c r="J1485" s="2"/>
      <c r="K1485" s="2"/>
      <c r="L1485" s="4">
        <f>+SUM(G1481:G1485)-SUM(I1481:K1485)</f>
        <v>0</v>
      </c>
      <c r="M1485" s="5"/>
    </row>
    <row r="1486" spans="1:13">
      <c r="A1486" s="12"/>
      <c r="B1486" s="13"/>
      <c r="C1486" s="5"/>
      <c r="D1486" s="2"/>
      <c r="E1486" s="2"/>
      <c r="F1486" s="2"/>
      <c r="G1486" s="2">
        <f t="shared" si="304"/>
        <v>0</v>
      </c>
      <c r="H1486" s="2"/>
      <c r="I1486" s="2">
        <f t="shared" si="305"/>
        <v>0</v>
      </c>
      <c r="J1486" s="2"/>
      <c r="K1486" s="2"/>
      <c r="L1486" s="4">
        <f t="shared" ref="L1486:L1496" si="306">+G1486-I1486-J1486-K1486</f>
        <v>0</v>
      </c>
      <c r="M1486" s="5"/>
    </row>
    <row r="1487" spans="1:13">
      <c r="A1487" s="12"/>
      <c r="B1487" s="13"/>
      <c r="C1487" s="5"/>
      <c r="D1487" s="2"/>
      <c r="E1487" s="2"/>
      <c r="F1487" s="2"/>
      <c r="G1487" s="2">
        <f t="shared" si="304"/>
        <v>0</v>
      </c>
      <c r="H1487" s="2"/>
      <c r="I1487" s="2">
        <f t="shared" si="305"/>
        <v>0</v>
      </c>
      <c r="J1487" s="2"/>
      <c r="K1487" s="2"/>
      <c r="L1487" s="4">
        <f t="shared" si="306"/>
        <v>0</v>
      </c>
      <c r="M1487" s="5"/>
    </row>
    <row r="1488" spans="1:13">
      <c r="A1488" s="12"/>
      <c r="B1488" s="13"/>
      <c r="C1488" s="5"/>
      <c r="D1488" s="2"/>
      <c r="E1488" s="2"/>
      <c r="F1488" s="2"/>
      <c r="G1488" s="2">
        <f t="shared" si="304"/>
        <v>0</v>
      </c>
      <c r="H1488" s="2"/>
      <c r="I1488" s="2">
        <f t="shared" si="305"/>
        <v>0</v>
      </c>
      <c r="J1488" s="2"/>
      <c r="K1488" s="2"/>
      <c r="L1488" s="4">
        <f t="shared" si="306"/>
        <v>0</v>
      </c>
      <c r="M1488" s="5"/>
    </row>
    <row r="1489" spans="1:13">
      <c r="A1489" s="12"/>
      <c r="B1489" s="13"/>
      <c r="C1489" s="5"/>
      <c r="D1489" s="2"/>
      <c r="E1489" s="2"/>
      <c r="F1489" s="2"/>
      <c r="G1489" s="2">
        <f t="shared" si="304"/>
        <v>0</v>
      </c>
      <c r="H1489" s="2"/>
      <c r="I1489" s="2">
        <f t="shared" si="305"/>
        <v>0</v>
      </c>
      <c r="J1489" s="2"/>
      <c r="K1489" s="2"/>
      <c r="L1489" s="4" t="s">
        <v>82</v>
      </c>
      <c r="M1489" s="5"/>
    </row>
    <row r="1490" spans="1:13">
      <c r="A1490" s="12"/>
      <c r="B1490" s="13"/>
      <c r="C1490" s="5"/>
      <c r="D1490" s="2"/>
      <c r="E1490" s="2"/>
      <c r="F1490" s="2"/>
      <c r="G1490" s="2">
        <f t="shared" si="304"/>
        <v>0</v>
      </c>
      <c r="H1490" s="2"/>
      <c r="I1490" s="2">
        <f t="shared" si="305"/>
        <v>0</v>
      </c>
      <c r="J1490" s="2"/>
      <c r="K1490" s="2"/>
      <c r="L1490" s="4">
        <f>+SUM(G1489:G1490)-SUM(I1489:K1490)</f>
        <v>0</v>
      </c>
      <c r="M1490" s="5"/>
    </row>
    <row r="1491" spans="1:13">
      <c r="A1491" s="12"/>
      <c r="B1491" s="13"/>
      <c r="C1491" s="5"/>
      <c r="D1491" s="2"/>
      <c r="E1491" s="2"/>
      <c r="F1491" s="2"/>
      <c r="G1491" s="2">
        <f t="shared" si="304"/>
        <v>0</v>
      </c>
      <c r="H1491" s="2"/>
      <c r="I1491" s="2">
        <f t="shared" si="305"/>
        <v>0</v>
      </c>
      <c r="J1491" s="2"/>
      <c r="K1491" s="2"/>
      <c r="L1491" s="4">
        <f t="shared" si="306"/>
        <v>0</v>
      </c>
      <c r="M1491" s="5"/>
    </row>
    <row r="1492" spans="1:13">
      <c r="A1492" s="12"/>
      <c r="B1492" s="13"/>
      <c r="C1492" s="5"/>
      <c r="D1492" s="2"/>
      <c r="E1492" s="2"/>
      <c r="F1492" s="2"/>
      <c r="G1492" s="2">
        <f t="shared" si="304"/>
        <v>0</v>
      </c>
      <c r="H1492" s="2"/>
      <c r="I1492" s="2">
        <f t="shared" si="305"/>
        <v>0</v>
      </c>
      <c r="J1492" s="2"/>
      <c r="K1492" s="2"/>
      <c r="L1492" s="4">
        <f t="shared" si="306"/>
        <v>0</v>
      </c>
      <c r="M1492" s="5"/>
    </row>
    <row r="1493" spans="1:13">
      <c r="A1493" s="12"/>
      <c r="B1493" s="13"/>
      <c r="C1493" s="5"/>
      <c r="D1493" s="2"/>
      <c r="E1493" s="2"/>
      <c r="F1493" s="2"/>
      <c r="G1493" s="2">
        <f t="shared" si="304"/>
        <v>0</v>
      </c>
      <c r="H1493" s="2"/>
      <c r="I1493" s="2">
        <f t="shared" si="305"/>
        <v>0</v>
      </c>
      <c r="J1493" s="2"/>
      <c r="K1493" s="2"/>
      <c r="L1493" s="4">
        <f t="shared" si="306"/>
        <v>0</v>
      </c>
      <c r="M1493" s="5"/>
    </row>
    <row r="1494" spans="1:13">
      <c r="A1494" s="12"/>
      <c r="B1494" s="13"/>
      <c r="C1494" s="5"/>
      <c r="D1494" s="2"/>
      <c r="E1494" s="2"/>
      <c r="F1494" s="2"/>
      <c r="G1494" s="2">
        <f t="shared" si="304"/>
        <v>0</v>
      </c>
      <c r="H1494" s="2"/>
      <c r="I1494" s="2">
        <f t="shared" si="305"/>
        <v>0</v>
      </c>
      <c r="J1494" s="2"/>
      <c r="K1494" s="2"/>
      <c r="L1494" s="4">
        <f t="shared" si="306"/>
        <v>0</v>
      </c>
      <c r="M1494" s="5"/>
    </row>
    <row r="1495" spans="1:13">
      <c r="A1495" s="12"/>
      <c r="B1495" s="13"/>
      <c r="C1495" s="5"/>
      <c r="D1495" s="2"/>
      <c r="E1495" s="2"/>
      <c r="F1495" s="2"/>
      <c r="G1495" s="2">
        <f t="shared" si="304"/>
        <v>0</v>
      </c>
      <c r="H1495" s="2"/>
      <c r="I1495" s="2">
        <f t="shared" si="305"/>
        <v>0</v>
      </c>
      <c r="J1495" s="2"/>
      <c r="K1495" s="2"/>
      <c r="L1495" s="4">
        <f t="shared" si="306"/>
        <v>0</v>
      </c>
      <c r="M1495" s="5"/>
    </row>
    <row r="1496" spans="1:13">
      <c r="A1496" s="12"/>
      <c r="B1496" s="13"/>
      <c r="C1496" s="5"/>
      <c r="D1496" s="2"/>
      <c r="E1496" s="2"/>
      <c r="F1496" s="2"/>
      <c r="G1496" s="2">
        <f t="shared" si="304"/>
        <v>0</v>
      </c>
      <c r="H1496" s="2"/>
      <c r="I1496" s="2">
        <f t="shared" si="305"/>
        <v>0</v>
      </c>
      <c r="J1496" s="2"/>
      <c r="K1496" s="2"/>
      <c r="L1496" s="4">
        <f t="shared" si="306"/>
        <v>0</v>
      </c>
      <c r="M1496" s="5"/>
    </row>
    <row r="1497" spans="1:13">
      <c r="A1497" s="12"/>
      <c r="B1497" s="13"/>
      <c r="C1497" s="5"/>
      <c r="D1497" s="2"/>
      <c r="E1497" s="2"/>
      <c r="F1497" s="2"/>
      <c r="G1497" s="2">
        <f t="shared" si="304"/>
        <v>0</v>
      </c>
      <c r="H1497" s="2"/>
      <c r="I1497" s="2">
        <f t="shared" si="305"/>
        <v>0</v>
      </c>
      <c r="J1497" s="2"/>
      <c r="K1497" s="2"/>
      <c r="L1497" s="4" t="s">
        <v>82</v>
      </c>
      <c r="M1497" s="5"/>
    </row>
    <row r="1498" spans="1:13">
      <c r="A1498" s="12"/>
      <c r="B1498" s="13"/>
      <c r="C1498" s="5"/>
      <c r="D1498" s="2"/>
      <c r="E1498" s="2"/>
      <c r="F1498" s="2"/>
      <c r="G1498" s="2">
        <f t="shared" si="304"/>
        <v>0</v>
      </c>
      <c r="H1498" s="2"/>
      <c r="I1498" s="2">
        <f t="shared" si="305"/>
        <v>0</v>
      </c>
      <c r="J1498" s="2"/>
      <c r="K1498" s="2"/>
      <c r="L1498" s="4" t="s">
        <v>82</v>
      </c>
      <c r="M1498" s="5"/>
    </row>
    <row r="1499" spans="1:13">
      <c r="A1499" s="12"/>
      <c r="B1499" s="13"/>
      <c r="C1499" s="5"/>
      <c r="D1499" s="2"/>
      <c r="E1499" s="2"/>
      <c r="F1499" s="2"/>
      <c r="G1499" s="2">
        <f t="shared" si="304"/>
        <v>0</v>
      </c>
      <c r="H1499" s="2"/>
      <c r="I1499" s="2">
        <f t="shared" si="305"/>
        <v>0</v>
      </c>
      <c r="J1499" s="2"/>
      <c r="K1499" s="2"/>
      <c r="L1499" s="4" t="s">
        <v>82</v>
      </c>
      <c r="M1499" s="5"/>
    </row>
    <row r="1500" spans="1:13">
      <c r="A1500" s="12"/>
      <c r="B1500" s="13"/>
      <c r="C1500" s="5"/>
      <c r="D1500" s="2"/>
      <c r="E1500" s="2"/>
      <c r="F1500" s="2"/>
      <c r="G1500" s="2">
        <f t="shared" si="304"/>
        <v>0</v>
      </c>
      <c r="H1500" s="2"/>
      <c r="I1500" s="2">
        <f t="shared" si="305"/>
        <v>0</v>
      </c>
      <c r="J1500" s="2"/>
      <c r="K1500" s="2"/>
      <c r="L1500" s="4" t="s">
        <v>82</v>
      </c>
      <c r="M1500" s="5"/>
    </row>
    <row r="1501" spans="1:13">
      <c r="A1501" s="12"/>
      <c r="B1501" s="13"/>
      <c r="C1501" s="5"/>
      <c r="D1501" s="2"/>
      <c r="E1501" s="2"/>
      <c r="F1501" s="2"/>
      <c r="G1501" s="2">
        <f t="shared" si="304"/>
        <v>0</v>
      </c>
      <c r="H1501" s="2"/>
      <c r="I1501" s="2">
        <f t="shared" si="305"/>
        <v>0</v>
      </c>
      <c r="J1501" s="2"/>
      <c r="K1501" s="2"/>
      <c r="L1501" s="4">
        <f>+SUM(G1497:G1501)-SUM(I1497:K1501)</f>
        <v>0</v>
      </c>
      <c r="M1501" s="5"/>
    </row>
    <row r="1502" spans="1:13">
      <c r="A1502" s="12"/>
      <c r="B1502" s="13"/>
      <c r="C1502" s="5"/>
      <c r="D1502" s="2"/>
      <c r="E1502" s="2"/>
      <c r="F1502" s="2"/>
      <c r="G1502" s="2">
        <f t="shared" si="304"/>
        <v>0</v>
      </c>
      <c r="H1502" s="2"/>
      <c r="I1502" s="2">
        <f t="shared" si="305"/>
        <v>0</v>
      </c>
      <c r="J1502" s="2"/>
      <c r="K1502" s="2"/>
      <c r="L1502" s="4">
        <f>+G1502-I1502-J1502-K1502</f>
        <v>0</v>
      </c>
      <c r="M1502" s="5"/>
    </row>
    <row r="1503" spans="1:13" ht="15.75" thickBot="1">
      <c r="A1503" s="12"/>
      <c r="B1503" s="13"/>
      <c r="C1503" s="5"/>
      <c r="D1503" s="2"/>
      <c r="E1503" s="2"/>
      <c r="F1503" s="2"/>
      <c r="G1503" s="2">
        <f t="shared" si="304"/>
        <v>0</v>
      </c>
      <c r="H1503" s="2"/>
      <c r="I1503" s="2">
        <f t="shared" si="305"/>
        <v>0</v>
      </c>
      <c r="J1503" s="2"/>
      <c r="K1503" s="2"/>
      <c r="L1503" s="4">
        <f t="shared" ref="L1503" si="307">+G1503-I1503-J1503-K1503</f>
        <v>0</v>
      </c>
      <c r="M1503" s="5"/>
    </row>
    <row r="1504" spans="1:13" ht="15.75" thickBot="1">
      <c r="D1504" s="14">
        <f>SUM(D1481:D1503)</f>
        <v>0</v>
      </c>
      <c r="E1504" s="14">
        <f>SUM(E1481:E1503)</f>
        <v>0</v>
      </c>
      <c r="F1504" s="8"/>
      <c r="G1504" s="14">
        <f t="shared" ref="G1504:L1504" si="308">SUM(G1481:G1503)</f>
        <v>0</v>
      </c>
      <c r="H1504" s="14">
        <f t="shared" si="308"/>
        <v>0</v>
      </c>
      <c r="I1504" s="14">
        <f t="shared" si="308"/>
        <v>0</v>
      </c>
      <c r="J1504" s="14">
        <f t="shared" si="308"/>
        <v>0</v>
      </c>
      <c r="K1504" s="14">
        <f t="shared" si="308"/>
        <v>0</v>
      </c>
      <c r="L1504" s="14">
        <f t="shared" si="308"/>
        <v>0</v>
      </c>
    </row>
    <row r="1505" spans="1:13">
      <c r="D1505" s="10">
        <v>0</v>
      </c>
      <c r="E1505" s="10">
        <v>0</v>
      </c>
      <c r="I1505" s="3"/>
    </row>
    <row r="1506" spans="1:13">
      <c r="I1506" s="3"/>
      <c r="L1506" s="35"/>
    </row>
    <row r="1507" spans="1:13">
      <c r="A1507" s="20"/>
      <c r="B1507" s="13"/>
      <c r="C1507" s="5"/>
      <c r="D1507" s="2"/>
      <c r="E1507" s="2"/>
      <c r="F1507" s="2"/>
      <c r="G1507" s="2">
        <f t="shared" ref="G1507:G1517" si="309">+((D1507*12)+E1507)*F1507*1000</f>
        <v>0</v>
      </c>
      <c r="H1507" s="2"/>
      <c r="I1507" s="2">
        <f t="shared" ref="I1507:I1517" si="310">+H1507*F1507*1000</f>
        <v>0</v>
      </c>
      <c r="J1507" s="2"/>
      <c r="K1507" s="2"/>
      <c r="L1507" s="4" t="s">
        <v>82</v>
      </c>
      <c r="M1507" s="5"/>
    </row>
    <row r="1508" spans="1:13">
      <c r="A1508" s="12"/>
      <c r="B1508" s="13"/>
      <c r="C1508" s="5"/>
      <c r="D1508" s="2"/>
      <c r="E1508" s="2"/>
      <c r="F1508" s="2"/>
      <c r="G1508" s="2">
        <f t="shared" si="309"/>
        <v>0</v>
      </c>
      <c r="H1508" s="2"/>
      <c r="I1508" s="2">
        <f t="shared" si="310"/>
        <v>0</v>
      </c>
      <c r="J1508" s="2"/>
      <c r="K1508" s="2"/>
      <c r="L1508" s="4">
        <f>+SUM(G1507:G1508)-SUM(I1507:K1508)</f>
        <v>0</v>
      </c>
      <c r="M1508" s="5"/>
    </row>
    <row r="1509" spans="1:13">
      <c r="A1509" s="12"/>
      <c r="B1509" s="13"/>
      <c r="C1509" s="5"/>
      <c r="D1509" s="2"/>
      <c r="E1509" s="2"/>
      <c r="F1509" s="2"/>
      <c r="G1509" s="2">
        <f t="shared" si="309"/>
        <v>0</v>
      </c>
      <c r="H1509" s="2"/>
      <c r="I1509" s="2">
        <f t="shared" si="310"/>
        <v>0</v>
      </c>
      <c r="J1509" s="2"/>
      <c r="K1509" s="2"/>
      <c r="L1509" s="4">
        <f t="shared" ref="L1509:L1516" si="311">+G1509-I1509-J1509-K1509</f>
        <v>0</v>
      </c>
      <c r="M1509" s="5"/>
    </row>
    <row r="1510" spans="1:13">
      <c r="A1510" s="12"/>
      <c r="B1510" s="13"/>
      <c r="C1510" s="5"/>
      <c r="D1510" s="2"/>
      <c r="E1510" s="2"/>
      <c r="F1510" s="2"/>
      <c r="G1510" s="2">
        <f t="shared" si="309"/>
        <v>0</v>
      </c>
      <c r="H1510" s="2"/>
      <c r="I1510" s="2">
        <f t="shared" si="310"/>
        <v>0</v>
      </c>
      <c r="J1510" s="2"/>
      <c r="K1510" s="2"/>
      <c r="L1510" s="4">
        <f t="shared" si="311"/>
        <v>0</v>
      </c>
      <c r="M1510" s="5"/>
    </row>
    <row r="1511" spans="1:13">
      <c r="A1511" s="12"/>
      <c r="B1511" s="13"/>
      <c r="C1511" s="5"/>
      <c r="D1511" s="2"/>
      <c r="E1511" s="2"/>
      <c r="F1511" s="2"/>
      <c r="G1511" s="2">
        <f t="shared" si="309"/>
        <v>0</v>
      </c>
      <c r="H1511" s="2"/>
      <c r="I1511" s="2">
        <f t="shared" si="310"/>
        <v>0</v>
      </c>
      <c r="J1511" s="2"/>
      <c r="K1511" s="2"/>
      <c r="L1511" s="4" t="s">
        <v>82</v>
      </c>
      <c r="M1511" s="5"/>
    </row>
    <row r="1512" spans="1:13">
      <c r="A1512" s="12"/>
      <c r="B1512" s="13"/>
      <c r="C1512" s="5"/>
      <c r="D1512" s="2"/>
      <c r="E1512" s="2"/>
      <c r="F1512" s="2"/>
      <c r="G1512" s="2">
        <f t="shared" si="309"/>
        <v>0</v>
      </c>
      <c r="H1512" s="2"/>
      <c r="I1512" s="2">
        <f t="shared" si="310"/>
        <v>0</v>
      </c>
      <c r="J1512" s="2"/>
      <c r="K1512" s="2"/>
      <c r="L1512" s="4" t="s">
        <v>82</v>
      </c>
      <c r="M1512" s="5"/>
    </row>
    <row r="1513" spans="1:13">
      <c r="A1513" s="12"/>
      <c r="B1513" s="13"/>
      <c r="C1513" s="5"/>
      <c r="D1513" s="2"/>
      <c r="E1513" s="2"/>
      <c r="F1513" s="2"/>
      <c r="G1513" s="2">
        <f t="shared" si="309"/>
        <v>0</v>
      </c>
      <c r="H1513" s="2"/>
      <c r="I1513" s="2">
        <f t="shared" si="310"/>
        <v>0</v>
      </c>
      <c r="J1513" s="2"/>
      <c r="K1513" s="2"/>
      <c r="L1513" s="4">
        <f>+SUM(G1511:G1513)-SUM(I1511:K1513)</f>
        <v>0</v>
      </c>
      <c r="M1513" s="5"/>
    </row>
    <row r="1514" spans="1:13">
      <c r="A1514" s="12"/>
      <c r="B1514" s="13"/>
      <c r="C1514" s="5"/>
      <c r="D1514" s="2"/>
      <c r="E1514" s="2"/>
      <c r="F1514" s="2"/>
      <c r="G1514" s="2">
        <f t="shared" si="309"/>
        <v>0</v>
      </c>
      <c r="H1514" s="2"/>
      <c r="I1514" s="2">
        <f t="shared" si="310"/>
        <v>0</v>
      </c>
      <c r="J1514" s="2"/>
      <c r="K1514" s="2"/>
      <c r="L1514" s="4">
        <f t="shared" si="311"/>
        <v>0</v>
      </c>
      <c r="M1514" s="5"/>
    </row>
    <row r="1515" spans="1:13">
      <c r="A1515" s="12"/>
      <c r="B1515" s="13"/>
      <c r="C1515" s="5"/>
      <c r="D1515" s="2"/>
      <c r="E1515" s="2"/>
      <c r="F1515" s="2"/>
      <c r="G1515" s="2">
        <f t="shared" si="309"/>
        <v>0</v>
      </c>
      <c r="H1515" s="2"/>
      <c r="I1515" s="2">
        <f t="shared" si="310"/>
        <v>0</v>
      </c>
      <c r="J1515" s="2"/>
      <c r="K1515" s="2"/>
      <c r="L1515" s="4">
        <f t="shared" si="311"/>
        <v>0</v>
      </c>
      <c r="M1515" s="5"/>
    </row>
    <row r="1516" spans="1:13">
      <c r="A1516" s="12"/>
      <c r="B1516" s="13"/>
      <c r="C1516" s="5"/>
      <c r="D1516" s="2"/>
      <c r="E1516" s="2"/>
      <c r="F1516" s="2"/>
      <c r="G1516" s="2">
        <f t="shared" si="309"/>
        <v>0</v>
      </c>
      <c r="H1516" s="2"/>
      <c r="I1516" s="2">
        <f t="shared" si="310"/>
        <v>0</v>
      </c>
      <c r="J1516" s="2"/>
      <c r="K1516" s="2"/>
      <c r="L1516" s="4">
        <f t="shared" si="311"/>
        <v>0</v>
      </c>
      <c r="M1516" s="5"/>
    </row>
    <row r="1517" spans="1:13" ht="15.75" thickBot="1">
      <c r="A1517" s="12"/>
      <c r="B1517" s="13"/>
      <c r="C1517" s="5"/>
      <c r="D1517" s="2"/>
      <c r="E1517" s="2"/>
      <c r="F1517" s="2"/>
      <c r="G1517" s="2">
        <f t="shared" si="309"/>
        <v>0</v>
      </c>
      <c r="H1517" s="2"/>
      <c r="I1517" s="2">
        <f t="shared" si="310"/>
        <v>0</v>
      </c>
      <c r="J1517" s="2"/>
      <c r="K1517" s="2"/>
      <c r="L1517" s="4">
        <f>+G1517-I1517-J1517-K1517</f>
        <v>0</v>
      </c>
      <c r="M1517" s="5"/>
    </row>
    <row r="1518" spans="1:13" ht="15.75" thickBot="1">
      <c r="D1518" s="14">
        <f>SUM(D1507:D1517)</f>
        <v>0</v>
      </c>
      <c r="E1518" s="14">
        <f>SUM(E1507:E1517)</f>
        <v>0</v>
      </c>
      <c r="F1518" s="8"/>
      <c r="G1518" s="14">
        <f t="shared" ref="G1518:L1518" si="312">SUM(G1507:G1517)</f>
        <v>0</v>
      </c>
      <c r="H1518" s="14">
        <f t="shared" si="312"/>
        <v>0</v>
      </c>
      <c r="I1518" s="14">
        <f t="shared" si="312"/>
        <v>0</v>
      </c>
      <c r="J1518" s="14">
        <f t="shared" si="312"/>
        <v>0</v>
      </c>
      <c r="K1518" s="14">
        <f t="shared" si="312"/>
        <v>0</v>
      </c>
      <c r="L1518" s="14">
        <f t="shared" si="312"/>
        <v>0</v>
      </c>
    </row>
    <row r="1519" spans="1:13">
      <c r="D1519" s="10">
        <v>0</v>
      </c>
      <c r="E1519" s="10">
        <v>0</v>
      </c>
      <c r="I1519" s="3"/>
      <c r="M1519" s="11"/>
    </row>
    <row r="1520" spans="1:13">
      <c r="D1520" s="10"/>
      <c r="E1520" s="10"/>
      <c r="I1520" s="3"/>
      <c r="M1520" s="11"/>
    </row>
    <row r="1521" spans="1:13">
      <c r="A1521" s="20"/>
      <c r="B1521" s="13"/>
      <c r="C1521" s="5"/>
      <c r="D1521" s="2"/>
      <c r="E1521" s="2"/>
      <c r="F1521" s="2"/>
      <c r="G1521" s="2">
        <f t="shared" ref="G1521:G1582" si="313">+((D1521*12)+E1521)*F1521*1000</f>
        <v>0</v>
      </c>
      <c r="H1521" s="2"/>
      <c r="I1521" s="2">
        <f t="shared" ref="I1521:I1582" si="314">+H1521*F1521*1000</f>
        <v>0</v>
      </c>
      <c r="J1521" s="2"/>
      <c r="K1521" s="2"/>
      <c r="L1521" s="2">
        <f>+G1521-I1521-J1521-K1521</f>
        <v>0</v>
      </c>
      <c r="M1521" s="5"/>
    </row>
    <row r="1522" spans="1:13">
      <c r="A1522" s="12"/>
      <c r="B1522" s="13"/>
      <c r="C1522" s="5"/>
      <c r="D1522" s="2"/>
      <c r="E1522" s="2"/>
      <c r="F1522" s="2"/>
      <c r="G1522" s="2">
        <f t="shared" si="313"/>
        <v>0</v>
      </c>
      <c r="H1522" s="2"/>
      <c r="I1522" s="2">
        <f t="shared" si="314"/>
        <v>0</v>
      </c>
      <c r="J1522" s="2"/>
      <c r="K1522" s="2"/>
      <c r="L1522" s="2">
        <f t="shared" ref="L1522:L1532" si="315">+G1522-I1522-J1522-K1522</f>
        <v>0</v>
      </c>
      <c r="M1522" s="5"/>
    </row>
    <row r="1523" spans="1:13">
      <c r="A1523" s="12"/>
      <c r="B1523" s="13"/>
      <c r="C1523" s="5"/>
      <c r="D1523" s="2"/>
      <c r="E1523" s="2"/>
      <c r="F1523" s="2"/>
      <c r="G1523" s="2">
        <f t="shared" si="313"/>
        <v>0</v>
      </c>
      <c r="H1523" s="2"/>
      <c r="I1523" s="2">
        <f t="shared" si="314"/>
        <v>0</v>
      </c>
      <c r="J1523" s="2"/>
      <c r="K1523" s="2"/>
      <c r="L1523" s="2">
        <f t="shared" si="315"/>
        <v>0</v>
      </c>
      <c r="M1523" s="5"/>
    </row>
    <row r="1524" spans="1:13">
      <c r="A1524" s="12"/>
      <c r="B1524" s="13"/>
      <c r="C1524" s="5"/>
      <c r="D1524" s="2"/>
      <c r="E1524" s="2"/>
      <c r="F1524" s="2"/>
      <c r="G1524" s="2">
        <f t="shared" si="313"/>
        <v>0</v>
      </c>
      <c r="H1524" s="2"/>
      <c r="I1524" s="2">
        <f t="shared" si="314"/>
        <v>0</v>
      </c>
      <c r="J1524" s="2"/>
      <c r="K1524" s="2"/>
      <c r="L1524" s="2">
        <f t="shared" si="315"/>
        <v>0</v>
      </c>
      <c r="M1524" s="5"/>
    </row>
    <row r="1525" spans="1:13">
      <c r="A1525" s="12"/>
      <c r="B1525" s="13"/>
      <c r="C1525" s="5"/>
      <c r="D1525" s="2"/>
      <c r="E1525" s="2"/>
      <c r="F1525" s="2"/>
      <c r="G1525" s="2">
        <f t="shared" si="313"/>
        <v>0</v>
      </c>
      <c r="H1525" s="2"/>
      <c r="I1525" s="2">
        <f t="shared" si="314"/>
        <v>0</v>
      </c>
      <c r="J1525" s="2"/>
      <c r="K1525" s="2"/>
      <c r="L1525" s="2">
        <f t="shared" si="315"/>
        <v>0</v>
      </c>
      <c r="M1525" s="5"/>
    </row>
    <row r="1526" spans="1:13">
      <c r="A1526" s="12"/>
      <c r="B1526" s="13"/>
      <c r="C1526" s="5"/>
      <c r="D1526" s="2"/>
      <c r="E1526" s="2"/>
      <c r="F1526" s="2"/>
      <c r="G1526" s="2">
        <f t="shared" si="313"/>
        <v>0</v>
      </c>
      <c r="H1526" s="2"/>
      <c r="I1526" s="2">
        <f t="shared" si="314"/>
        <v>0</v>
      </c>
      <c r="J1526" s="2"/>
      <c r="K1526" s="2"/>
      <c r="L1526" s="2">
        <f t="shared" si="315"/>
        <v>0</v>
      </c>
      <c r="M1526" s="5"/>
    </row>
    <row r="1527" spans="1:13">
      <c r="A1527" s="12"/>
      <c r="B1527" s="13"/>
      <c r="C1527" s="5"/>
      <c r="D1527" s="2"/>
      <c r="E1527" s="2"/>
      <c r="F1527" s="2"/>
      <c r="G1527" s="2">
        <f t="shared" si="313"/>
        <v>0</v>
      </c>
      <c r="H1527" s="2"/>
      <c r="I1527" s="2">
        <f t="shared" si="314"/>
        <v>0</v>
      </c>
      <c r="J1527" s="2"/>
      <c r="K1527" s="2"/>
      <c r="L1527" s="2">
        <f t="shared" si="315"/>
        <v>0</v>
      </c>
      <c r="M1527" s="5"/>
    </row>
    <row r="1528" spans="1:13">
      <c r="A1528" s="12"/>
      <c r="B1528" s="13"/>
      <c r="C1528" s="5"/>
      <c r="D1528" s="2"/>
      <c r="E1528" s="2"/>
      <c r="F1528" s="2"/>
      <c r="G1528" s="2">
        <f t="shared" si="313"/>
        <v>0</v>
      </c>
      <c r="H1528" s="2"/>
      <c r="I1528" s="2">
        <f t="shared" si="314"/>
        <v>0</v>
      </c>
      <c r="J1528" s="2"/>
      <c r="K1528" s="2"/>
      <c r="L1528" s="2">
        <f t="shared" si="315"/>
        <v>0</v>
      </c>
      <c r="M1528" s="5"/>
    </row>
    <row r="1529" spans="1:13">
      <c r="A1529" s="12"/>
      <c r="B1529" s="13"/>
      <c r="C1529" s="5"/>
      <c r="D1529" s="2"/>
      <c r="E1529" s="2"/>
      <c r="F1529" s="2"/>
      <c r="G1529" s="2">
        <f t="shared" si="313"/>
        <v>0</v>
      </c>
      <c r="H1529" s="2"/>
      <c r="I1529" s="2">
        <f t="shared" si="314"/>
        <v>0</v>
      </c>
      <c r="J1529" s="2"/>
      <c r="K1529" s="2"/>
      <c r="L1529" s="2">
        <f t="shared" si="315"/>
        <v>0</v>
      </c>
      <c r="M1529" s="5"/>
    </row>
    <row r="1530" spans="1:13">
      <c r="A1530" s="12"/>
      <c r="B1530" s="13"/>
      <c r="C1530" s="5"/>
      <c r="D1530" s="2"/>
      <c r="E1530" s="2"/>
      <c r="F1530" s="2"/>
      <c r="G1530" s="2">
        <f t="shared" si="313"/>
        <v>0</v>
      </c>
      <c r="H1530" s="2"/>
      <c r="I1530" s="2">
        <f t="shared" si="314"/>
        <v>0</v>
      </c>
      <c r="J1530" s="2"/>
      <c r="K1530" s="2"/>
      <c r="L1530" s="2">
        <f t="shared" si="315"/>
        <v>0</v>
      </c>
      <c r="M1530" s="5"/>
    </row>
    <row r="1531" spans="1:13">
      <c r="A1531" s="12"/>
      <c r="B1531" s="13"/>
      <c r="C1531" s="5"/>
      <c r="D1531" s="2"/>
      <c r="E1531" s="2"/>
      <c r="F1531" s="2"/>
      <c r="G1531" s="2">
        <f t="shared" si="313"/>
        <v>0</v>
      </c>
      <c r="H1531" s="2"/>
      <c r="I1531" s="2">
        <f t="shared" si="314"/>
        <v>0</v>
      </c>
      <c r="J1531" s="2"/>
      <c r="K1531" s="2"/>
      <c r="L1531" s="2">
        <f t="shared" si="315"/>
        <v>0</v>
      </c>
      <c r="M1531" s="5"/>
    </row>
    <row r="1532" spans="1:13">
      <c r="A1532" s="12"/>
      <c r="B1532" s="13"/>
      <c r="C1532" s="5"/>
      <c r="D1532" s="2"/>
      <c r="E1532" s="2"/>
      <c r="F1532" s="2"/>
      <c r="G1532" s="2">
        <f t="shared" si="313"/>
        <v>0</v>
      </c>
      <c r="H1532" s="2"/>
      <c r="I1532" s="2">
        <f t="shared" si="314"/>
        <v>0</v>
      </c>
      <c r="J1532" s="2"/>
      <c r="K1532" s="2"/>
      <c r="L1532" s="2">
        <f t="shared" si="315"/>
        <v>0</v>
      </c>
      <c r="M1532" s="5"/>
    </row>
    <row r="1533" spans="1:13">
      <c r="A1533" s="12"/>
      <c r="B1533" s="13"/>
      <c r="C1533" s="5"/>
      <c r="D1533" s="2"/>
      <c r="E1533" s="2"/>
      <c r="F1533" s="2"/>
      <c r="G1533" s="2">
        <f t="shared" si="313"/>
        <v>0</v>
      </c>
      <c r="H1533" s="2"/>
      <c r="I1533" s="2">
        <f t="shared" si="314"/>
        <v>0</v>
      </c>
      <c r="J1533" s="2"/>
      <c r="K1533" s="2"/>
      <c r="L1533" s="2">
        <f t="shared" ref="L1533:L1581" si="316">+G1533-I1533-J1533-K1523</f>
        <v>0</v>
      </c>
      <c r="M1533" s="5"/>
    </row>
    <row r="1534" spans="1:13">
      <c r="A1534" s="12"/>
      <c r="B1534" s="13"/>
      <c r="C1534" s="5"/>
      <c r="D1534" s="2"/>
      <c r="E1534" s="2"/>
      <c r="F1534" s="2"/>
      <c r="G1534" s="2">
        <f t="shared" si="313"/>
        <v>0</v>
      </c>
      <c r="H1534" s="2"/>
      <c r="I1534" s="2">
        <f t="shared" si="314"/>
        <v>0</v>
      </c>
      <c r="J1534" s="2"/>
      <c r="K1534" s="2"/>
      <c r="L1534" s="2">
        <f t="shared" si="316"/>
        <v>0</v>
      </c>
      <c r="M1534" s="5"/>
    </row>
    <row r="1535" spans="1:13">
      <c r="A1535" s="12"/>
      <c r="B1535" s="13"/>
      <c r="C1535" s="5"/>
      <c r="D1535" s="2"/>
      <c r="E1535" s="2"/>
      <c r="F1535" s="2"/>
      <c r="G1535" s="2">
        <f t="shared" si="313"/>
        <v>0</v>
      </c>
      <c r="H1535" s="2"/>
      <c r="I1535" s="2">
        <f t="shared" si="314"/>
        <v>0</v>
      </c>
      <c r="J1535" s="2"/>
      <c r="K1535" s="2"/>
      <c r="L1535" s="2">
        <f t="shared" si="316"/>
        <v>0</v>
      </c>
      <c r="M1535" s="5"/>
    </row>
    <row r="1536" spans="1:13">
      <c r="A1536" s="12"/>
      <c r="B1536" s="13"/>
      <c r="C1536" s="5"/>
      <c r="D1536" s="2"/>
      <c r="E1536" s="2"/>
      <c r="F1536" s="2"/>
      <c r="G1536" s="2">
        <f t="shared" si="313"/>
        <v>0</v>
      </c>
      <c r="H1536" s="2"/>
      <c r="I1536" s="2">
        <f t="shared" si="314"/>
        <v>0</v>
      </c>
      <c r="J1536" s="2"/>
      <c r="K1536" s="2"/>
      <c r="L1536" s="2">
        <f t="shared" si="316"/>
        <v>0</v>
      </c>
      <c r="M1536" s="5"/>
    </row>
    <row r="1537" spans="1:13">
      <c r="A1537" s="12"/>
      <c r="B1537" s="13"/>
      <c r="C1537" s="5"/>
      <c r="D1537" s="2"/>
      <c r="E1537" s="2"/>
      <c r="F1537" s="2"/>
      <c r="G1537" s="2">
        <f t="shared" si="313"/>
        <v>0</v>
      </c>
      <c r="H1537" s="2"/>
      <c r="I1537" s="2">
        <f t="shared" si="314"/>
        <v>0</v>
      </c>
      <c r="J1537" s="2"/>
      <c r="K1537" s="2"/>
      <c r="L1537" s="2">
        <f t="shared" si="316"/>
        <v>0</v>
      </c>
      <c r="M1537" s="5"/>
    </row>
    <row r="1538" spans="1:13">
      <c r="A1538" s="12"/>
      <c r="B1538" s="13"/>
      <c r="C1538" s="5"/>
      <c r="D1538" s="2"/>
      <c r="E1538" s="2"/>
      <c r="F1538" s="2"/>
      <c r="G1538" s="2">
        <f t="shared" si="313"/>
        <v>0</v>
      </c>
      <c r="H1538" s="2"/>
      <c r="I1538" s="2">
        <f t="shared" si="314"/>
        <v>0</v>
      </c>
      <c r="J1538" s="2"/>
      <c r="K1538" s="2"/>
      <c r="L1538" s="2">
        <f t="shared" si="316"/>
        <v>0</v>
      </c>
      <c r="M1538" s="5"/>
    </row>
    <row r="1539" spans="1:13">
      <c r="A1539" s="12"/>
      <c r="B1539" s="13"/>
      <c r="C1539" s="5"/>
      <c r="D1539" s="2"/>
      <c r="E1539" s="2"/>
      <c r="F1539" s="2"/>
      <c r="G1539" s="2">
        <f t="shared" si="313"/>
        <v>0</v>
      </c>
      <c r="H1539" s="2"/>
      <c r="I1539" s="2">
        <f t="shared" si="314"/>
        <v>0</v>
      </c>
      <c r="J1539" s="2"/>
      <c r="K1539" s="2"/>
      <c r="L1539" s="2">
        <f t="shared" si="316"/>
        <v>0</v>
      </c>
      <c r="M1539" s="5"/>
    </row>
    <row r="1540" spans="1:13">
      <c r="A1540" s="12"/>
      <c r="B1540" s="13"/>
      <c r="C1540" s="5"/>
      <c r="D1540" s="2"/>
      <c r="E1540" s="2"/>
      <c r="F1540" s="2"/>
      <c r="G1540" s="2">
        <f t="shared" si="313"/>
        <v>0</v>
      </c>
      <c r="H1540" s="2"/>
      <c r="I1540" s="2">
        <f t="shared" si="314"/>
        <v>0</v>
      </c>
      <c r="J1540" s="2"/>
      <c r="K1540" s="2"/>
      <c r="L1540" s="2">
        <f t="shared" si="316"/>
        <v>0</v>
      </c>
      <c r="M1540" s="5"/>
    </row>
    <row r="1541" spans="1:13">
      <c r="A1541" s="12"/>
      <c r="B1541" s="13"/>
      <c r="C1541" s="5"/>
      <c r="D1541" s="2"/>
      <c r="E1541" s="2"/>
      <c r="F1541" s="2"/>
      <c r="G1541" s="2">
        <f t="shared" si="313"/>
        <v>0</v>
      </c>
      <c r="H1541" s="2"/>
      <c r="I1541" s="2">
        <f t="shared" si="314"/>
        <v>0</v>
      </c>
      <c r="J1541" s="2"/>
      <c r="K1541" s="2"/>
      <c r="L1541" s="2">
        <f t="shared" si="316"/>
        <v>0</v>
      </c>
      <c r="M1541" s="5"/>
    </row>
    <row r="1542" spans="1:13">
      <c r="A1542" s="12"/>
      <c r="B1542" s="13"/>
      <c r="C1542" s="5"/>
      <c r="D1542" s="2"/>
      <c r="E1542" s="2"/>
      <c r="F1542" s="2"/>
      <c r="G1542" s="2">
        <f t="shared" si="313"/>
        <v>0</v>
      </c>
      <c r="H1542" s="2"/>
      <c r="I1542" s="2">
        <f t="shared" si="314"/>
        <v>0</v>
      </c>
      <c r="J1542" s="2"/>
      <c r="K1542" s="2"/>
      <c r="L1542" s="2">
        <f t="shared" si="316"/>
        <v>0</v>
      </c>
      <c r="M1542" s="5"/>
    </row>
    <row r="1543" spans="1:13">
      <c r="A1543" s="12"/>
      <c r="B1543" s="13"/>
      <c r="C1543" s="5"/>
      <c r="D1543" s="2"/>
      <c r="E1543" s="2"/>
      <c r="F1543" s="2"/>
      <c r="G1543" s="2">
        <f t="shared" si="313"/>
        <v>0</v>
      </c>
      <c r="H1543" s="2"/>
      <c r="I1543" s="2">
        <f t="shared" si="314"/>
        <v>0</v>
      </c>
      <c r="J1543" s="2"/>
      <c r="K1543" s="2"/>
      <c r="L1543" s="2">
        <f t="shared" si="316"/>
        <v>0</v>
      </c>
      <c r="M1543" s="5"/>
    </row>
    <row r="1544" spans="1:13">
      <c r="A1544" s="12"/>
      <c r="B1544" s="13"/>
      <c r="C1544" s="5"/>
      <c r="D1544" s="2"/>
      <c r="E1544" s="2"/>
      <c r="F1544" s="2"/>
      <c r="G1544" s="2">
        <f t="shared" si="313"/>
        <v>0</v>
      </c>
      <c r="H1544" s="2"/>
      <c r="I1544" s="2">
        <f t="shared" si="314"/>
        <v>0</v>
      </c>
      <c r="J1544" s="2"/>
      <c r="K1544" s="2"/>
      <c r="L1544" s="2">
        <f t="shared" si="316"/>
        <v>0</v>
      </c>
      <c r="M1544" s="5"/>
    </row>
    <row r="1545" spans="1:13">
      <c r="A1545" s="12"/>
      <c r="B1545" s="13"/>
      <c r="C1545" s="5"/>
      <c r="D1545" s="2"/>
      <c r="E1545" s="2"/>
      <c r="F1545" s="2"/>
      <c r="G1545" s="2">
        <f t="shared" si="313"/>
        <v>0</v>
      </c>
      <c r="H1545" s="2"/>
      <c r="I1545" s="2">
        <f t="shared" si="314"/>
        <v>0</v>
      </c>
      <c r="J1545" s="2"/>
      <c r="K1545" s="2"/>
      <c r="L1545" s="2">
        <f t="shared" si="316"/>
        <v>0</v>
      </c>
      <c r="M1545" s="5"/>
    </row>
    <row r="1546" spans="1:13">
      <c r="A1546" s="12"/>
      <c r="B1546" s="13"/>
      <c r="C1546" s="5"/>
      <c r="D1546" s="2"/>
      <c r="E1546" s="2"/>
      <c r="F1546" s="2"/>
      <c r="G1546" s="2">
        <f t="shared" si="313"/>
        <v>0</v>
      </c>
      <c r="H1546" s="2"/>
      <c r="I1546" s="2">
        <f t="shared" si="314"/>
        <v>0</v>
      </c>
      <c r="J1546" s="2"/>
      <c r="K1546" s="2"/>
      <c r="L1546" s="2">
        <f t="shared" si="316"/>
        <v>0</v>
      </c>
      <c r="M1546" s="5"/>
    </row>
    <row r="1547" spans="1:13">
      <c r="A1547" s="12"/>
      <c r="B1547" s="13"/>
      <c r="C1547" s="5"/>
      <c r="D1547" s="2"/>
      <c r="E1547" s="2"/>
      <c r="F1547" s="2"/>
      <c r="G1547" s="2">
        <f t="shared" si="313"/>
        <v>0</v>
      </c>
      <c r="H1547" s="2"/>
      <c r="I1547" s="2">
        <f t="shared" si="314"/>
        <v>0</v>
      </c>
      <c r="J1547" s="2"/>
      <c r="K1547" s="2"/>
      <c r="L1547" s="2">
        <f t="shared" si="316"/>
        <v>0</v>
      </c>
      <c r="M1547" s="5"/>
    </row>
    <row r="1548" spans="1:13">
      <c r="A1548" s="12"/>
      <c r="B1548" s="13"/>
      <c r="C1548" s="5"/>
      <c r="D1548" s="2"/>
      <c r="E1548" s="2"/>
      <c r="F1548" s="2"/>
      <c r="G1548" s="2">
        <f t="shared" si="313"/>
        <v>0</v>
      </c>
      <c r="H1548" s="2"/>
      <c r="I1548" s="2">
        <f t="shared" si="314"/>
        <v>0</v>
      </c>
      <c r="J1548" s="2"/>
      <c r="K1548" s="2"/>
      <c r="L1548" s="2">
        <f t="shared" si="316"/>
        <v>0</v>
      </c>
      <c r="M1548" s="5"/>
    </row>
    <row r="1549" spans="1:13">
      <c r="A1549" s="12"/>
      <c r="B1549" s="13"/>
      <c r="C1549" s="5"/>
      <c r="D1549" s="2"/>
      <c r="E1549" s="2"/>
      <c r="F1549" s="2"/>
      <c r="G1549" s="2">
        <f t="shared" si="313"/>
        <v>0</v>
      </c>
      <c r="H1549" s="2"/>
      <c r="I1549" s="2">
        <f t="shared" si="314"/>
        <v>0</v>
      </c>
      <c r="J1549" s="2"/>
      <c r="K1549" s="2"/>
      <c r="L1549" s="2">
        <f t="shared" si="316"/>
        <v>0</v>
      </c>
      <c r="M1549" s="5"/>
    </row>
    <row r="1550" spans="1:13">
      <c r="A1550" s="12"/>
      <c r="B1550" s="13"/>
      <c r="C1550" s="5"/>
      <c r="D1550" s="2"/>
      <c r="E1550" s="2"/>
      <c r="F1550" s="2"/>
      <c r="G1550" s="2">
        <f t="shared" si="313"/>
        <v>0</v>
      </c>
      <c r="H1550" s="2"/>
      <c r="I1550" s="2">
        <f t="shared" si="314"/>
        <v>0</v>
      </c>
      <c r="J1550" s="2"/>
      <c r="K1550" s="2"/>
      <c r="L1550" s="2">
        <f t="shared" si="316"/>
        <v>0</v>
      </c>
      <c r="M1550" s="5"/>
    </row>
    <row r="1551" spans="1:13">
      <c r="A1551" s="12"/>
      <c r="B1551" s="13"/>
      <c r="C1551" s="5"/>
      <c r="D1551" s="2"/>
      <c r="E1551" s="2"/>
      <c r="F1551" s="2"/>
      <c r="G1551" s="2">
        <f t="shared" si="313"/>
        <v>0</v>
      </c>
      <c r="H1551" s="2"/>
      <c r="I1551" s="2">
        <f t="shared" si="314"/>
        <v>0</v>
      </c>
      <c r="J1551" s="2"/>
      <c r="K1551" s="2"/>
      <c r="L1551" s="2">
        <f t="shared" si="316"/>
        <v>0</v>
      </c>
      <c r="M1551" s="5"/>
    </row>
    <row r="1552" spans="1:13">
      <c r="A1552" s="12"/>
      <c r="B1552" s="13"/>
      <c r="C1552" s="5"/>
      <c r="D1552" s="2"/>
      <c r="E1552" s="2"/>
      <c r="F1552" s="2"/>
      <c r="G1552" s="2">
        <f t="shared" si="313"/>
        <v>0</v>
      </c>
      <c r="H1552" s="2"/>
      <c r="I1552" s="2">
        <f t="shared" si="314"/>
        <v>0</v>
      </c>
      <c r="J1552" s="2"/>
      <c r="K1552" s="2"/>
      <c r="L1552" s="2">
        <f t="shared" si="316"/>
        <v>0</v>
      </c>
      <c r="M1552" s="5"/>
    </row>
    <row r="1553" spans="1:13">
      <c r="A1553" s="12"/>
      <c r="B1553" s="13"/>
      <c r="C1553" s="5"/>
      <c r="D1553" s="2"/>
      <c r="E1553" s="2"/>
      <c r="F1553" s="2"/>
      <c r="G1553" s="2">
        <f t="shared" si="313"/>
        <v>0</v>
      </c>
      <c r="H1553" s="2"/>
      <c r="I1553" s="2">
        <f t="shared" si="314"/>
        <v>0</v>
      </c>
      <c r="J1553" s="2"/>
      <c r="K1553" s="2"/>
      <c r="L1553" s="2">
        <f t="shared" si="316"/>
        <v>0</v>
      </c>
      <c r="M1553" s="5"/>
    </row>
    <row r="1554" spans="1:13">
      <c r="A1554" s="12"/>
      <c r="B1554" s="13"/>
      <c r="C1554" s="5"/>
      <c r="D1554" s="2"/>
      <c r="E1554" s="2"/>
      <c r="F1554" s="2"/>
      <c r="G1554" s="2">
        <f t="shared" si="313"/>
        <v>0</v>
      </c>
      <c r="H1554" s="2"/>
      <c r="I1554" s="2">
        <f t="shared" si="314"/>
        <v>0</v>
      </c>
      <c r="J1554" s="2"/>
      <c r="K1554" s="2"/>
      <c r="L1554" s="2">
        <f t="shared" si="316"/>
        <v>0</v>
      </c>
      <c r="M1554" s="5"/>
    </row>
    <row r="1555" spans="1:13">
      <c r="A1555" s="12"/>
      <c r="B1555" s="13"/>
      <c r="C1555" s="5"/>
      <c r="D1555" s="2"/>
      <c r="E1555" s="2"/>
      <c r="F1555" s="2"/>
      <c r="G1555" s="2">
        <f t="shared" si="313"/>
        <v>0</v>
      </c>
      <c r="H1555" s="2"/>
      <c r="I1555" s="2">
        <f t="shared" si="314"/>
        <v>0</v>
      </c>
      <c r="J1555" s="2"/>
      <c r="K1555" s="2"/>
      <c r="L1555" s="2">
        <f t="shared" si="316"/>
        <v>0</v>
      </c>
      <c r="M1555" s="5"/>
    </row>
    <row r="1556" spans="1:13">
      <c r="A1556" s="12"/>
      <c r="B1556" s="13"/>
      <c r="C1556" s="5"/>
      <c r="D1556" s="2"/>
      <c r="E1556" s="2"/>
      <c r="F1556" s="2"/>
      <c r="G1556" s="2">
        <f t="shared" si="313"/>
        <v>0</v>
      </c>
      <c r="H1556" s="2"/>
      <c r="I1556" s="2">
        <f t="shared" si="314"/>
        <v>0</v>
      </c>
      <c r="J1556" s="2"/>
      <c r="K1556" s="2"/>
      <c r="L1556" s="2">
        <f t="shared" si="316"/>
        <v>0</v>
      </c>
      <c r="M1556" s="5"/>
    </row>
    <row r="1557" spans="1:13">
      <c r="A1557" s="12"/>
      <c r="B1557" s="13"/>
      <c r="C1557" s="5"/>
      <c r="D1557" s="2"/>
      <c r="E1557" s="2"/>
      <c r="F1557" s="2"/>
      <c r="G1557" s="2">
        <f t="shared" si="313"/>
        <v>0</v>
      </c>
      <c r="H1557" s="2"/>
      <c r="I1557" s="2">
        <f t="shared" si="314"/>
        <v>0</v>
      </c>
      <c r="J1557" s="2"/>
      <c r="K1557" s="2"/>
      <c r="L1557" s="2">
        <f t="shared" si="316"/>
        <v>0</v>
      </c>
      <c r="M1557" s="5"/>
    </row>
    <row r="1558" spans="1:13">
      <c r="A1558" s="12"/>
      <c r="B1558" s="13"/>
      <c r="C1558" s="5"/>
      <c r="D1558" s="2"/>
      <c r="E1558" s="2"/>
      <c r="F1558" s="2"/>
      <c r="G1558" s="2">
        <f t="shared" si="313"/>
        <v>0</v>
      </c>
      <c r="H1558" s="2"/>
      <c r="I1558" s="2">
        <f t="shared" si="314"/>
        <v>0</v>
      </c>
      <c r="J1558" s="2"/>
      <c r="K1558" s="2"/>
      <c r="L1558" s="2">
        <f t="shared" si="316"/>
        <v>0</v>
      </c>
      <c r="M1558" s="5"/>
    </row>
    <row r="1559" spans="1:13">
      <c r="A1559" s="12"/>
      <c r="B1559" s="13"/>
      <c r="C1559" s="5"/>
      <c r="D1559" s="2"/>
      <c r="E1559" s="2"/>
      <c r="F1559" s="2"/>
      <c r="G1559" s="2">
        <f t="shared" si="313"/>
        <v>0</v>
      </c>
      <c r="H1559" s="2"/>
      <c r="I1559" s="2">
        <f t="shared" si="314"/>
        <v>0</v>
      </c>
      <c r="J1559" s="2"/>
      <c r="K1559" s="2"/>
      <c r="L1559" s="2">
        <f t="shared" si="316"/>
        <v>0</v>
      </c>
      <c r="M1559" s="5"/>
    </row>
    <row r="1560" spans="1:13">
      <c r="A1560" s="12"/>
      <c r="B1560" s="13"/>
      <c r="C1560" s="5"/>
      <c r="D1560" s="2"/>
      <c r="E1560" s="2"/>
      <c r="F1560" s="2"/>
      <c r="G1560" s="2">
        <f t="shared" si="313"/>
        <v>0</v>
      </c>
      <c r="H1560" s="2"/>
      <c r="I1560" s="2">
        <f t="shared" si="314"/>
        <v>0</v>
      </c>
      <c r="J1560" s="2"/>
      <c r="K1560" s="2"/>
      <c r="L1560" s="2">
        <f t="shared" si="316"/>
        <v>0</v>
      </c>
      <c r="M1560" s="5"/>
    </row>
    <row r="1561" spans="1:13">
      <c r="A1561" s="12"/>
      <c r="B1561" s="13"/>
      <c r="C1561" s="5"/>
      <c r="D1561" s="2"/>
      <c r="E1561" s="2"/>
      <c r="F1561" s="2"/>
      <c r="G1561" s="2">
        <f t="shared" si="313"/>
        <v>0</v>
      </c>
      <c r="H1561" s="2"/>
      <c r="I1561" s="2">
        <f t="shared" si="314"/>
        <v>0</v>
      </c>
      <c r="J1561" s="2"/>
      <c r="K1561" s="2"/>
      <c r="L1561" s="2">
        <f t="shared" si="316"/>
        <v>0</v>
      </c>
      <c r="M1561" s="5"/>
    </row>
    <row r="1562" spans="1:13">
      <c r="A1562" s="12"/>
      <c r="B1562" s="13"/>
      <c r="C1562" s="5"/>
      <c r="D1562" s="2"/>
      <c r="E1562" s="2"/>
      <c r="F1562" s="2"/>
      <c r="G1562" s="2">
        <f t="shared" si="313"/>
        <v>0</v>
      </c>
      <c r="H1562" s="2"/>
      <c r="I1562" s="2">
        <f t="shared" si="314"/>
        <v>0</v>
      </c>
      <c r="J1562" s="2"/>
      <c r="K1562" s="2"/>
      <c r="L1562" s="2">
        <f t="shared" si="316"/>
        <v>0</v>
      </c>
      <c r="M1562" s="5"/>
    </row>
    <row r="1563" spans="1:13">
      <c r="A1563" s="12"/>
      <c r="B1563" s="13"/>
      <c r="C1563" s="5"/>
      <c r="D1563" s="2"/>
      <c r="E1563" s="2"/>
      <c r="F1563" s="2"/>
      <c r="G1563" s="2">
        <f t="shared" si="313"/>
        <v>0</v>
      </c>
      <c r="H1563" s="2"/>
      <c r="I1563" s="2">
        <f t="shared" si="314"/>
        <v>0</v>
      </c>
      <c r="J1563" s="2"/>
      <c r="K1563" s="2"/>
      <c r="L1563" s="2">
        <f t="shared" si="316"/>
        <v>0</v>
      </c>
      <c r="M1563" s="5"/>
    </row>
    <row r="1564" spans="1:13">
      <c r="A1564" s="12"/>
      <c r="B1564" s="13"/>
      <c r="C1564" s="5"/>
      <c r="D1564" s="2"/>
      <c r="E1564" s="2"/>
      <c r="F1564" s="2"/>
      <c r="G1564" s="2">
        <f t="shared" si="313"/>
        <v>0</v>
      </c>
      <c r="H1564" s="2"/>
      <c r="I1564" s="2">
        <f t="shared" si="314"/>
        <v>0</v>
      </c>
      <c r="J1564" s="2"/>
      <c r="K1564" s="2"/>
      <c r="L1564" s="2">
        <f t="shared" si="316"/>
        <v>0</v>
      </c>
      <c r="M1564" s="5"/>
    </row>
    <row r="1565" spans="1:13">
      <c r="A1565" s="12"/>
      <c r="B1565" s="13"/>
      <c r="C1565" s="5"/>
      <c r="D1565" s="2"/>
      <c r="E1565" s="2"/>
      <c r="F1565" s="2"/>
      <c r="G1565" s="2">
        <f t="shared" si="313"/>
        <v>0</v>
      </c>
      <c r="H1565" s="2"/>
      <c r="I1565" s="2">
        <f t="shared" si="314"/>
        <v>0</v>
      </c>
      <c r="J1565" s="2"/>
      <c r="K1565" s="2"/>
      <c r="L1565" s="2">
        <f t="shared" si="316"/>
        <v>0</v>
      </c>
      <c r="M1565" s="5"/>
    </row>
    <row r="1566" spans="1:13">
      <c r="A1566" s="12"/>
      <c r="B1566" s="13"/>
      <c r="C1566" s="5"/>
      <c r="D1566" s="2"/>
      <c r="E1566" s="2"/>
      <c r="F1566" s="2"/>
      <c r="G1566" s="2">
        <f t="shared" si="313"/>
        <v>0</v>
      </c>
      <c r="H1566" s="2"/>
      <c r="I1566" s="2">
        <f t="shared" si="314"/>
        <v>0</v>
      </c>
      <c r="J1566" s="2"/>
      <c r="K1566" s="2"/>
      <c r="L1566" s="2">
        <f t="shared" si="316"/>
        <v>0</v>
      </c>
      <c r="M1566" s="5"/>
    </row>
    <row r="1567" spans="1:13">
      <c r="A1567" s="12"/>
      <c r="B1567" s="13"/>
      <c r="C1567" s="5"/>
      <c r="D1567" s="2"/>
      <c r="E1567" s="2"/>
      <c r="F1567" s="2"/>
      <c r="G1567" s="2">
        <f t="shared" si="313"/>
        <v>0</v>
      </c>
      <c r="H1567" s="2"/>
      <c r="I1567" s="2">
        <f t="shared" si="314"/>
        <v>0</v>
      </c>
      <c r="J1567" s="2"/>
      <c r="K1567" s="2"/>
      <c r="L1567" s="2">
        <f t="shared" si="316"/>
        <v>0</v>
      </c>
      <c r="M1567" s="5"/>
    </row>
    <row r="1568" spans="1:13">
      <c r="A1568" s="12"/>
      <c r="B1568" s="13"/>
      <c r="C1568" s="5"/>
      <c r="D1568" s="2"/>
      <c r="E1568" s="2"/>
      <c r="F1568" s="2"/>
      <c r="G1568" s="2">
        <f t="shared" si="313"/>
        <v>0</v>
      </c>
      <c r="H1568" s="2"/>
      <c r="I1568" s="2">
        <f t="shared" si="314"/>
        <v>0</v>
      </c>
      <c r="J1568" s="2"/>
      <c r="K1568" s="2"/>
      <c r="L1568" s="2">
        <f t="shared" si="316"/>
        <v>0</v>
      </c>
      <c r="M1568" s="5"/>
    </row>
    <row r="1569" spans="1:13">
      <c r="A1569" s="12"/>
      <c r="B1569" s="13"/>
      <c r="C1569" s="5"/>
      <c r="D1569" s="2"/>
      <c r="E1569" s="2"/>
      <c r="F1569" s="2"/>
      <c r="G1569" s="2">
        <f t="shared" si="313"/>
        <v>0</v>
      </c>
      <c r="H1569" s="2"/>
      <c r="I1569" s="2">
        <f t="shared" si="314"/>
        <v>0</v>
      </c>
      <c r="J1569" s="2"/>
      <c r="K1569" s="2"/>
      <c r="L1569" s="2">
        <f t="shared" si="316"/>
        <v>0</v>
      </c>
      <c r="M1569" s="5"/>
    </row>
    <row r="1570" spans="1:13">
      <c r="A1570" s="12"/>
      <c r="B1570" s="13"/>
      <c r="C1570" s="5"/>
      <c r="D1570" s="2"/>
      <c r="E1570" s="2"/>
      <c r="F1570" s="2"/>
      <c r="G1570" s="2">
        <f t="shared" si="313"/>
        <v>0</v>
      </c>
      <c r="H1570" s="2"/>
      <c r="I1570" s="2">
        <f t="shared" si="314"/>
        <v>0</v>
      </c>
      <c r="J1570" s="2"/>
      <c r="K1570" s="2"/>
      <c r="L1570" s="2">
        <f t="shared" si="316"/>
        <v>0</v>
      </c>
      <c r="M1570" s="5"/>
    </row>
    <row r="1571" spans="1:13">
      <c r="A1571" s="12"/>
      <c r="B1571" s="13"/>
      <c r="C1571" s="5"/>
      <c r="D1571" s="2"/>
      <c r="E1571" s="2"/>
      <c r="F1571" s="2"/>
      <c r="G1571" s="2">
        <f t="shared" ref="G1571:G1581" si="317">+((D1571*12)+E1571)*F1571*1000</f>
        <v>0</v>
      </c>
      <c r="H1571" s="2"/>
      <c r="I1571" s="2">
        <f t="shared" ref="I1571:I1581" si="318">+H1571*F1571*1000</f>
        <v>0</v>
      </c>
      <c r="J1571" s="2"/>
      <c r="K1571" s="2"/>
      <c r="L1571" s="2">
        <f t="shared" si="316"/>
        <v>0</v>
      </c>
      <c r="M1571" s="5"/>
    </row>
    <row r="1572" spans="1:13">
      <c r="A1572" s="12"/>
      <c r="B1572" s="13"/>
      <c r="C1572" s="5"/>
      <c r="D1572" s="2"/>
      <c r="E1572" s="2"/>
      <c r="F1572" s="2"/>
      <c r="G1572" s="2">
        <f t="shared" si="317"/>
        <v>0</v>
      </c>
      <c r="H1572" s="2"/>
      <c r="I1572" s="2">
        <f t="shared" si="318"/>
        <v>0</v>
      </c>
      <c r="J1572" s="2"/>
      <c r="K1572" s="2"/>
      <c r="L1572" s="2">
        <f t="shared" si="316"/>
        <v>0</v>
      </c>
      <c r="M1572" s="5"/>
    </row>
    <row r="1573" spans="1:13">
      <c r="A1573" s="12"/>
      <c r="B1573" s="13"/>
      <c r="C1573" s="5"/>
      <c r="D1573" s="2"/>
      <c r="E1573" s="2"/>
      <c r="F1573" s="2"/>
      <c r="G1573" s="2">
        <f t="shared" si="317"/>
        <v>0</v>
      </c>
      <c r="H1573" s="2"/>
      <c r="I1573" s="2">
        <f t="shared" si="318"/>
        <v>0</v>
      </c>
      <c r="J1573" s="2"/>
      <c r="K1573" s="2"/>
      <c r="L1573" s="2">
        <f t="shared" si="316"/>
        <v>0</v>
      </c>
      <c r="M1573" s="5"/>
    </row>
    <row r="1574" spans="1:13">
      <c r="A1574" s="12"/>
      <c r="B1574" s="13"/>
      <c r="C1574" s="5"/>
      <c r="D1574" s="2"/>
      <c r="E1574" s="2"/>
      <c r="F1574" s="2"/>
      <c r="G1574" s="2">
        <f t="shared" si="317"/>
        <v>0</v>
      </c>
      <c r="H1574" s="2"/>
      <c r="I1574" s="2">
        <f t="shared" si="318"/>
        <v>0</v>
      </c>
      <c r="J1574" s="2"/>
      <c r="K1574" s="2"/>
      <c r="L1574" s="2">
        <f t="shared" si="316"/>
        <v>0</v>
      </c>
      <c r="M1574" s="5"/>
    </row>
    <row r="1575" spans="1:13">
      <c r="A1575" s="12"/>
      <c r="B1575" s="13"/>
      <c r="C1575" s="5"/>
      <c r="D1575" s="2"/>
      <c r="E1575" s="2"/>
      <c r="F1575" s="2"/>
      <c r="G1575" s="2">
        <f t="shared" si="317"/>
        <v>0</v>
      </c>
      <c r="H1575" s="2"/>
      <c r="I1575" s="2">
        <f t="shared" si="318"/>
        <v>0</v>
      </c>
      <c r="J1575" s="2"/>
      <c r="K1575" s="2"/>
      <c r="L1575" s="2">
        <f t="shared" si="316"/>
        <v>0</v>
      </c>
      <c r="M1575" s="5"/>
    </row>
    <row r="1576" spans="1:13">
      <c r="A1576" s="12"/>
      <c r="B1576" s="13"/>
      <c r="C1576" s="5"/>
      <c r="D1576" s="2"/>
      <c r="E1576" s="2"/>
      <c r="F1576" s="2"/>
      <c r="G1576" s="2">
        <f t="shared" si="317"/>
        <v>0</v>
      </c>
      <c r="H1576" s="2"/>
      <c r="I1576" s="2">
        <f t="shared" si="318"/>
        <v>0</v>
      </c>
      <c r="J1576" s="2"/>
      <c r="K1576" s="2"/>
      <c r="L1576" s="2">
        <f t="shared" si="316"/>
        <v>0</v>
      </c>
      <c r="M1576" s="5"/>
    </row>
    <row r="1577" spans="1:13">
      <c r="A1577" s="12"/>
      <c r="B1577" s="13"/>
      <c r="C1577" s="5"/>
      <c r="D1577" s="2"/>
      <c r="E1577" s="2"/>
      <c r="F1577" s="2"/>
      <c r="G1577" s="2">
        <f t="shared" si="317"/>
        <v>0</v>
      </c>
      <c r="H1577" s="2"/>
      <c r="I1577" s="2">
        <f t="shared" si="318"/>
        <v>0</v>
      </c>
      <c r="J1577" s="2"/>
      <c r="K1577" s="2"/>
      <c r="L1577" s="2">
        <f t="shared" si="316"/>
        <v>0</v>
      </c>
      <c r="M1577" s="5"/>
    </row>
    <row r="1578" spans="1:13">
      <c r="A1578" s="12"/>
      <c r="B1578" s="13"/>
      <c r="C1578" s="5"/>
      <c r="D1578" s="2"/>
      <c r="E1578" s="2"/>
      <c r="F1578" s="2"/>
      <c r="G1578" s="2">
        <f t="shared" si="317"/>
        <v>0</v>
      </c>
      <c r="H1578" s="2"/>
      <c r="I1578" s="2">
        <f t="shared" si="318"/>
        <v>0</v>
      </c>
      <c r="J1578" s="2"/>
      <c r="K1578" s="2"/>
      <c r="L1578" s="2">
        <f t="shared" si="316"/>
        <v>0</v>
      </c>
      <c r="M1578" s="5"/>
    </row>
    <row r="1579" spans="1:13">
      <c r="A1579" s="12"/>
      <c r="B1579" s="13"/>
      <c r="C1579" s="5"/>
      <c r="D1579" s="2"/>
      <c r="E1579" s="2"/>
      <c r="F1579" s="2"/>
      <c r="G1579" s="2">
        <f t="shared" si="317"/>
        <v>0</v>
      </c>
      <c r="H1579" s="2"/>
      <c r="I1579" s="2">
        <f t="shared" si="318"/>
        <v>0</v>
      </c>
      <c r="J1579" s="2"/>
      <c r="K1579" s="2"/>
      <c r="L1579" s="2">
        <f t="shared" si="316"/>
        <v>0</v>
      </c>
      <c r="M1579" s="5"/>
    </row>
    <row r="1580" spans="1:13">
      <c r="A1580" s="12"/>
      <c r="B1580" s="13"/>
      <c r="C1580" s="5"/>
      <c r="D1580" s="2"/>
      <c r="E1580" s="2"/>
      <c r="F1580" s="2"/>
      <c r="G1580" s="2">
        <f t="shared" si="317"/>
        <v>0</v>
      </c>
      <c r="H1580" s="2"/>
      <c r="I1580" s="2">
        <f t="shared" si="318"/>
        <v>0</v>
      </c>
      <c r="J1580" s="2"/>
      <c r="K1580" s="2"/>
      <c r="L1580" s="2">
        <f t="shared" si="316"/>
        <v>0</v>
      </c>
      <c r="M1580" s="5"/>
    </row>
    <row r="1581" spans="1:13">
      <c r="A1581" s="12"/>
      <c r="B1581" s="13"/>
      <c r="C1581" s="5"/>
      <c r="D1581" s="2"/>
      <c r="E1581" s="2"/>
      <c r="F1581" s="2"/>
      <c r="G1581" s="2">
        <f t="shared" si="317"/>
        <v>0</v>
      </c>
      <c r="H1581" s="2"/>
      <c r="I1581" s="2">
        <f t="shared" si="318"/>
        <v>0</v>
      </c>
      <c r="J1581" s="2"/>
      <c r="K1581" s="2"/>
      <c r="L1581" s="2">
        <f t="shared" si="316"/>
        <v>0</v>
      </c>
      <c r="M1581" s="5"/>
    </row>
    <row r="1582" spans="1:13" ht="15.75" thickBot="1">
      <c r="A1582" s="12"/>
      <c r="B1582" s="13"/>
      <c r="C1582" s="5"/>
      <c r="D1582" s="2"/>
      <c r="E1582" s="2"/>
      <c r="F1582" s="2"/>
      <c r="G1582" s="2">
        <f t="shared" si="313"/>
        <v>0</v>
      </c>
      <c r="H1582" s="2"/>
      <c r="I1582" s="2">
        <f t="shared" si="314"/>
        <v>0</v>
      </c>
      <c r="J1582" s="2"/>
      <c r="K1582" s="2"/>
      <c r="L1582" s="4">
        <f>+G1582-I1582-J1582-K1582</f>
        <v>0</v>
      </c>
      <c r="M1582" s="5"/>
    </row>
    <row r="1583" spans="1:13" ht="15.75" thickBot="1">
      <c r="D1583" s="14">
        <f>SUM(D1521:D1582)</f>
        <v>0</v>
      </c>
      <c r="E1583" s="14">
        <f>SUM(E1521:E1582)</f>
        <v>0</v>
      </c>
      <c r="F1583" s="8"/>
      <c r="G1583" s="14">
        <f t="shared" ref="G1583:L1583" si="319">SUM(G1521:G1582)</f>
        <v>0</v>
      </c>
      <c r="H1583" s="14">
        <f t="shared" si="319"/>
        <v>0</v>
      </c>
      <c r="I1583" s="14">
        <f t="shared" si="319"/>
        <v>0</v>
      </c>
      <c r="J1583" s="14">
        <f t="shared" si="319"/>
        <v>0</v>
      </c>
      <c r="K1583" s="14">
        <f t="shared" si="319"/>
        <v>0</v>
      </c>
      <c r="L1583" s="14">
        <f t="shared" si="319"/>
        <v>0</v>
      </c>
    </row>
    <row r="1584" spans="1:13">
      <c r="D1584" s="10">
        <v>0</v>
      </c>
      <c r="E1584" s="10">
        <v>0</v>
      </c>
      <c r="I1584" s="3"/>
      <c r="M1584" s="11"/>
    </row>
    <row r="1585" spans="1:13">
      <c r="D1585" s="10"/>
      <c r="E1585" s="10"/>
      <c r="I1585" s="3"/>
      <c r="L1585" s="35"/>
      <c r="M1585" s="11"/>
    </row>
    <row r="1586" spans="1:13">
      <c r="A1586" s="20"/>
      <c r="B1586" s="13"/>
      <c r="C1586" s="5"/>
      <c r="D1586" s="2"/>
      <c r="E1586" s="2"/>
      <c r="F1586" s="2"/>
      <c r="G1586" s="2">
        <f t="shared" ref="G1586:G1636" si="320">+((D1586*12)+E1586)*F1586*1000</f>
        <v>0</v>
      </c>
      <c r="H1586" s="2"/>
      <c r="I1586" s="2">
        <f t="shared" ref="I1586:I1636" si="321">+H1586*F1586*1000</f>
        <v>0</v>
      </c>
      <c r="J1586" s="2"/>
      <c r="K1586" s="2"/>
      <c r="L1586" s="4">
        <f>+G1586-I1586-J1586-K1586</f>
        <v>0</v>
      </c>
      <c r="M1586" s="5"/>
    </row>
    <row r="1587" spans="1:13">
      <c r="A1587" s="12"/>
      <c r="B1587" s="13"/>
      <c r="C1587" s="5"/>
      <c r="D1587" s="2"/>
      <c r="E1587" s="2"/>
      <c r="F1587" s="2"/>
      <c r="G1587" s="2">
        <f t="shared" si="320"/>
        <v>0</v>
      </c>
      <c r="H1587" s="2"/>
      <c r="I1587" s="2">
        <f t="shared" si="321"/>
        <v>0</v>
      </c>
      <c r="J1587" s="2"/>
      <c r="K1587" s="2"/>
      <c r="L1587" s="4">
        <f t="shared" ref="L1587:L1633" si="322">+G1587-I1587-J1587-K1587</f>
        <v>0</v>
      </c>
      <c r="M1587" s="5"/>
    </row>
    <row r="1588" spans="1:13">
      <c r="A1588" s="12"/>
      <c r="B1588" s="13"/>
      <c r="C1588" s="5"/>
      <c r="D1588" s="2"/>
      <c r="E1588" s="2"/>
      <c r="F1588" s="2"/>
      <c r="G1588" s="2">
        <f t="shared" si="320"/>
        <v>0</v>
      </c>
      <c r="H1588" s="2"/>
      <c r="I1588" s="2">
        <f t="shared" si="321"/>
        <v>0</v>
      </c>
      <c r="J1588" s="2"/>
      <c r="K1588" s="2"/>
      <c r="L1588" s="4">
        <f t="shared" si="322"/>
        <v>0</v>
      </c>
      <c r="M1588" s="5"/>
    </row>
    <row r="1589" spans="1:13">
      <c r="A1589" s="12"/>
      <c r="B1589" s="13"/>
      <c r="C1589" s="5"/>
      <c r="D1589" s="2"/>
      <c r="E1589" s="2"/>
      <c r="F1589" s="2"/>
      <c r="G1589" s="2">
        <f t="shared" si="320"/>
        <v>0</v>
      </c>
      <c r="H1589" s="2"/>
      <c r="I1589" s="2">
        <f t="shared" si="321"/>
        <v>0</v>
      </c>
      <c r="J1589" s="2"/>
      <c r="K1589" s="2"/>
      <c r="L1589" s="4">
        <f t="shared" si="322"/>
        <v>0</v>
      </c>
      <c r="M1589" s="5"/>
    </row>
    <row r="1590" spans="1:13">
      <c r="A1590" s="12"/>
      <c r="B1590" s="13"/>
      <c r="C1590" s="5"/>
      <c r="D1590" s="2"/>
      <c r="E1590" s="2"/>
      <c r="F1590" s="2"/>
      <c r="G1590" s="2">
        <f t="shared" si="320"/>
        <v>0</v>
      </c>
      <c r="H1590" s="2"/>
      <c r="I1590" s="2">
        <f t="shared" si="321"/>
        <v>0</v>
      </c>
      <c r="J1590" s="2"/>
      <c r="K1590" s="2"/>
      <c r="L1590" s="4">
        <f t="shared" si="322"/>
        <v>0</v>
      </c>
      <c r="M1590" s="5"/>
    </row>
    <row r="1591" spans="1:13">
      <c r="A1591" s="12"/>
      <c r="B1591" s="13"/>
      <c r="C1591" s="5"/>
      <c r="D1591" s="2"/>
      <c r="E1591" s="2"/>
      <c r="F1591" s="2"/>
      <c r="G1591" s="2">
        <f t="shared" si="320"/>
        <v>0</v>
      </c>
      <c r="H1591" s="2"/>
      <c r="I1591" s="2">
        <f t="shared" si="321"/>
        <v>0</v>
      </c>
      <c r="J1591" s="2"/>
      <c r="K1591" s="2"/>
      <c r="L1591" s="4">
        <f t="shared" si="322"/>
        <v>0</v>
      </c>
      <c r="M1591" s="5"/>
    </row>
    <row r="1592" spans="1:13">
      <c r="A1592" s="12"/>
      <c r="B1592" s="13"/>
      <c r="C1592" s="5"/>
      <c r="D1592" s="2"/>
      <c r="E1592" s="2"/>
      <c r="F1592" s="2"/>
      <c r="G1592" s="2">
        <f t="shared" si="320"/>
        <v>0</v>
      </c>
      <c r="H1592" s="2"/>
      <c r="I1592" s="2">
        <f t="shared" si="321"/>
        <v>0</v>
      </c>
      <c r="J1592" s="2"/>
      <c r="K1592" s="2"/>
      <c r="L1592" s="4">
        <f t="shared" si="322"/>
        <v>0</v>
      </c>
      <c r="M1592" s="5"/>
    </row>
    <row r="1593" spans="1:13">
      <c r="A1593" s="12"/>
      <c r="B1593" s="13"/>
      <c r="C1593" s="5"/>
      <c r="D1593" s="2"/>
      <c r="E1593" s="2"/>
      <c r="F1593" s="2"/>
      <c r="G1593" s="2">
        <f t="shared" si="320"/>
        <v>0</v>
      </c>
      <c r="H1593" s="2"/>
      <c r="I1593" s="2">
        <f t="shared" si="321"/>
        <v>0</v>
      </c>
      <c r="J1593" s="2"/>
      <c r="K1593" s="2"/>
      <c r="L1593" s="4">
        <f t="shared" si="322"/>
        <v>0</v>
      </c>
      <c r="M1593" s="5"/>
    </row>
    <row r="1594" spans="1:13">
      <c r="A1594" s="12"/>
      <c r="B1594" s="13"/>
      <c r="C1594" s="5"/>
      <c r="D1594" s="2"/>
      <c r="E1594" s="2"/>
      <c r="F1594" s="2"/>
      <c r="G1594" s="2">
        <f t="shared" si="320"/>
        <v>0</v>
      </c>
      <c r="H1594" s="2"/>
      <c r="I1594" s="2">
        <f t="shared" si="321"/>
        <v>0</v>
      </c>
      <c r="J1594" s="2"/>
      <c r="K1594" s="2"/>
      <c r="L1594" s="4">
        <f t="shared" si="322"/>
        <v>0</v>
      </c>
      <c r="M1594" s="5"/>
    </row>
    <row r="1595" spans="1:13">
      <c r="A1595" s="12"/>
      <c r="B1595" s="13"/>
      <c r="C1595" s="5"/>
      <c r="D1595" s="2"/>
      <c r="E1595" s="2"/>
      <c r="F1595" s="2"/>
      <c r="G1595" s="2">
        <f t="shared" si="320"/>
        <v>0</v>
      </c>
      <c r="H1595" s="2"/>
      <c r="I1595" s="2">
        <f t="shared" si="321"/>
        <v>0</v>
      </c>
      <c r="J1595" s="2"/>
      <c r="K1595" s="2"/>
      <c r="L1595" s="4">
        <f t="shared" si="322"/>
        <v>0</v>
      </c>
      <c r="M1595" s="5"/>
    </row>
    <row r="1596" spans="1:13">
      <c r="A1596" s="12"/>
      <c r="B1596" s="13"/>
      <c r="C1596" s="5"/>
      <c r="D1596" s="2"/>
      <c r="E1596" s="2"/>
      <c r="F1596" s="2"/>
      <c r="G1596" s="2">
        <f t="shared" si="320"/>
        <v>0</v>
      </c>
      <c r="H1596" s="2"/>
      <c r="I1596" s="2">
        <f t="shared" si="321"/>
        <v>0</v>
      </c>
      <c r="J1596" s="2"/>
      <c r="K1596" s="2"/>
      <c r="L1596" s="4">
        <f t="shared" si="322"/>
        <v>0</v>
      </c>
      <c r="M1596" s="5"/>
    </row>
    <row r="1597" spans="1:13">
      <c r="A1597" s="12"/>
      <c r="B1597" s="13"/>
      <c r="C1597" s="5"/>
      <c r="D1597" s="2"/>
      <c r="E1597" s="2"/>
      <c r="F1597" s="2"/>
      <c r="G1597" s="2">
        <f t="shared" si="320"/>
        <v>0</v>
      </c>
      <c r="H1597" s="2"/>
      <c r="I1597" s="2">
        <f t="shared" si="321"/>
        <v>0</v>
      </c>
      <c r="J1597" s="2"/>
      <c r="K1597" s="2"/>
      <c r="L1597" s="4">
        <f t="shared" si="322"/>
        <v>0</v>
      </c>
      <c r="M1597" s="5"/>
    </row>
    <row r="1598" spans="1:13">
      <c r="A1598" s="12"/>
      <c r="B1598" s="13"/>
      <c r="C1598" s="5"/>
      <c r="D1598" s="2"/>
      <c r="E1598" s="2"/>
      <c r="F1598" s="2"/>
      <c r="G1598" s="2">
        <f t="shared" si="320"/>
        <v>0</v>
      </c>
      <c r="H1598" s="2"/>
      <c r="I1598" s="2">
        <f t="shared" si="321"/>
        <v>0</v>
      </c>
      <c r="J1598" s="2"/>
      <c r="K1598" s="2"/>
      <c r="L1598" s="4">
        <f t="shared" si="322"/>
        <v>0</v>
      </c>
      <c r="M1598" s="5"/>
    </row>
    <row r="1599" spans="1:13">
      <c r="A1599" s="12"/>
      <c r="B1599" s="13"/>
      <c r="C1599" s="5"/>
      <c r="D1599" s="2"/>
      <c r="E1599" s="2"/>
      <c r="F1599" s="2"/>
      <c r="G1599" s="2">
        <f t="shared" si="320"/>
        <v>0</v>
      </c>
      <c r="H1599" s="2"/>
      <c r="I1599" s="2">
        <f t="shared" si="321"/>
        <v>0</v>
      </c>
      <c r="J1599" s="2"/>
      <c r="K1599" s="2"/>
      <c r="L1599" s="4">
        <f t="shared" si="322"/>
        <v>0</v>
      </c>
      <c r="M1599" s="5"/>
    </row>
    <row r="1600" spans="1:13">
      <c r="A1600" s="12"/>
      <c r="B1600" s="13"/>
      <c r="C1600" s="5"/>
      <c r="D1600" s="2"/>
      <c r="E1600" s="2"/>
      <c r="F1600" s="2"/>
      <c r="G1600" s="2">
        <f t="shared" si="320"/>
        <v>0</v>
      </c>
      <c r="H1600" s="2"/>
      <c r="I1600" s="2">
        <f t="shared" si="321"/>
        <v>0</v>
      </c>
      <c r="J1600" s="2"/>
      <c r="K1600" s="2"/>
      <c r="L1600" s="4">
        <f t="shared" si="322"/>
        <v>0</v>
      </c>
      <c r="M1600" s="5"/>
    </row>
    <row r="1601" spans="1:13">
      <c r="A1601" s="12"/>
      <c r="B1601" s="13"/>
      <c r="C1601" s="5"/>
      <c r="D1601" s="2"/>
      <c r="E1601" s="2"/>
      <c r="F1601" s="2"/>
      <c r="G1601" s="2">
        <f t="shared" si="320"/>
        <v>0</v>
      </c>
      <c r="H1601" s="2"/>
      <c r="I1601" s="2">
        <f t="shared" si="321"/>
        <v>0</v>
      </c>
      <c r="J1601" s="2"/>
      <c r="K1601" s="2"/>
      <c r="L1601" s="4">
        <f t="shared" si="322"/>
        <v>0</v>
      </c>
      <c r="M1601" s="5"/>
    </row>
    <row r="1602" spans="1:13">
      <c r="A1602" s="12"/>
      <c r="B1602" s="13"/>
      <c r="C1602" s="5"/>
      <c r="D1602" s="2"/>
      <c r="E1602" s="2"/>
      <c r="F1602" s="2"/>
      <c r="G1602" s="2">
        <f t="shared" si="320"/>
        <v>0</v>
      </c>
      <c r="H1602" s="2"/>
      <c r="I1602" s="2">
        <f t="shared" si="321"/>
        <v>0</v>
      </c>
      <c r="J1602" s="2"/>
      <c r="K1602" s="2"/>
      <c r="L1602" s="4">
        <f t="shared" si="322"/>
        <v>0</v>
      </c>
      <c r="M1602" s="5"/>
    </row>
    <row r="1603" spans="1:13">
      <c r="A1603" s="12"/>
      <c r="B1603" s="13"/>
      <c r="C1603" s="5"/>
      <c r="D1603" s="2"/>
      <c r="E1603" s="2"/>
      <c r="F1603" s="2"/>
      <c r="G1603" s="2">
        <f t="shared" si="320"/>
        <v>0</v>
      </c>
      <c r="H1603" s="2"/>
      <c r="I1603" s="2">
        <f t="shared" si="321"/>
        <v>0</v>
      </c>
      <c r="J1603" s="2"/>
      <c r="K1603" s="2"/>
      <c r="L1603" s="4">
        <f t="shared" si="322"/>
        <v>0</v>
      </c>
      <c r="M1603" s="5"/>
    </row>
    <row r="1604" spans="1:13">
      <c r="A1604" s="12"/>
      <c r="B1604" s="13"/>
      <c r="C1604" s="5"/>
      <c r="D1604" s="2"/>
      <c r="E1604" s="2"/>
      <c r="F1604" s="2"/>
      <c r="G1604" s="2">
        <f t="shared" si="320"/>
        <v>0</v>
      </c>
      <c r="H1604" s="2"/>
      <c r="I1604" s="2">
        <f t="shared" si="321"/>
        <v>0</v>
      </c>
      <c r="J1604" s="2"/>
      <c r="K1604" s="2"/>
      <c r="L1604" s="4">
        <f t="shared" si="322"/>
        <v>0</v>
      </c>
      <c r="M1604" s="5"/>
    </row>
    <row r="1605" spans="1:13">
      <c r="A1605" s="12"/>
      <c r="B1605" s="13"/>
      <c r="C1605" s="5"/>
      <c r="D1605" s="2"/>
      <c r="E1605" s="2"/>
      <c r="F1605" s="2"/>
      <c r="G1605" s="2">
        <f t="shared" si="320"/>
        <v>0</v>
      </c>
      <c r="H1605" s="2"/>
      <c r="I1605" s="2">
        <f t="shared" si="321"/>
        <v>0</v>
      </c>
      <c r="J1605" s="2"/>
      <c r="K1605" s="2"/>
      <c r="L1605" s="4">
        <f t="shared" si="322"/>
        <v>0</v>
      </c>
      <c r="M1605" s="5"/>
    </row>
    <row r="1606" spans="1:13">
      <c r="A1606" s="12"/>
      <c r="B1606" s="13"/>
      <c r="C1606" s="5"/>
      <c r="D1606" s="2"/>
      <c r="E1606" s="2"/>
      <c r="F1606" s="2"/>
      <c r="G1606" s="2">
        <f t="shared" si="320"/>
        <v>0</v>
      </c>
      <c r="H1606" s="2"/>
      <c r="I1606" s="2">
        <f t="shared" si="321"/>
        <v>0</v>
      </c>
      <c r="J1606" s="2"/>
      <c r="K1606" s="2"/>
      <c r="L1606" s="4">
        <f t="shared" si="322"/>
        <v>0</v>
      </c>
      <c r="M1606" s="5"/>
    </row>
    <row r="1607" spans="1:13">
      <c r="A1607" s="12"/>
      <c r="B1607" s="13"/>
      <c r="C1607" s="5"/>
      <c r="D1607" s="2"/>
      <c r="E1607" s="2"/>
      <c r="F1607" s="2"/>
      <c r="G1607" s="2">
        <f t="shared" si="320"/>
        <v>0</v>
      </c>
      <c r="H1607" s="2"/>
      <c r="I1607" s="2">
        <f t="shared" si="321"/>
        <v>0</v>
      </c>
      <c r="J1607" s="2"/>
      <c r="K1607" s="2"/>
      <c r="L1607" s="4">
        <f t="shared" si="322"/>
        <v>0</v>
      </c>
      <c r="M1607" s="5"/>
    </row>
    <row r="1608" spans="1:13">
      <c r="A1608" s="12"/>
      <c r="B1608" s="13"/>
      <c r="C1608" s="5"/>
      <c r="D1608" s="2"/>
      <c r="E1608" s="2"/>
      <c r="F1608" s="2"/>
      <c r="G1608" s="2">
        <f t="shared" si="320"/>
        <v>0</v>
      </c>
      <c r="H1608" s="2"/>
      <c r="I1608" s="2">
        <f t="shared" si="321"/>
        <v>0</v>
      </c>
      <c r="J1608" s="2"/>
      <c r="K1608" s="2"/>
      <c r="L1608" s="4">
        <f t="shared" si="322"/>
        <v>0</v>
      </c>
      <c r="M1608" s="5"/>
    </row>
    <row r="1609" spans="1:13">
      <c r="A1609" s="12"/>
      <c r="B1609" s="13"/>
      <c r="C1609" s="5"/>
      <c r="D1609" s="2"/>
      <c r="E1609" s="2"/>
      <c r="F1609" s="2"/>
      <c r="G1609" s="2">
        <f t="shared" si="320"/>
        <v>0</v>
      </c>
      <c r="H1609" s="2"/>
      <c r="I1609" s="2">
        <f t="shared" si="321"/>
        <v>0</v>
      </c>
      <c r="J1609" s="2"/>
      <c r="K1609" s="2"/>
      <c r="L1609" s="4">
        <f t="shared" si="322"/>
        <v>0</v>
      </c>
      <c r="M1609" s="5"/>
    </row>
    <row r="1610" spans="1:13">
      <c r="A1610" s="12"/>
      <c r="B1610" s="13"/>
      <c r="C1610" s="5"/>
      <c r="D1610" s="2"/>
      <c r="E1610" s="2"/>
      <c r="F1610" s="2"/>
      <c r="G1610" s="2">
        <f t="shared" si="320"/>
        <v>0</v>
      </c>
      <c r="H1610" s="2"/>
      <c r="I1610" s="2">
        <f t="shared" si="321"/>
        <v>0</v>
      </c>
      <c r="J1610" s="2"/>
      <c r="K1610" s="2"/>
      <c r="L1610" s="4">
        <f t="shared" si="322"/>
        <v>0</v>
      </c>
      <c r="M1610" s="5"/>
    </row>
    <row r="1611" spans="1:13">
      <c r="A1611" s="12"/>
      <c r="B1611" s="13"/>
      <c r="C1611" s="5"/>
      <c r="D1611" s="2"/>
      <c r="E1611" s="2"/>
      <c r="F1611" s="2"/>
      <c r="G1611" s="2">
        <f t="shared" si="320"/>
        <v>0</v>
      </c>
      <c r="H1611" s="2"/>
      <c r="I1611" s="2">
        <f t="shared" si="321"/>
        <v>0</v>
      </c>
      <c r="J1611" s="2"/>
      <c r="K1611" s="2"/>
      <c r="L1611" s="4">
        <f t="shared" si="322"/>
        <v>0</v>
      </c>
      <c r="M1611" s="5"/>
    </row>
    <row r="1612" spans="1:13">
      <c r="A1612" s="12"/>
      <c r="B1612" s="13"/>
      <c r="C1612" s="5"/>
      <c r="D1612" s="2"/>
      <c r="E1612" s="2"/>
      <c r="F1612" s="2"/>
      <c r="G1612" s="2">
        <f t="shared" si="320"/>
        <v>0</v>
      </c>
      <c r="H1612" s="2"/>
      <c r="I1612" s="2">
        <f t="shared" si="321"/>
        <v>0</v>
      </c>
      <c r="J1612" s="2"/>
      <c r="K1612" s="2"/>
      <c r="L1612" s="4">
        <f t="shared" si="322"/>
        <v>0</v>
      </c>
      <c r="M1612" s="5"/>
    </row>
    <row r="1613" spans="1:13">
      <c r="A1613" s="12"/>
      <c r="B1613" s="13"/>
      <c r="C1613" s="5"/>
      <c r="D1613" s="2"/>
      <c r="E1613" s="2"/>
      <c r="F1613" s="2"/>
      <c r="G1613" s="2">
        <f t="shared" si="320"/>
        <v>0</v>
      </c>
      <c r="H1613" s="2"/>
      <c r="I1613" s="2">
        <f t="shared" si="321"/>
        <v>0</v>
      </c>
      <c r="J1613" s="2"/>
      <c r="K1613" s="2"/>
      <c r="L1613" s="4">
        <f t="shared" si="322"/>
        <v>0</v>
      </c>
      <c r="M1613" s="5"/>
    </row>
    <row r="1614" spans="1:13">
      <c r="A1614" s="12"/>
      <c r="B1614" s="13"/>
      <c r="C1614" s="5"/>
      <c r="D1614" s="2"/>
      <c r="E1614" s="2"/>
      <c r="F1614" s="2"/>
      <c r="G1614" s="2">
        <f t="shared" si="320"/>
        <v>0</v>
      </c>
      <c r="H1614" s="2"/>
      <c r="I1614" s="2">
        <f t="shared" si="321"/>
        <v>0</v>
      </c>
      <c r="J1614" s="2"/>
      <c r="K1614" s="2"/>
      <c r="L1614" s="4">
        <f t="shared" si="322"/>
        <v>0</v>
      </c>
      <c r="M1614" s="5"/>
    </row>
    <row r="1615" spans="1:13">
      <c r="A1615" s="12"/>
      <c r="B1615" s="13"/>
      <c r="C1615" s="5"/>
      <c r="D1615" s="2"/>
      <c r="E1615" s="2"/>
      <c r="F1615" s="2"/>
      <c r="G1615" s="2">
        <f t="shared" si="320"/>
        <v>0</v>
      </c>
      <c r="H1615" s="2"/>
      <c r="I1615" s="2">
        <f t="shared" si="321"/>
        <v>0</v>
      </c>
      <c r="J1615" s="2"/>
      <c r="K1615" s="2"/>
      <c r="L1615" s="4">
        <f t="shared" si="322"/>
        <v>0</v>
      </c>
      <c r="M1615" s="5"/>
    </row>
    <row r="1616" spans="1:13">
      <c r="A1616" s="12"/>
      <c r="B1616" s="13"/>
      <c r="C1616" s="5"/>
      <c r="D1616" s="2"/>
      <c r="E1616" s="2"/>
      <c r="F1616" s="2"/>
      <c r="G1616" s="2">
        <f t="shared" si="320"/>
        <v>0</v>
      </c>
      <c r="H1616" s="2"/>
      <c r="I1616" s="2">
        <f t="shared" si="321"/>
        <v>0</v>
      </c>
      <c r="J1616" s="2"/>
      <c r="K1616" s="2"/>
      <c r="L1616" s="4">
        <f t="shared" si="322"/>
        <v>0</v>
      </c>
      <c r="M1616" s="5"/>
    </row>
    <row r="1617" spans="1:13">
      <c r="A1617" s="12"/>
      <c r="B1617" s="13"/>
      <c r="C1617" s="5"/>
      <c r="D1617" s="2"/>
      <c r="E1617" s="2"/>
      <c r="F1617" s="2"/>
      <c r="G1617" s="2">
        <f t="shared" si="320"/>
        <v>0</v>
      </c>
      <c r="H1617" s="2"/>
      <c r="I1617" s="2">
        <f t="shared" si="321"/>
        <v>0</v>
      </c>
      <c r="J1617" s="2"/>
      <c r="K1617" s="2"/>
      <c r="L1617" s="4">
        <f t="shared" si="322"/>
        <v>0</v>
      </c>
      <c r="M1617" s="5"/>
    </row>
    <row r="1618" spans="1:13">
      <c r="A1618" s="12"/>
      <c r="B1618" s="13"/>
      <c r="C1618" s="5"/>
      <c r="D1618" s="2"/>
      <c r="E1618" s="2"/>
      <c r="F1618" s="2"/>
      <c r="G1618" s="2">
        <f t="shared" si="320"/>
        <v>0</v>
      </c>
      <c r="H1618" s="2"/>
      <c r="I1618" s="2">
        <f t="shared" si="321"/>
        <v>0</v>
      </c>
      <c r="J1618" s="2"/>
      <c r="K1618" s="2"/>
      <c r="L1618" s="4">
        <f t="shared" si="322"/>
        <v>0</v>
      </c>
      <c r="M1618" s="5"/>
    </row>
    <row r="1619" spans="1:13">
      <c r="A1619" s="12"/>
      <c r="B1619" s="13"/>
      <c r="C1619" s="5"/>
      <c r="D1619" s="2"/>
      <c r="E1619" s="2"/>
      <c r="F1619" s="2"/>
      <c r="G1619" s="2">
        <f t="shared" si="320"/>
        <v>0</v>
      </c>
      <c r="H1619" s="2"/>
      <c r="I1619" s="2">
        <f t="shared" si="321"/>
        <v>0</v>
      </c>
      <c r="J1619" s="2"/>
      <c r="K1619" s="2"/>
      <c r="L1619" s="4">
        <f t="shared" si="322"/>
        <v>0</v>
      </c>
      <c r="M1619" s="5"/>
    </row>
    <row r="1620" spans="1:13">
      <c r="A1620" s="12"/>
      <c r="B1620" s="13"/>
      <c r="C1620" s="5"/>
      <c r="D1620" s="2"/>
      <c r="E1620" s="2"/>
      <c r="F1620" s="2"/>
      <c r="G1620" s="2">
        <f t="shared" si="320"/>
        <v>0</v>
      </c>
      <c r="H1620" s="2"/>
      <c r="I1620" s="2">
        <f t="shared" si="321"/>
        <v>0</v>
      </c>
      <c r="J1620" s="2"/>
      <c r="K1620" s="2"/>
      <c r="L1620" s="4">
        <f t="shared" si="322"/>
        <v>0</v>
      </c>
      <c r="M1620" s="5"/>
    </row>
    <row r="1621" spans="1:13">
      <c r="A1621" s="12"/>
      <c r="B1621" s="13"/>
      <c r="C1621" s="5"/>
      <c r="D1621" s="2"/>
      <c r="E1621" s="2"/>
      <c r="F1621" s="2"/>
      <c r="G1621" s="2">
        <f t="shared" si="320"/>
        <v>0</v>
      </c>
      <c r="H1621" s="2"/>
      <c r="I1621" s="2">
        <f t="shared" si="321"/>
        <v>0</v>
      </c>
      <c r="J1621" s="2"/>
      <c r="K1621" s="2"/>
      <c r="L1621" s="4">
        <f t="shared" si="322"/>
        <v>0</v>
      </c>
      <c r="M1621" s="5"/>
    </row>
    <row r="1622" spans="1:13">
      <c r="A1622" s="12"/>
      <c r="B1622" s="13"/>
      <c r="C1622" s="5"/>
      <c r="D1622" s="2"/>
      <c r="E1622" s="2"/>
      <c r="F1622" s="2"/>
      <c r="G1622" s="2">
        <f t="shared" si="320"/>
        <v>0</v>
      </c>
      <c r="H1622" s="2"/>
      <c r="I1622" s="2">
        <f t="shared" si="321"/>
        <v>0</v>
      </c>
      <c r="J1622" s="2"/>
      <c r="K1622" s="2"/>
      <c r="L1622" s="4">
        <f t="shared" si="322"/>
        <v>0</v>
      </c>
      <c r="M1622" s="5"/>
    </row>
    <row r="1623" spans="1:13">
      <c r="A1623" s="12"/>
      <c r="B1623" s="13"/>
      <c r="C1623" s="5"/>
      <c r="D1623" s="2"/>
      <c r="E1623" s="2"/>
      <c r="F1623" s="2"/>
      <c r="G1623" s="2">
        <f t="shared" si="320"/>
        <v>0</v>
      </c>
      <c r="H1623" s="2"/>
      <c r="I1623" s="2">
        <f t="shared" si="321"/>
        <v>0</v>
      </c>
      <c r="J1623" s="2"/>
      <c r="K1623" s="2"/>
      <c r="L1623" s="4">
        <f t="shared" si="322"/>
        <v>0</v>
      </c>
      <c r="M1623" s="5"/>
    </row>
    <row r="1624" spans="1:13">
      <c r="A1624" s="12"/>
      <c r="B1624" s="13"/>
      <c r="C1624" s="5"/>
      <c r="D1624" s="2"/>
      <c r="E1624" s="2"/>
      <c r="F1624" s="2"/>
      <c r="G1624" s="2">
        <f t="shared" si="320"/>
        <v>0</v>
      </c>
      <c r="H1624" s="2"/>
      <c r="I1624" s="2">
        <f t="shared" si="321"/>
        <v>0</v>
      </c>
      <c r="J1624" s="2"/>
      <c r="K1624" s="2"/>
      <c r="L1624" s="4">
        <f t="shared" si="322"/>
        <v>0</v>
      </c>
      <c r="M1624" s="5"/>
    </row>
    <row r="1625" spans="1:13">
      <c r="A1625" s="12"/>
      <c r="B1625" s="13"/>
      <c r="C1625" s="5"/>
      <c r="D1625" s="2"/>
      <c r="E1625" s="2"/>
      <c r="F1625" s="2"/>
      <c r="G1625" s="2">
        <f t="shared" si="320"/>
        <v>0</v>
      </c>
      <c r="H1625" s="2"/>
      <c r="I1625" s="2">
        <f t="shared" si="321"/>
        <v>0</v>
      </c>
      <c r="J1625" s="2"/>
      <c r="K1625" s="2"/>
      <c r="L1625" s="4">
        <f t="shared" si="322"/>
        <v>0</v>
      </c>
      <c r="M1625" s="5"/>
    </row>
    <row r="1626" spans="1:13">
      <c r="A1626" s="12"/>
      <c r="B1626" s="13"/>
      <c r="C1626" s="5"/>
      <c r="D1626" s="2"/>
      <c r="E1626" s="2"/>
      <c r="F1626" s="2"/>
      <c r="G1626" s="2">
        <f t="shared" si="320"/>
        <v>0</v>
      </c>
      <c r="H1626" s="2"/>
      <c r="I1626" s="2">
        <f t="shared" si="321"/>
        <v>0</v>
      </c>
      <c r="J1626" s="2"/>
      <c r="K1626" s="2"/>
      <c r="L1626" s="4">
        <f t="shared" si="322"/>
        <v>0</v>
      </c>
      <c r="M1626" s="5"/>
    </row>
    <row r="1627" spans="1:13">
      <c r="A1627" s="12"/>
      <c r="B1627" s="13"/>
      <c r="C1627" s="5"/>
      <c r="D1627" s="2"/>
      <c r="E1627" s="2"/>
      <c r="F1627" s="2"/>
      <c r="G1627" s="2">
        <f t="shared" si="320"/>
        <v>0</v>
      </c>
      <c r="H1627" s="2"/>
      <c r="I1627" s="2">
        <f t="shared" si="321"/>
        <v>0</v>
      </c>
      <c r="J1627" s="2"/>
      <c r="K1627" s="2"/>
      <c r="L1627" s="4">
        <f t="shared" si="322"/>
        <v>0</v>
      </c>
      <c r="M1627" s="5"/>
    </row>
    <row r="1628" spans="1:13">
      <c r="A1628" s="12"/>
      <c r="B1628" s="13"/>
      <c r="C1628" s="5"/>
      <c r="D1628" s="2"/>
      <c r="E1628" s="2"/>
      <c r="F1628" s="2"/>
      <c r="G1628" s="2">
        <f t="shared" si="320"/>
        <v>0</v>
      </c>
      <c r="H1628" s="2"/>
      <c r="I1628" s="2">
        <f t="shared" si="321"/>
        <v>0</v>
      </c>
      <c r="J1628" s="2"/>
      <c r="K1628" s="2"/>
      <c r="L1628" s="4">
        <f t="shared" si="322"/>
        <v>0</v>
      </c>
      <c r="M1628" s="5"/>
    </row>
    <row r="1629" spans="1:13">
      <c r="A1629" s="12"/>
      <c r="B1629" s="13"/>
      <c r="C1629" s="5"/>
      <c r="D1629" s="2"/>
      <c r="E1629" s="2"/>
      <c r="F1629" s="2"/>
      <c r="G1629" s="2">
        <f t="shared" si="320"/>
        <v>0</v>
      </c>
      <c r="H1629" s="2"/>
      <c r="I1629" s="2">
        <f t="shared" si="321"/>
        <v>0</v>
      </c>
      <c r="J1629" s="2"/>
      <c r="K1629" s="2"/>
      <c r="L1629" s="4">
        <f t="shared" si="322"/>
        <v>0</v>
      </c>
      <c r="M1629" s="5"/>
    </row>
    <row r="1630" spans="1:13">
      <c r="A1630" s="12"/>
      <c r="B1630" s="13"/>
      <c r="C1630" s="5"/>
      <c r="D1630" s="2"/>
      <c r="E1630" s="2"/>
      <c r="F1630" s="2"/>
      <c r="G1630" s="2">
        <f t="shared" si="320"/>
        <v>0</v>
      </c>
      <c r="H1630" s="2"/>
      <c r="I1630" s="2">
        <f t="shared" si="321"/>
        <v>0</v>
      </c>
      <c r="J1630" s="2"/>
      <c r="K1630" s="2"/>
      <c r="L1630" s="4">
        <f t="shared" si="322"/>
        <v>0</v>
      </c>
      <c r="M1630" s="5"/>
    </row>
    <row r="1631" spans="1:13">
      <c r="A1631" s="12"/>
      <c r="B1631" s="13"/>
      <c r="C1631" s="5"/>
      <c r="D1631" s="2"/>
      <c r="E1631" s="2"/>
      <c r="F1631" s="2"/>
      <c r="G1631" s="2">
        <f t="shared" si="320"/>
        <v>0</v>
      </c>
      <c r="H1631" s="2"/>
      <c r="I1631" s="2">
        <f t="shared" si="321"/>
        <v>0</v>
      </c>
      <c r="J1631" s="2"/>
      <c r="K1631" s="2"/>
      <c r="L1631" s="4">
        <f t="shared" si="322"/>
        <v>0</v>
      </c>
      <c r="M1631" s="5"/>
    </row>
    <row r="1632" spans="1:13">
      <c r="A1632" s="12"/>
      <c r="B1632" s="13"/>
      <c r="C1632" s="5"/>
      <c r="D1632" s="2"/>
      <c r="E1632" s="2"/>
      <c r="F1632" s="2"/>
      <c r="G1632" s="2">
        <f t="shared" si="320"/>
        <v>0</v>
      </c>
      <c r="H1632" s="2"/>
      <c r="I1632" s="2">
        <f t="shared" si="321"/>
        <v>0</v>
      </c>
      <c r="J1632" s="2"/>
      <c r="K1632" s="2"/>
      <c r="L1632" s="4">
        <f t="shared" si="322"/>
        <v>0</v>
      </c>
      <c r="M1632" s="5"/>
    </row>
    <row r="1633" spans="1:13">
      <c r="A1633" s="12"/>
      <c r="B1633" s="13"/>
      <c r="C1633" s="5"/>
      <c r="D1633" s="2"/>
      <c r="E1633" s="2"/>
      <c r="F1633" s="2"/>
      <c r="G1633" s="2">
        <f t="shared" si="320"/>
        <v>0</v>
      </c>
      <c r="H1633" s="2"/>
      <c r="I1633" s="2">
        <f t="shared" si="321"/>
        <v>0</v>
      </c>
      <c r="J1633" s="2"/>
      <c r="K1633" s="2"/>
      <c r="L1633" s="4">
        <f t="shared" si="322"/>
        <v>0</v>
      </c>
      <c r="M1633" s="5"/>
    </row>
    <row r="1634" spans="1:13">
      <c r="A1634" s="12"/>
      <c r="B1634" s="13"/>
      <c r="C1634" s="5"/>
      <c r="D1634" s="2"/>
      <c r="E1634" s="2"/>
      <c r="F1634" s="2"/>
      <c r="G1634" s="2">
        <f t="shared" si="320"/>
        <v>0</v>
      </c>
      <c r="H1634" s="2"/>
      <c r="I1634" s="2">
        <f t="shared" si="321"/>
        <v>0</v>
      </c>
      <c r="J1634" s="2"/>
      <c r="K1634" s="2"/>
      <c r="L1634" s="4">
        <f>+G1634-I1634-J1634-K1634</f>
        <v>0</v>
      </c>
      <c r="M1634" s="5"/>
    </row>
    <row r="1635" spans="1:13">
      <c r="A1635" s="12"/>
      <c r="B1635" s="13"/>
      <c r="C1635" s="5"/>
      <c r="D1635" s="2"/>
      <c r="E1635" s="2"/>
      <c r="F1635" s="2"/>
      <c r="G1635" s="2">
        <f t="shared" si="320"/>
        <v>0</v>
      </c>
      <c r="H1635" s="2"/>
      <c r="I1635" s="2">
        <f t="shared" si="321"/>
        <v>0</v>
      </c>
      <c r="J1635" s="2"/>
      <c r="K1635" s="2"/>
      <c r="L1635" s="4">
        <f>+G1635-I1635-J1635-K1635</f>
        <v>0</v>
      </c>
      <c r="M1635" s="5"/>
    </row>
    <row r="1636" spans="1:13" ht="15.75" thickBot="1">
      <c r="A1636" s="12"/>
      <c r="B1636" s="13"/>
      <c r="C1636" s="5"/>
      <c r="D1636" s="2"/>
      <c r="E1636" s="2"/>
      <c r="F1636" s="2"/>
      <c r="G1636" s="2">
        <f t="shared" si="320"/>
        <v>0</v>
      </c>
      <c r="H1636" s="2"/>
      <c r="I1636" s="2">
        <f t="shared" si="321"/>
        <v>0</v>
      </c>
      <c r="J1636" s="2"/>
      <c r="K1636" s="2"/>
      <c r="L1636" s="4">
        <f>+G1636-I1636-J1636-K1636</f>
        <v>0</v>
      </c>
      <c r="M1636" s="5"/>
    </row>
    <row r="1637" spans="1:13" ht="15.75" thickBot="1">
      <c r="D1637" s="14">
        <f>SUM(D1586:D1636)</f>
        <v>0</v>
      </c>
      <c r="E1637" s="14">
        <f>SUM(E1586:E1636)</f>
        <v>0</v>
      </c>
      <c r="F1637" s="8"/>
      <c r="G1637" s="14">
        <f t="shared" ref="G1637:L1637" si="323">SUM(G1586:G1636)</f>
        <v>0</v>
      </c>
      <c r="H1637" s="14">
        <f t="shared" si="323"/>
        <v>0</v>
      </c>
      <c r="I1637" s="14">
        <f t="shared" si="323"/>
        <v>0</v>
      </c>
      <c r="J1637" s="14">
        <f t="shared" si="323"/>
        <v>0</v>
      </c>
      <c r="K1637" s="14">
        <f t="shared" si="323"/>
        <v>0</v>
      </c>
      <c r="L1637" s="14">
        <f t="shared" si="323"/>
        <v>0</v>
      </c>
    </row>
    <row r="1638" spans="1:13">
      <c r="D1638" s="10">
        <v>0</v>
      </c>
      <c r="E1638" s="10">
        <v>0</v>
      </c>
      <c r="I1638" s="3"/>
      <c r="M1638" s="11"/>
    </row>
    <row r="1639" spans="1:13">
      <c r="D1639" s="10"/>
      <c r="E1639" s="10"/>
      <c r="I1639" s="3"/>
      <c r="L1639" s="35"/>
      <c r="M1639" s="11"/>
    </row>
    <row r="1640" spans="1:13">
      <c r="A1640" s="20"/>
      <c r="B1640" s="13"/>
      <c r="C1640" s="5"/>
      <c r="D1640" s="2"/>
      <c r="E1640" s="2"/>
      <c r="F1640" s="2"/>
      <c r="G1640" s="2">
        <f t="shared" ref="G1640:G1690" si="324">+((D1640*12)+E1640)*F1640*1000</f>
        <v>0</v>
      </c>
      <c r="H1640" s="2"/>
      <c r="I1640" s="2">
        <f t="shared" ref="I1640:I1690" si="325">+H1640*F1640*1000</f>
        <v>0</v>
      </c>
      <c r="J1640" s="2"/>
      <c r="K1640" s="2"/>
      <c r="L1640" s="4">
        <f>+G1640-I1640-J1640-K1640</f>
        <v>0</v>
      </c>
      <c r="M1640" s="5"/>
    </row>
    <row r="1641" spans="1:13">
      <c r="A1641" s="12"/>
      <c r="B1641" s="13"/>
      <c r="C1641" s="5"/>
      <c r="D1641" s="2"/>
      <c r="E1641" s="2"/>
      <c r="F1641" s="2"/>
      <c r="G1641" s="2">
        <f t="shared" si="324"/>
        <v>0</v>
      </c>
      <c r="H1641" s="2"/>
      <c r="I1641" s="2">
        <f t="shared" si="325"/>
        <v>0</v>
      </c>
      <c r="J1641" s="2"/>
      <c r="K1641" s="2"/>
      <c r="L1641" s="4">
        <f t="shared" ref="L1641:L1687" si="326">+G1641-I1641-J1641-K1641</f>
        <v>0</v>
      </c>
      <c r="M1641" s="5"/>
    </row>
    <row r="1642" spans="1:13">
      <c r="A1642" s="12"/>
      <c r="B1642" s="13"/>
      <c r="C1642" s="5"/>
      <c r="D1642" s="2"/>
      <c r="E1642" s="2"/>
      <c r="F1642" s="2"/>
      <c r="G1642" s="2">
        <f t="shared" si="324"/>
        <v>0</v>
      </c>
      <c r="H1642" s="2"/>
      <c r="I1642" s="2">
        <f t="shared" si="325"/>
        <v>0</v>
      </c>
      <c r="J1642" s="2"/>
      <c r="K1642" s="2"/>
      <c r="L1642" s="4">
        <f t="shared" si="326"/>
        <v>0</v>
      </c>
      <c r="M1642" s="5"/>
    </row>
    <row r="1643" spans="1:13">
      <c r="A1643" s="12"/>
      <c r="B1643" s="13"/>
      <c r="C1643" s="5"/>
      <c r="D1643" s="2"/>
      <c r="E1643" s="2"/>
      <c r="F1643" s="2"/>
      <c r="G1643" s="2">
        <f t="shared" si="324"/>
        <v>0</v>
      </c>
      <c r="H1643" s="2"/>
      <c r="I1643" s="2">
        <f t="shared" si="325"/>
        <v>0</v>
      </c>
      <c r="J1643" s="2"/>
      <c r="K1643" s="2"/>
      <c r="L1643" s="4">
        <f t="shared" si="326"/>
        <v>0</v>
      </c>
      <c r="M1643" s="5"/>
    </row>
    <row r="1644" spans="1:13">
      <c r="A1644" s="12"/>
      <c r="B1644" s="13"/>
      <c r="C1644" s="5"/>
      <c r="D1644" s="2"/>
      <c r="E1644" s="2"/>
      <c r="F1644" s="2"/>
      <c r="G1644" s="2">
        <f t="shared" si="324"/>
        <v>0</v>
      </c>
      <c r="H1644" s="2"/>
      <c r="I1644" s="2">
        <f t="shared" si="325"/>
        <v>0</v>
      </c>
      <c r="J1644" s="2"/>
      <c r="K1644" s="2"/>
      <c r="L1644" s="4">
        <f t="shared" si="326"/>
        <v>0</v>
      </c>
      <c r="M1644" s="5"/>
    </row>
    <row r="1645" spans="1:13">
      <c r="A1645" s="12"/>
      <c r="B1645" s="13"/>
      <c r="C1645" s="5"/>
      <c r="D1645" s="2"/>
      <c r="E1645" s="2"/>
      <c r="F1645" s="2"/>
      <c r="G1645" s="2">
        <f t="shared" si="324"/>
        <v>0</v>
      </c>
      <c r="H1645" s="2"/>
      <c r="I1645" s="2">
        <f t="shared" si="325"/>
        <v>0</v>
      </c>
      <c r="J1645" s="2"/>
      <c r="K1645" s="2"/>
      <c r="L1645" s="4">
        <f t="shared" si="326"/>
        <v>0</v>
      </c>
      <c r="M1645" s="5"/>
    </row>
    <row r="1646" spans="1:13">
      <c r="A1646" s="12"/>
      <c r="B1646" s="13"/>
      <c r="C1646" s="5"/>
      <c r="D1646" s="2"/>
      <c r="E1646" s="2"/>
      <c r="F1646" s="2"/>
      <c r="G1646" s="2">
        <f t="shared" si="324"/>
        <v>0</v>
      </c>
      <c r="H1646" s="2"/>
      <c r="I1646" s="2">
        <f t="shared" si="325"/>
        <v>0</v>
      </c>
      <c r="J1646" s="2"/>
      <c r="K1646" s="2"/>
      <c r="L1646" s="4">
        <f t="shared" si="326"/>
        <v>0</v>
      </c>
      <c r="M1646" s="5"/>
    </row>
    <row r="1647" spans="1:13">
      <c r="A1647" s="12"/>
      <c r="B1647" s="13"/>
      <c r="C1647" s="5"/>
      <c r="D1647" s="2"/>
      <c r="E1647" s="2"/>
      <c r="F1647" s="2"/>
      <c r="G1647" s="2">
        <f t="shared" si="324"/>
        <v>0</v>
      </c>
      <c r="H1647" s="2"/>
      <c r="I1647" s="2">
        <f t="shared" si="325"/>
        <v>0</v>
      </c>
      <c r="J1647" s="2"/>
      <c r="K1647" s="2"/>
      <c r="L1647" s="4">
        <f t="shared" si="326"/>
        <v>0</v>
      </c>
      <c r="M1647" s="5"/>
    </row>
    <row r="1648" spans="1:13">
      <c r="A1648" s="12"/>
      <c r="B1648" s="13"/>
      <c r="C1648" s="5"/>
      <c r="D1648" s="2"/>
      <c r="E1648" s="2"/>
      <c r="F1648" s="2"/>
      <c r="G1648" s="2">
        <f t="shared" si="324"/>
        <v>0</v>
      </c>
      <c r="H1648" s="2"/>
      <c r="I1648" s="2">
        <f t="shared" si="325"/>
        <v>0</v>
      </c>
      <c r="J1648" s="2"/>
      <c r="K1648" s="2"/>
      <c r="L1648" s="4">
        <f t="shared" si="326"/>
        <v>0</v>
      </c>
      <c r="M1648" s="5"/>
    </row>
    <row r="1649" spans="1:13">
      <c r="A1649" s="12"/>
      <c r="B1649" s="13"/>
      <c r="C1649" s="5"/>
      <c r="D1649" s="2"/>
      <c r="E1649" s="2"/>
      <c r="F1649" s="2"/>
      <c r="G1649" s="2">
        <f t="shared" si="324"/>
        <v>0</v>
      </c>
      <c r="H1649" s="2"/>
      <c r="I1649" s="2">
        <f t="shared" si="325"/>
        <v>0</v>
      </c>
      <c r="J1649" s="2"/>
      <c r="K1649" s="2"/>
      <c r="L1649" s="4">
        <f t="shared" si="326"/>
        <v>0</v>
      </c>
      <c r="M1649" s="5"/>
    </row>
    <row r="1650" spans="1:13">
      <c r="A1650" s="12"/>
      <c r="B1650" s="13"/>
      <c r="C1650" s="5"/>
      <c r="D1650" s="2"/>
      <c r="E1650" s="2"/>
      <c r="F1650" s="2"/>
      <c r="G1650" s="2">
        <f t="shared" si="324"/>
        <v>0</v>
      </c>
      <c r="H1650" s="2"/>
      <c r="I1650" s="2">
        <f t="shared" si="325"/>
        <v>0</v>
      </c>
      <c r="J1650" s="2"/>
      <c r="K1650" s="2"/>
      <c r="L1650" s="4">
        <f t="shared" si="326"/>
        <v>0</v>
      </c>
      <c r="M1650" s="5"/>
    </row>
    <row r="1651" spans="1:13">
      <c r="A1651" s="12"/>
      <c r="B1651" s="13"/>
      <c r="C1651" s="5"/>
      <c r="D1651" s="2"/>
      <c r="E1651" s="2"/>
      <c r="F1651" s="2"/>
      <c r="G1651" s="2">
        <f t="shared" si="324"/>
        <v>0</v>
      </c>
      <c r="H1651" s="2"/>
      <c r="I1651" s="2">
        <f t="shared" si="325"/>
        <v>0</v>
      </c>
      <c r="J1651" s="2"/>
      <c r="K1651" s="2"/>
      <c r="L1651" s="4">
        <f t="shared" si="326"/>
        <v>0</v>
      </c>
      <c r="M1651" s="5"/>
    </row>
    <row r="1652" spans="1:13">
      <c r="A1652" s="12"/>
      <c r="B1652" s="13"/>
      <c r="C1652" s="5"/>
      <c r="D1652" s="2"/>
      <c r="E1652" s="2"/>
      <c r="F1652" s="2"/>
      <c r="G1652" s="2">
        <f t="shared" si="324"/>
        <v>0</v>
      </c>
      <c r="H1652" s="2"/>
      <c r="I1652" s="2">
        <f t="shared" si="325"/>
        <v>0</v>
      </c>
      <c r="J1652" s="2"/>
      <c r="K1652" s="2"/>
      <c r="L1652" s="4">
        <f t="shared" si="326"/>
        <v>0</v>
      </c>
      <c r="M1652" s="5"/>
    </row>
    <row r="1653" spans="1:13">
      <c r="A1653" s="12"/>
      <c r="B1653" s="13"/>
      <c r="C1653" s="5"/>
      <c r="D1653" s="2"/>
      <c r="E1653" s="2"/>
      <c r="F1653" s="2"/>
      <c r="G1653" s="2">
        <f t="shared" si="324"/>
        <v>0</v>
      </c>
      <c r="H1653" s="2"/>
      <c r="I1653" s="2">
        <f t="shared" si="325"/>
        <v>0</v>
      </c>
      <c r="J1653" s="2"/>
      <c r="K1653" s="2"/>
      <c r="L1653" s="4">
        <f t="shared" si="326"/>
        <v>0</v>
      </c>
      <c r="M1653" s="5"/>
    </row>
    <row r="1654" spans="1:13">
      <c r="A1654" s="12"/>
      <c r="B1654" s="13"/>
      <c r="C1654" s="5"/>
      <c r="D1654" s="2"/>
      <c r="E1654" s="2"/>
      <c r="F1654" s="2"/>
      <c r="G1654" s="2">
        <f t="shared" si="324"/>
        <v>0</v>
      </c>
      <c r="H1654" s="2"/>
      <c r="I1654" s="2">
        <f t="shared" si="325"/>
        <v>0</v>
      </c>
      <c r="J1654" s="2"/>
      <c r="K1654" s="2"/>
      <c r="L1654" s="4">
        <f t="shared" si="326"/>
        <v>0</v>
      </c>
      <c r="M1654" s="5"/>
    </row>
    <row r="1655" spans="1:13">
      <c r="A1655" s="12"/>
      <c r="B1655" s="13"/>
      <c r="C1655" s="5"/>
      <c r="D1655" s="2"/>
      <c r="E1655" s="2"/>
      <c r="F1655" s="2"/>
      <c r="G1655" s="2">
        <f t="shared" si="324"/>
        <v>0</v>
      </c>
      <c r="H1655" s="2"/>
      <c r="I1655" s="2">
        <f t="shared" si="325"/>
        <v>0</v>
      </c>
      <c r="J1655" s="2"/>
      <c r="K1655" s="2"/>
      <c r="L1655" s="4">
        <f t="shared" si="326"/>
        <v>0</v>
      </c>
      <c r="M1655" s="5"/>
    </row>
    <row r="1656" spans="1:13">
      <c r="A1656" s="12"/>
      <c r="B1656" s="13"/>
      <c r="C1656" s="5"/>
      <c r="D1656" s="2"/>
      <c r="E1656" s="2"/>
      <c r="F1656" s="2"/>
      <c r="G1656" s="2">
        <f t="shared" si="324"/>
        <v>0</v>
      </c>
      <c r="H1656" s="2"/>
      <c r="I1656" s="2">
        <f t="shared" si="325"/>
        <v>0</v>
      </c>
      <c r="J1656" s="2"/>
      <c r="K1656" s="2"/>
      <c r="L1656" s="4">
        <f t="shared" si="326"/>
        <v>0</v>
      </c>
      <c r="M1656" s="5"/>
    </row>
    <row r="1657" spans="1:13">
      <c r="A1657" s="12"/>
      <c r="B1657" s="13"/>
      <c r="C1657" s="5"/>
      <c r="D1657" s="2"/>
      <c r="E1657" s="2"/>
      <c r="F1657" s="2"/>
      <c r="G1657" s="2">
        <f t="shared" si="324"/>
        <v>0</v>
      </c>
      <c r="H1657" s="2"/>
      <c r="I1657" s="2">
        <f t="shared" si="325"/>
        <v>0</v>
      </c>
      <c r="J1657" s="2"/>
      <c r="K1657" s="2"/>
      <c r="L1657" s="4">
        <f t="shared" si="326"/>
        <v>0</v>
      </c>
      <c r="M1657" s="5"/>
    </row>
    <row r="1658" spans="1:13">
      <c r="A1658" s="12"/>
      <c r="B1658" s="13"/>
      <c r="C1658" s="5"/>
      <c r="D1658" s="2"/>
      <c r="E1658" s="2"/>
      <c r="F1658" s="2"/>
      <c r="G1658" s="2">
        <f t="shared" si="324"/>
        <v>0</v>
      </c>
      <c r="H1658" s="2"/>
      <c r="I1658" s="2">
        <f t="shared" si="325"/>
        <v>0</v>
      </c>
      <c r="J1658" s="2"/>
      <c r="K1658" s="2"/>
      <c r="L1658" s="4">
        <f t="shared" si="326"/>
        <v>0</v>
      </c>
      <c r="M1658" s="5"/>
    </row>
    <row r="1659" spans="1:13">
      <c r="A1659" s="12"/>
      <c r="B1659" s="13"/>
      <c r="C1659" s="5"/>
      <c r="D1659" s="2"/>
      <c r="E1659" s="2"/>
      <c r="F1659" s="2"/>
      <c r="G1659" s="2">
        <f t="shared" si="324"/>
        <v>0</v>
      </c>
      <c r="H1659" s="2"/>
      <c r="I1659" s="2">
        <f t="shared" si="325"/>
        <v>0</v>
      </c>
      <c r="J1659" s="2"/>
      <c r="K1659" s="2"/>
      <c r="L1659" s="4">
        <f t="shared" si="326"/>
        <v>0</v>
      </c>
      <c r="M1659" s="5"/>
    </row>
    <row r="1660" spans="1:13">
      <c r="A1660" s="12"/>
      <c r="B1660" s="13"/>
      <c r="C1660" s="5"/>
      <c r="D1660" s="2"/>
      <c r="E1660" s="2"/>
      <c r="F1660" s="2"/>
      <c r="G1660" s="2">
        <f t="shared" si="324"/>
        <v>0</v>
      </c>
      <c r="H1660" s="2"/>
      <c r="I1660" s="2">
        <f t="shared" si="325"/>
        <v>0</v>
      </c>
      <c r="J1660" s="2"/>
      <c r="K1660" s="2"/>
      <c r="L1660" s="4">
        <f t="shared" si="326"/>
        <v>0</v>
      </c>
      <c r="M1660" s="5"/>
    </row>
    <row r="1661" spans="1:13">
      <c r="A1661" s="12"/>
      <c r="B1661" s="13"/>
      <c r="C1661" s="5"/>
      <c r="D1661" s="2"/>
      <c r="E1661" s="2"/>
      <c r="F1661" s="2"/>
      <c r="G1661" s="2">
        <f t="shared" si="324"/>
        <v>0</v>
      </c>
      <c r="H1661" s="2"/>
      <c r="I1661" s="2">
        <f t="shared" si="325"/>
        <v>0</v>
      </c>
      <c r="J1661" s="2"/>
      <c r="K1661" s="2"/>
      <c r="L1661" s="4">
        <f t="shared" si="326"/>
        <v>0</v>
      </c>
      <c r="M1661" s="5"/>
    </row>
    <row r="1662" spans="1:13">
      <c r="A1662" s="12"/>
      <c r="B1662" s="13"/>
      <c r="C1662" s="5"/>
      <c r="D1662" s="2"/>
      <c r="E1662" s="2"/>
      <c r="F1662" s="2"/>
      <c r="G1662" s="2">
        <f t="shared" si="324"/>
        <v>0</v>
      </c>
      <c r="H1662" s="2"/>
      <c r="I1662" s="2">
        <f t="shared" si="325"/>
        <v>0</v>
      </c>
      <c r="J1662" s="2"/>
      <c r="K1662" s="2"/>
      <c r="L1662" s="4">
        <f t="shared" si="326"/>
        <v>0</v>
      </c>
      <c r="M1662" s="5"/>
    </row>
    <row r="1663" spans="1:13">
      <c r="A1663" s="12"/>
      <c r="B1663" s="13"/>
      <c r="C1663" s="5"/>
      <c r="D1663" s="2"/>
      <c r="E1663" s="2"/>
      <c r="F1663" s="2"/>
      <c r="G1663" s="2">
        <f t="shared" si="324"/>
        <v>0</v>
      </c>
      <c r="H1663" s="2"/>
      <c r="I1663" s="2">
        <f t="shared" si="325"/>
        <v>0</v>
      </c>
      <c r="J1663" s="2"/>
      <c r="K1663" s="2"/>
      <c r="L1663" s="4">
        <f t="shared" si="326"/>
        <v>0</v>
      </c>
      <c r="M1663" s="5"/>
    </row>
    <row r="1664" spans="1:13">
      <c r="A1664" s="12"/>
      <c r="B1664" s="13"/>
      <c r="C1664" s="5"/>
      <c r="D1664" s="2"/>
      <c r="E1664" s="2"/>
      <c r="F1664" s="2"/>
      <c r="G1664" s="2">
        <f t="shared" si="324"/>
        <v>0</v>
      </c>
      <c r="H1664" s="2"/>
      <c r="I1664" s="2">
        <f t="shared" si="325"/>
        <v>0</v>
      </c>
      <c r="J1664" s="2"/>
      <c r="K1664" s="2"/>
      <c r="L1664" s="4">
        <f t="shared" si="326"/>
        <v>0</v>
      </c>
      <c r="M1664" s="5"/>
    </row>
    <row r="1665" spans="1:13">
      <c r="A1665" s="12"/>
      <c r="B1665" s="13"/>
      <c r="C1665" s="5"/>
      <c r="D1665" s="2"/>
      <c r="E1665" s="2"/>
      <c r="F1665" s="2"/>
      <c r="G1665" s="2">
        <f t="shared" si="324"/>
        <v>0</v>
      </c>
      <c r="H1665" s="2"/>
      <c r="I1665" s="2">
        <f t="shared" si="325"/>
        <v>0</v>
      </c>
      <c r="J1665" s="2"/>
      <c r="K1665" s="2"/>
      <c r="L1665" s="4">
        <f t="shared" si="326"/>
        <v>0</v>
      </c>
      <c r="M1665" s="5"/>
    </row>
    <row r="1666" spans="1:13">
      <c r="A1666" s="12"/>
      <c r="B1666" s="13"/>
      <c r="C1666" s="5"/>
      <c r="D1666" s="2"/>
      <c r="E1666" s="2"/>
      <c r="F1666" s="2"/>
      <c r="G1666" s="2">
        <f t="shared" si="324"/>
        <v>0</v>
      </c>
      <c r="H1666" s="2"/>
      <c r="I1666" s="2">
        <f t="shared" si="325"/>
        <v>0</v>
      </c>
      <c r="J1666" s="2"/>
      <c r="K1666" s="2"/>
      <c r="L1666" s="4">
        <f t="shared" si="326"/>
        <v>0</v>
      </c>
      <c r="M1666" s="5"/>
    </row>
    <row r="1667" spans="1:13">
      <c r="A1667" s="12"/>
      <c r="B1667" s="13"/>
      <c r="C1667" s="5"/>
      <c r="D1667" s="2"/>
      <c r="E1667" s="2"/>
      <c r="F1667" s="2"/>
      <c r="G1667" s="2">
        <f t="shared" si="324"/>
        <v>0</v>
      </c>
      <c r="H1667" s="2"/>
      <c r="I1667" s="2">
        <f t="shared" si="325"/>
        <v>0</v>
      </c>
      <c r="J1667" s="2"/>
      <c r="K1667" s="2"/>
      <c r="L1667" s="4">
        <f t="shared" si="326"/>
        <v>0</v>
      </c>
      <c r="M1667" s="5"/>
    </row>
    <row r="1668" spans="1:13">
      <c r="A1668" s="12"/>
      <c r="B1668" s="13"/>
      <c r="C1668" s="5"/>
      <c r="D1668" s="2"/>
      <c r="E1668" s="2"/>
      <c r="F1668" s="2"/>
      <c r="G1668" s="2">
        <f t="shared" si="324"/>
        <v>0</v>
      </c>
      <c r="H1668" s="2"/>
      <c r="I1668" s="2">
        <f t="shared" si="325"/>
        <v>0</v>
      </c>
      <c r="J1668" s="2"/>
      <c r="K1668" s="2"/>
      <c r="L1668" s="4">
        <f t="shared" si="326"/>
        <v>0</v>
      </c>
      <c r="M1668" s="5"/>
    </row>
    <row r="1669" spans="1:13">
      <c r="A1669" s="12"/>
      <c r="B1669" s="13"/>
      <c r="C1669" s="5"/>
      <c r="D1669" s="2"/>
      <c r="E1669" s="2"/>
      <c r="F1669" s="2"/>
      <c r="G1669" s="2">
        <f t="shared" si="324"/>
        <v>0</v>
      </c>
      <c r="H1669" s="2"/>
      <c r="I1669" s="2">
        <f t="shared" si="325"/>
        <v>0</v>
      </c>
      <c r="J1669" s="2"/>
      <c r="K1669" s="2"/>
      <c r="L1669" s="4">
        <f t="shared" si="326"/>
        <v>0</v>
      </c>
      <c r="M1669" s="5"/>
    </row>
    <row r="1670" spans="1:13">
      <c r="A1670" s="12"/>
      <c r="B1670" s="13"/>
      <c r="C1670" s="5"/>
      <c r="D1670" s="2"/>
      <c r="E1670" s="2"/>
      <c r="F1670" s="2"/>
      <c r="G1670" s="2">
        <f t="shared" si="324"/>
        <v>0</v>
      </c>
      <c r="H1670" s="2"/>
      <c r="I1670" s="2">
        <f t="shared" si="325"/>
        <v>0</v>
      </c>
      <c r="J1670" s="2"/>
      <c r="K1670" s="2"/>
      <c r="L1670" s="4">
        <f t="shared" si="326"/>
        <v>0</v>
      </c>
      <c r="M1670" s="5"/>
    </row>
    <row r="1671" spans="1:13">
      <c r="A1671" s="12"/>
      <c r="B1671" s="13"/>
      <c r="C1671" s="5"/>
      <c r="D1671" s="2"/>
      <c r="E1671" s="2"/>
      <c r="F1671" s="2"/>
      <c r="G1671" s="2">
        <f t="shared" si="324"/>
        <v>0</v>
      </c>
      <c r="H1671" s="2"/>
      <c r="I1671" s="2">
        <f t="shared" si="325"/>
        <v>0</v>
      </c>
      <c r="J1671" s="2"/>
      <c r="K1671" s="2"/>
      <c r="L1671" s="4">
        <f t="shared" si="326"/>
        <v>0</v>
      </c>
      <c r="M1671" s="5"/>
    </row>
    <row r="1672" spans="1:13">
      <c r="A1672" s="12"/>
      <c r="B1672" s="13"/>
      <c r="C1672" s="5"/>
      <c r="D1672" s="2"/>
      <c r="E1672" s="2"/>
      <c r="F1672" s="2"/>
      <c r="G1672" s="2">
        <f t="shared" si="324"/>
        <v>0</v>
      </c>
      <c r="H1672" s="2"/>
      <c r="I1672" s="2">
        <f t="shared" si="325"/>
        <v>0</v>
      </c>
      <c r="J1672" s="2"/>
      <c r="K1672" s="2"/>
      <c r="L1672" s="4">
        <f t="shared" si="326"/>
        <v>0</v>
      </c>
      <c r="M1672" s="5"/>
    </row>
    <row r="1673" spans="1:13">
      <c r="A1673" s="12"/>
      <c r="B1673" s="13"/>
      <c r="C1673" s="5"/>
      <c r="D1673" s="2"/>
      <c r="E1673" s="2"/>
      <c r="F1673" s="2"/>
      <c r="G1673" s="2">
        <f t="shared" si="324"/>
        <v>0</v>
      </c>
      <c r="H1673" s="2"/>
      <c r="I1673" s="2">
        <f t="shared" si="325"/>
        <v>0</v>
      </c>
      <c r="J1673" s="2"/>
      <c r="K1673" s="2"/>
      <c r="L1673" s="4">
        <f t="shared" si="326"/>
        <v>0</v>
      </c>
      <c r="M1673" s="5"/>
    </row>
    <row r="1674" spans="1:13">
      <c r="A1674" s="12"/>
      <c r="B1674" s="13"/>
      <c r="C1674" s="5"/>
      <c r="D1674" s="2"/>
      <c r="E1674" s="2"/>
      <c r="F1674" s="2"/>
      <c r="G1674" s="2">
        <f t="shared" si="324"/>
        <v>0</v>
      </c>
      <c r="H1674" s="2"/>
      <c r="I1674" s="2">
        <f t="shared" si="325"/>
        <v>0</v>
      </c>
      <c r="J1674" s="2"/>
      <c r="K1674" s="2"/>
      <c r="L1674" s="4">
        <f t="shared" si="326"/>
        <v>0</v>
      </c>
      <c r="M1674" s="5"/>
    </row>
    <row r="1675" spans="1:13">
      <c r="A1675" s="12"/>
      <c r="B1675" s="13"/>
      <c r="C1675" s="5"/>
      <c r="D1675" s="2"/>
      <c r="E1675" s="2"/>
      <c r="F1675" s="2"/>
      <c r="G1675" s="2">
        <f t="shared" si="324"/>
        <v>0</v>
      </c>
      <c r="H1675" s="2"/>
      <c r="I1675" s="2">
        <f t="shared" si="325"/>
        <v>0</v>
      </c>
      <c r="J1675" s="2"/>
      <c r="K1675" s="2"/>
      <c r="L1675" s="4">
        <f t="shared" si="326"/>
        <v>0</v>
      </c>
      <c r="M1675" s="5"/>
    </row>
    <row r="1676" spans="1:13">
      <c r="A1676" s="12"/>
      <c r="B1676" s="13"/>
      <c r="C1676" s="5"/>
      <c r="D1676" s="2"/>
      <c r="E1676" s="2"/>
      <c r="F1676" s="2"/>
      <c r="G1676" s="2">
        <f t="shared" si="324"/>
        <v>0</v>
      </c>
      <c r="H1676" s="2"/>
      <c r="I1676" s="2">
        <f t="shared" si="325"/>
        <v>0</v>
      </c>
      <c r="J1676" s="2"/>
      <c r="K1676" s="2"/>
      <c r="L1676" s="4">
        <f t="shared" si="326"/>
        <v>0</v>
      </c>
      <c r="M1676" s="5"/>
    </row>
    <row r="1677" spans="1:13">
      <c r="A1677" s="12"/>
      <c r="B1677" s="13"/>
      <c r="C1677" s="5"/>
      <c r="D1677" s="2"/>
      <c r="E1677" s="2"/>
      <c r="F1677" s="2"/>
      <c r="G1677" s="2">
        <f t="shared" si="324"/>
        <v>0</v>
      </c>
      <c r="H1677" s="2"/>
      <c r="I1677" s="2">
        <f t="shared" si="325"/>
        <v>0</v>
      </c>
      <c r="J1677" s="2"/>
      <c r="K1677" s="2"/>
      <c r="L1677" s="4">
        <f t="shared" si="326"/>
        <v>0</v>
      </c>
      <c r="M1677" s="5"/>
    </row>
    <row r="1678" spans="1:13">
      <c r="A1678" s="12"/>
      <c r="B1678" s="13"/>
      <c r="C1678" s="5"/>
      <c r="D1678" s="2"/>
      <c r="E1678" s="2"/>
      <c r="F1678" s="2"/>
      <c r="G1678" s="2">
        <f t="shared" si="324"/>
        <v>0</v>
      </c>
      <c r="H1678" s="2"/>
      <c r="I1678" s="2">
        <f t="shared" si="325"/>
        <v>0</v>
      </c>
      <c r="J1678" s="2"/>
      <c r="K1678" s="2"/>
      <c r="L1678" s="4">
        <f t="shared" si="326"/>
        <v>0</v>
      </c>
      <c r="M1678" s="5"/>
    </row>
    <row r="1679" spans="1:13">
      <c r="A1679" s="12"/>
      <c r="B1679" s="13"/>
      <c r="C1679" s="5"/>
      <c r="D1679" s="2"/>
      <c r="E1679" s="2"/>
      <c r="F1679" s="2"/>
      <c r="G1679" s="2">
        <f t="shared" si="324"/>
        <v>0</v>
      </c>
      <c r="H1679" s="2"/>
      <c r="I1679" s="2">
        <f t="shared" si="325"/>
        <v>0</v>
      </c>
      <c r="J1679" s="2"/>
      <c r="K1679" s="2"/>
      <c r="L1679" s="4">
        <f t="shared" si="326"/>
        <v>0</v>
      </c>
      <c r="M1679" s="5"/>
    </row>
    <row r="1680" spans="1:13">
      <c r="A1680" s="12"/>
      <c r="B1680" s="13"/>
      <c r="C1680" s="5"/>
      <c r="D1680" s="2"/>
      <c r="E1680" s="2"/>
      <c r="F1680" s="2"/>
      <c r="G1680" s="2">
        <f t="shared" si="324"/>
        <v>0</v>
      </c>
      <c r="H1680" s="2"/>
      <c r="I1680" s="2">
        <f t="shared" si="325"/>
        <v>0</v>
      </c>
      <c r="J1680" s="2"/>
      <c r="K1680" s="2"/>
      <c r="L1680" s="4">
        <f t="shared" si="326"/>
        <v>0</v>
      </c>
      <c r="M1680" s="5"/>
    </row>
    <row r="1681" spans="1:13">
      <c r="A1681" s="12"/>
      <c r="B1681" s="13"/>
      <c r="C1681" s="5"/>
      <c r="D1681" s="2"/>
      <c r="E1681" s="2"/>
      <c r="F1681" s="2"/>
      <c r="G1681" s="2">
        <f t="shared" si="324"/>
        <v>0</v>
      </c>
      <c r="H1681" s="2"/>
      <c r="I1681" s="2">
        <f t="shared" si="325"/>
        <v>0</v>
      </c>
      <c r="J1681" s="2"/>
      <c r="K1681" s="2"/>
      <c r="L1681" s="4">
        <f t="shared" si="326"/>
        <v>0</v>
      </c>
      <c r="M1681" s="5"/>
    </row>
    <row r="1682" spans="1:13">
      <c r="A1682" s="12"/>
      <c r="B1682" s="13"/>
      <c r="C1682" s="5"/>
      <c r="D1682" s="2"/>
      <c r="E1682" s="2"/>
      <c r="F1682" s="2"/>
      <c r="G1682" s="2">
        <f t="shared" si="324"/>
        <v>0</v>
      </c>
      <c r="H1682" s="2"/>
      <c r="I1682" s="2">
        <f t="shared" si="325"/>
        <v>0</v>
      </c>
      <c r="J1682" s="2"/>
      <c r="K1682" s="2"/>
      <c r="L1682" s="4">
        <f t="shared" si="326"/>
        <v>0</v>
      </c>
      <c r="M1682" s="5"/>
    </row>
    <row r="1683" spans="1:13">
      <c r="A1683" s="12"/>
      <c r="B1683" s="13"/>
      <c r="C1683" s="5"/>
      <c r="D1683" s="2"/>
      <c r="E1683" s="2"/>
      <c r="F1683" s="2"/>
      <c r="G1683" s="2">
        <f t="shared" si="324"/>
        <v>0</v>
      </c>
      <c r="H1683" s="2"/>
      <c r="I1683" s="2">
        <f t="shared" si="325"/>
        <v>0</v>
      </c>
      <c r="J1683" s="2"/>
      <c r="K1683" s="2"/>
      <c r="L1683" s="4">
        <f t="shared" si="326"/>
        <v>0</v>
      </c>
      <c r="M1683" s="5"/>
    </row>
    <row r="1684" spans="1:13">
      <c r="A1684" s="12"/>
      <c r="B1684" s="13"/>
      <c r="C1684" s="5"/>
      <c r="D1684" s="2"/>
      <c r="E1684" s="2"/>
      <c r="F1684" s="2"/>
      <c r="G1684" s="2">
        <f t="shared" si="324"/>
        <v>0</v>
      </c>
      <c r="H1684" s="2"/>
      <c r="I1684" s="2">
        <f t="shared" si="325"/>
        <v>0</v>
      </c>
      <c r="J1684" s="2"/>
      <c r="K1684" s="2"/>
      <c r="L1684" s="4">
        <f t="shared" si="326"/>
        <v>0</v>
      </c>
      <c r="M1684" s="5"/>
    </row>
    <row r="1685" spans="1:13">
      <c r="A1685" s="12"/>
      <c r="B1685" s="13"/>
      <c r="C1685" s="5"/>
      <c r="D1685" s="2"/>
      <c r="E1685" s="2"/>
      <c r="F1685" s="2"/>
      <c r="G1685" s="2">
        <f t="shared" si="324"/>
        <v>0</v>
      </c>
      <c r="H1685" s="2"/>
      <c r="I1685" s="2">
        <f t="shared" si="325"/>
        <v>0</v>
      </c>
      <c r="J1685" s="2"/>
      <c r="K1685" s="2"/>
      <c r="L1685" s="4">
        <f t="shared" si="326"/>
        <v>0</v>
      </c>
      <c r="M1685" s="5"/>
    </row>
    <row r="1686" spans="1:13">
      <c r="A1686" s="12"/>
      <c r="B1686" s="13"/>
      <c r="C1686" s="5"/>
      <c r="D1686" s="2"/>
      <c r="E1686" s="2"/>
      <c r="F1686" s="2"/>
      <c r="G1686" s="2">
        <f t="shared" si="324"/>
        <v>0</v>
      </c>
      <c r="H1686" s="2"/>
      <c r="I1686" s="2">
        <f t="shared" si="325"/>
        <v>0</v>
      </c>
      <c r="J1686" s="2"/>
      <c r="K1686" s="2"/>
      <c r="L1686" s="4">
        <f t="shared" si="326"/>
        <v>0</v>
      </c>
      <c r="M1686" s="5"/>
    </row>
    <row r="1687" spans="1:13">
      <c r="A1687" s="12"/>
      <c r="B1687" s="13"/>
      <c r="C1687" s="5"/>
      <c r="D1687" s="2"/>
      <c r="E1687" s="2"/>
      <c r="F1687" s="2"/>
      <c r="G1687" s="2">
        <f t="shared" si="324"/>
        <v>0</v>
      </c>
      <c r="H1687" s="2"/>
      <c r="I1687" s="2">
        <f t="shared" si="325"/>
        <v>0</v>
      </c>
      <c r="J1687" s="2"/>
      <c r="K1687" s="2"/>
      <c r="L1687" s="4">
        <f t="shared" si="326"/>
        <v>0</v>
      </c>
      <c r="M1687" s="5"/>
    </row>
    <row r="1688" spans="1:13">
      <c r="A1688" s="12"/>
      <c r="B1688" s="13"/>
      <c r="C1688" s="5"/>
      <c r="D1688" s="2"/>
      <c r="E1688" s="2"/>
      <c r="F1688" s="2"/>
      <c r="G1688" s="2">
        <f t="shared" si="324"/>
        <v>0</v>
      </c>
      <c r="H1688" s="2"/>
      <c r="I1688" s="2">
        <f t="shared" si="325"/>
        <v>0</v>
      </c>
      <c r="J1688" s="2"/>
      <c r="K1688" s="2"/>
      <c r="L1688" s="4">
        <f>+G1688-I1688-J1688-K1688</f>
        <v>0</v>
      </c>
      <c r="M1688" s="5"/>
    </row>
    <row r="1689" spans="1:13">
      <c r="A1689" s="12"/>
      <c r="B1689" s="13"/>
      <c r="C1689" s="5"/>
      <c r="D1689" s="2"/>
      <c r="E1689" s="2"/>
      <c r="F1689" s="2"/>
      <c r="G1689" s="2">
        <f t="shared" si="324"/>
        <v>0</v>
      </c>
      <c r="H1689" s="2"/>
      <c r="I1689" s="2">
        <f t="shared" si="325"/>
        <v>0</v>
      </c>
      <c r="J1689" s="2"/>
      <c r="K1689" s="2"/>
      <c r="L1689" s="4">
        <f>+G1689-I1689-J1689-K1689</f>
        <v>0</v>
      </c>
      <c r="M1689" s="5"/>
    </row>
    <row r="1690" spans="1:13" ht="15.75" thickBot="1">
      <c r="A1690" s="12"/>
      <c r="B1690" s="13"/>
      <c r="C1690" s="5"/>
      <c r="D1690" s="2"/>
      <c r="E1690" s="2"/>
      <c r="F1690" s="2"/>
      <c r="G1690" s="2">
        <f t="shared" si="324"/>
        <v>0</v>
      </c>
      <c r="H1690" s="2"/>
      <c r="I1690" s="2">
        <f t="shared" si="325"/>
        <v>0</v>
      </c>
      <c r="J1690" s="2"/>
      <c r="K1690" s="2"/>
      <c r="L1690" s="4">
        <f>+G1690-I1690-J1690-K1690</f>
        <v>0</v>
      </c>
      <c r="M1690" s="5"/>
    </row>
    <row r="1691" spans="1:13" ht="15.75" thickBot="1">
      <c r="D1691" s="14">
        <f>SUM(D1640:D1690)</f>
        <v>0</v>
      </c>
      <c r="E1691" s="14">
        <f>SUM(E1640:E1690)</f>
        <v>0</v>
      </c>
      <c r="F1691" s="8"/>
      <c r="G1691" s="14">
        <f t="shared" ref="G1691:L1691" si="327">SUM(G1640:G1690)</f>
        <v>0</v>
      </c>
      <c r="H1691" s="14">
        <f t="shared" si="327"/>
        <v>0</v>
      </c>
      <c r="I1691" s="14">
        <f t="shared" si="327"/>
        <v>0</v>
      </c>
      <c r="J1691" s="14">
        <f t="shared" si="327"/>
        <v>0</v>
      </c>
      <c r="K1691" s="14">
        <f t="shared" si="327"/>
        <v>0</v>
      </c>
      <c r="L1691" s="14">
        <f t="shared" si="327"/>
        <v>0</v>
      </c>
    </row>
    <row r="1692" spans="1:13">
      <c r="D1692" s="10">
        <v>0</v>
      </c>
      <c r="E1692" s="10">
        <v>0</v>
      </c>
      <c r="I1692" s="3"/>
      <c r="M1692" s="11"/>
    </row>
    <row r="1693" spans="1:13">
      <c r="D1693" s="10"/>
      <c r="E1693" s="10"/>
      <c r="I1693" s="3"/>
      <c r="M1693" s="11"/>
    </row>
    <row r="1694" spans="1:13">
      <c r="D1694" s="10"/>
      <c r="E1694" s="10"/>
      <c r="I1694" s="3"/>
      <c r="M1694" s="11"/>
    </row>
    <row r="1695" spans="1:13">
      <c r="D1695" s="10"/>
      <c r="E1695" s="10"/>
      <c r="I1695" s="3"/>
      <c r="L1695" s="35"/>
    </row>
    <row r="1696" spans="1:13">
      <c r="A1696" s="20"/>
      <c r="B1696" s="13"/>
      <c r="C1696" s="5"/>
      <c r="D1696" s="2"/>
      <c r="E1696" s="2"/>
      <c r="F1696" s="2"/>
      <c r="G1696" s="2">
        <f t="shared" ref="G1696:G1754" si="328">+((D1696*12)+E1696)*F1696*1000</f>
        <v>0</v>
      </c>
      <c r="H1696" s="2"/>
      <c r="I1696" s="2">
        <f t="shared" ref="I1696:I1754" si="329">+H1696*F1696*1000</f>
        <v>0</v>
      </c>
      <c r="J1696" s="2"/>
      <c r="K1696" s="2"/>
      <c r="L1696" s="4">
        <f>+G1696-I1696-J1696-K1696</f>
        <v>0</v>
      </c>
      <c r="M1696" s="5"/>
    </row>
    <row r="1697" spans="1:13">
      <c r="A1697" s="12"/>
      <c r="B1697" s="13"/>
      <c r="C1697" s="5"/>
      <c r="D1697" s="2"/>
      <c r="E1697" s="2"/>
      <c r="F1697" s="2"/>
      <c r="G1697" s="2">
        <f t="shared" si="328"/>
        <v>0</v>
      </c>
      <c r="H1697" s="2"/>
      <c r="I1697" s="2">
        <f t="shared" si="329"/>
        <v>0</v>
      </c>
      <c r="J1697" s="2"/>
      <c r="K1697" s="2"/>
      <c r="L1697" s="4">
        <f t="shared" ref="L1697:L1752" si="330">+G1697-I1697-J1697-K1697</f>
        <v>0</v>
      </c>
      <c r="M1697" s="5"/>
    </row>
    <row r="1698" spans="1:13">
      <c r="A1698" s="12"/>
      <c r="B1698" s="13"/>
      <c r="C1698" s="5"/>
      <c r="D1698" s="2"/>
      <c r="E1698" s="2"/>
      <c r="F1698" s="2"/>
      <c r="G1698" s="2">
        <f t="shared" si="328"/>
        <v>0</v>
      </c>
      <c r="H1698" s="2"/>
      <c r="I1698" s="2">
        <f t="shared" si="329"/>
        <v>0</v>
      </c>
      <c r="J1698" s="2"/>
      <c r="K1698" s="2"/>
      <c r="L1698" s="4">
        <f t="shared" si="330"/>
        <v>0</v>
      </c>
      <c r="M1698" s="5"/>
    </row>
    <row r="1699" spans="1:13">
      <c r="A1699" s="12"/>
      <c r="B1699" s="13"/>
      <c r="C1699" s="5"/>
      <c r="D1699" s="2"/>
      <c r="E1699" s="2"/>
      <c r="F1699" s="2"/>
      <c r="G1699" s="2">
        <f t="shared" si="328"/>
        <v>0</v>
      </c>
      <c r="H1699" s="2"/>
      <c r="I1699" s="2">
        <f t="shared" si="329"/>
        <v>0</v>
      </c>
      <c r="J1699" s="2"/>
      <c r="K1699" s="2"/>
      <c r="L1699" s="4">
        <f t="shared" si="330"/>
        <v>0</v>
      </c>
      <c r="M1699" s="5"/>
    </row>
    <row r="1700" spans="1:13">
      <c r="A1700" s="12"/>
      <c r="B1700" s="13"/>
      <c r="C1700" s="5"/>
      <c r="D1700" s="2"/>
      <c r="E1700" s="2"/>
      <c r="F1700" s="2"/>
      <c r="G1700" s="2">
        <f t="shared" si="328"/>
        <v>0</v>
      </c>
      <c r="H1700" s="2"/>
      <c r="I1700" s="2">
        <f t="shared" si="329"/>
        <v>0</v>
      </c>
      <c r="J1700" s="2"/>
      <c r="K1700" s="2"/>
      <c r="L1700" s="4">
        <f t="shared" si="330"/>
        <v>0</v>
      </c>
      <c r="M1700" s="5"/>
    </row>
    <row r="1701" spans="1:13">
      <c r="A1701" s="12"/>
      <c r="B1701" s="13"/>
      <c r="C1701" s="5"/>
      <c r="D1701" s="2"/>
      <c r="E1701" s="2"/>
      <c r="F1701" s="2"/>
      <c r="G1701" s="2">
        <f t="shared" si="328"/>
        <v>0</v>
      </c>
      <c r="H1701" s="2"/>
      <c r="I1701" s="2">
        <f t="shared" si="329"/>
        <v>0</v>
      </c>
      <c r="J1701" s="2"/>
      <c r="K1701" s="2"/>
      <c r="L1701" s="4">
        <f t="shared" si="330"/>
        <v>0</v>
      </c>
      <c r="M1701" s="5"/>
    </row>
    <row r="1702" spans="1:13">
      <c r="A1702" s="12"/>
      <c r="B1702" s="13"/>
      <c r="C1702" s="5"/>
      <c r="D1702" s="2"/>
      <c r="E1702" s="2"/>
      <c r="F1702" s="2"/>
      <c r="G1702" s="2">
        <f t="shared" si="328"/>
        <v>0</v>
      </c>
      <c r="H1702" s="2"/>
      <c r="I1702" s="2">
        <f t="shared" si="329"/>
        <v>0</v>
      </c>
      <c r="J1702" s="2"/>
      <c r="K1702" s="2"/>
      <c r="L1702" s="4">
        <f t="shared" si="330"/>
        <v>0</v>
      </c>
      <c r="M1702" s="5"/>
    </row>
    <row r="1703" spans="1:13">
      <c r="A1703" s="12"/>
      <c r="B1703" s="13"/>
      <c r="C1703" s="5"/>
      <c r="D1703" s="2"/>
      <c r="E1703" s="2"/>
      <c r="F1703" s="2"/>
      <c r="G1703" s="2">
        <f t="shared" si="328"/>
        <v>0</v>
      </c>
      <c r="H1703" s="2"/>
      <c r="I1703" s="2">
        <f t="shared" si="329"/>
        <v>0</v>
      </c>
      <c r="J1703" s="2"/>
      <c r="K1703" s="2"/>
      <c r="L1703" s="4">
        <f t="shared" si="330"/>
        <v>0</v>
      </c>
      <c r="M1703" s="5"/>
    </row>
    <row r="1704" spans="1:13">
      <c r="A1704" s="12"/>
      <c r="B1704" s="13"/>
      <c r="C1704" s="5"/>
      <c r="D1704" s="2"/>
      <c r="E1704" s="2"/>
      <c r="F1704" s="2"/>
      <c r="G1704" s="2">
        <f t="shared" si="328"/>
        <v>0</v>
      </c>
      <c r="H1704" s="2"/>
      <c r="I1704" s="2">
        <f t="shared" si="329"/>
        <v>0</v>
      </c>
      <c r="J1704" s="2"/>
      <c r="K1704" s="2"/>
      <c r="L1704" s="4">
        <f t="shared" si="330"/>
        <v>0</v>
      </c>
      <c r="M1704" s="5"/>
    </row>
    <row r="1705" spans="1:13">
      <c r="A1705" s="12"/>
      <c r="B1705" s="13"/>
      <c r="C1705" s="5"/>
      <c r="D1705" s="2"/>
      <c r="E1705" s="2"/>
      <c r="F1705" s="2"/>
      <c r="G1705" s="2">
        <f t="shared" si="328"/>
        <v>0</v>
      </c>
      <c r="H1705" s="2"/>
      <c r="I1705" s="2">
        <f t="shared" si="329"/>
        <v>0</v>
      </c>
      <c r="J1705" s="2"/>
      <c r="K1705" s="2"/>
      <c r="L1705" s="4">
        <f t="shared" si="330"/>
        <v>0</v>
      </c>
      <c r="M1705" s="5"/>
    </row>
    <row r="1706" spans="1:13">
      <c r="A1706" s="12"/>
      <c r="B1706" s="13"/>
      <c r="C1706" s="5"/>
      <c r="D1706" s="2"/>
      <c r="E1706" s="2"/>
      <c r="F1706" s="2"/>
      <c r="G1706" s="2">
        <f t="shared" si="328"/>
        <v>0</v>
      </c>
      <c r="H1706" s="2"/>
      <c r="I1706" s="2">
        <f t="shared" si="329"/>
        <v>0</v>
      </c>
      <c r="J1706" s="2"/>
      <c r="K1706" s="2"/>
      <c r="L1706" s="4">
        <f t="shared" si="330"/>
        <v>0</v>
      </c>
      <c r="M1706" s="5"/>
    </row>
    <row r="1707" spans="1:13">
      <c r="A1707" s="12"/>
      <c r="B1707" s="13"/>
      <c r="C1707" s="5"/>
      <c r="D1707" s="2"/>
      <c r="E1707" s="2"/>
      <c r="F1707" s="2"/>
      <c r="G1707" s="2">
        <f t="shared" si="328"/>
        <v>0</v>
      </c>
      <c r="H1707" s="2"/>
      <c r="I1707" s="2">
        <f t="shared" si="329"/>
        <v>0</v>
      </c>
      <c r="J1707" s="2"/>
      <c r="K1707" s="2"/>
      <c r="L1707" s="4">
        <f t="shared" si="330"/>
        <v>0</v>
      </c>
      <c r="M1707" s="5"/>
    </row>
    <row r="1708" spans="1:13">
      <c r="A1708" s="12"/>
      <c r="B1708" s="13"/>
      <c r="C1708" s="5"/>
      <c r="D1708" s="2"/>
      <c r="E1708" s="2"/>
      <c r="F1708" s="2"/>
      <c r="G1708" s="2">
        <f t="shared" si="328"/>
        <v>0</v>
      </c>
      <c r="H1708" s="2"/>
      <c r="I1708" s="2">
        <f t="shared" si="329"/>
        <v>0</v>
      </c>
      <c r="J1708" s="2"/>
      <c r="K1708" s="2"/>
      <c r="L1708" s="4">
        <f t="shared" si="330"/>
        <v>0</v>
      </c>
      <c r="M1708" s="5"/>
    </row>
    <row r="1709" spans="1:13">
      <c r="A1709" s="12"/>
      <c r="B1709" s="13"/>
      <c r="C1709" s="5"/>
      <c r="D1709" s="2"/>
      <c r="E1709" s="2"/>
      <c r="F1709" s="2"/>
      <c r="G1709" s="2">
        <f t="shared" si="328"/>
        <v>0</v>
      </c>
      <c r="H1709" s="2"/>
      <c r="I1709" s="2">
        <f t="shared" si="329"/>
        <v>0</v>
      </c>
      <c r="J1709" s="2"/>
      <c r="K1709" s="2"/>
      <c r="L1709" s="4">
        <f t="shared" si="330"/>
        <v>0</v>
      </c>
      <c r="M1709" s="5"/>
    </row>
    <row r="1710" spans="1:13">
      <c r="A1710" s="12"/>
      <c r="B1710" s="13"/>
      <c r="C1710" s="5"/>
      <c r="D1710" s="2"/>
      <c r="E1710" s="2"/>
      <c r="F1710" s="2"/>
      <c r="G1710" s="2">
        <f t="shared" si="328"/>
        <v>0</v>
      </c>
      <c r="H1710" s="2"/>
      <c r="I1710" s="2">
        <f t="shared" si="329"/>
        <v>0</v>
      </c>
      <c r="J1710" s="2"/>
      <c r="K1710" s="2"/>
      <c r="L1710" s="4">
        <f t="shared" si="330"/>
        <v>0</v>
      </c>
      <c r="M1710" s="5"/>
    </row>
    <row r="1711" spans="1:13">
      <c r="A1711" s="12"/>
      <c r="B1711" s="13"/>
      <c r="C1711" s="5"/>
      <c r="D1711" s="2"/>
      <c r="E1711" s="2"/>
      <c r="F1711" s="2"/>
      <c r="G1711" s="2">
        <f t="shared" si="328"/>
        <v>0</v>
      </c>
      <c r="H1711" s="2"/>
      <c r="I1711" s="2">
        <f t="shared" si="329"/>
        <v>0</v>
      </c>
      <c r="J1711" s="2"/>
      <c r="K1711" s="2"/>
      <c r="L1711" s="4">
        <f t="shared" si="330"/>
        <v>0</v>
      </c>
      <c r="M1711" s="5"/>
    </row>
    <row r="1712" spans="1:13">
      <c r="A1712" s="12"/>
      <c r="B1712" s="13"/>
      <c r="C1712" s="5"/>
      <c r="D1712" s="2"/>
      <c r="E1712" s="2"/>
      <c r="F1712" s="2"/>
      <c r="G1712" s="2">
        <f t="shared" si="328"/>
        <v>0</v>
      </c>
      <c r="H1712" s="2"/>
      <c r="I1712" s="2">
        <f t="shared" si="329"/>
        <v>0</v>
      </c>
      <c r="J1712" s="2"/>
      <c r="K1712" s="2"/>
      <c r="L1712" s="4">
        <f t="shared" si="330"/>
        <v>0</v>
      </c>
      <c r="M1712" s="5"/>
    </row>
    <row r="1713" spans="1:13">
      <c r="A1713" s="12"/>
      <c r="B1713" s="13"/>
      <c r="C1713" s="5"/>
      <c r="D1713" s="2"/>
      <c r="E1713" s="2"/>
      <c r="F1713" s="2"/>
      <c r="G1713" s="2">
        <f t="shared" si="328"/>
        <v>0</v>
      </c>
      <c r="H1713" s="2"/>
      <c r="I1713" s="2">
        <f t="shared" si="329"/>
        <v>0</v>
      </c>
      <c r="J1713" s="2"/>
      <c r="K1713" s="2"/>
      <c r="L1713" s="4">
        <f t="shared" si="330"/>
        <v>0</v>
      </c>
      <c r="M1713" s="5"/>
    </row>
    <row r="1714" spans="1:13">
      <c r="A1714" s="12"/>
      <c r="B1714" s="13"/>
      <c r="C1714" s="5"/>
      <c r="D1714" s="2"/>
      <c r="E1714" s="2"/>
      <c r="F1714" s="2"/>
      <c r="G1714" s="2">
        <f t="shared" si="328"/>
        <v>0</v>
      </c>
      <c r="H1714" s="2"/>
      <c r="I1714" s="2">
        <f t="shared" si="329"/>
        <v>0</v>
      </c>
      <c r="J1714" s="2"/>
      <c r="K1714" s="2"/>
      <c r="L1714" s="4">
        <f t="shared" si="330"/>
        <v>0</v>
      </c>
      <c r="M1714" s="5"/>
    </row>
    <row r="1715" spans="1:13">
      <c r="A1715" s="12"/>
      <c r="B1715" s="13"/>
      <c r="C1715" s="5"/>
      <c r="D1715" s="2"/>
      <c r="E1715" s="2"/>
      <c r="F1715" s="2"/>
      <c r="G1715" s="2">
        <f t="shared" si="328"/>
        <v>0</v>
      </c>
      <c r="H1715" s="2"/>
      <c r="I1715" s="2">
        <f t="shared" si="329"/>
        <v>0</v>
      </c>
      <c r="J1715" s="2"/>
      <c r="K1715" s="2"/>
      <c r="L1715" s="4">
        <f t="shared" si="330"/>
        <v>0</v>
      </c>
      <c r="M1715" s="5"/>
    </row>
    <row r="1716" spans="1:13">
      <c r="A1716" s="12"/>
      <c r="B1716" s="13"/>
      <c r="C1716" s="5"/>
      <c r="D1716" s="2"/>
      <c r="E1716" s="2"/>
      <c r="F1716" s="2"/>
      <c r="G1716" s="2">
        <f t="shared" si="328"/>
        <v>0</v>
      </c>
      <c r="H1716" s="2"/>
      <c r="I1716" s="2">
        <f t="shared" si="329"/>
        <v>0</v>
      </c>
      <c r="J1716" s="2"/>
      <c r="K1716" s="2"/>
      <c r="L1716" s="4">
        <f t="shared" si="330"/>
        <v>0</v>
      </c>
      <c r="M1716" s="5"/>
    </row>
    <row r="1717" spans="1:13">
      <c r="A1717" s="12"/>
      <c r="B1717" s="13"/>
      <c r="C1717" s="5"/>
      <c r="D1717" s="2"/>
      <c r="E1717" s="2"/>
      <c r="F1717" s="2"/>
      <c r="G1717" s="2">
        <f t="shared" si="328"/>
        <v>0</v>
      </c>
      <c r="H1717" s="2"/>
      <c r="I1717" s="2">
        <f t="shared" si="329"/>
        <v>0</v>
      </c>
      <c r="J1717" s="2"/>
      <c r="K1717" s="2"/>
      <c r="L1717" s="4">
        <f t="shared" si="330"/>
        <v>0</v>
      </c>
      <c r="M1717" s="5"/>
    </row>
    <row r="1718" spans="1:13">
      <c r="A1718" s="12"/>
      <c r="B1718" s="13"/>
      <c r="C1718" s="5"/>
      <c r="D1718" s="2"/>
      <c r="E1718" s="2"/>
      <c r="F1718" s="2"/>
      <c r="G1718" s="2">
        <f t="shared" si="328"/>
        <v>0</v>
      </c>
      <c r="H1718" s="2"/>
      <c r="I1718" s="2">
        <f t="shared" si="329"/>
        <v>0</v>
      </c>
      <c r="J1718" s="2"/>
      <c r="K1718" s="2"/>
      <c r="L1718" s="4">
        <f t="shared" si="330"/>
        <v>0</v>
      </c>
      <c r="M1718" s="5"/>
    </row>
    <row r="1719" spans="1:13">
      <c r="A1719" s="12"/>
      <c r="B1719" s="13"/>
      <c r="C1719" s="5"/>
      <c r="D1719" s="2"/>
      <c r="E1719" s="2"/>
      <c r="F1719" s="2"/>
      <c r="G1719" s="2">
        <f t="shared" si="328"/>
        <v>0</v>
      </c>
      <c r="H1719" s="2"/>
      <c r="I1719" s="2">
        <f t="shared" si="329"/>
        <v>0</v>
      </c>
      <c r="J1719" s="2"/>
      <c r="K1719" s="2"/>
      <c r="L1719" s="4">
        <f t="shared" si="330"/>
        <v>0</v>
      </c>
      <c r="M1719" s="5"/>
    </row>
    <row r="1720" spans="1:13">
      <c r="A1720" s="12"/>
      <c r="B1720" s="13"/>
      <c r="C1720" s="5"/>
      <c r="D1720" s="2"/>
      <c r="E1720" s="2"/>
      <c r="F1720" s="2"/>
      <c r="G1720" s="2">
        <f t="shared" si="328"/>
        <v>0</v>
      </c>
      <c r="H1720" s="2"/>
      <c r="I1720" s="2">
        <f t="shared" si="329"/>
        <v>0</v>
      </c>
      <c r="J1720" s="2"/>
      <c r="K1720" s="2"/>
      <c r="L1720" s="4">
        <f t="shared" si="330"/>
        <v>0</v>
      </c>
      <c r="M1720" s="5"/>
    </row>
    <row r="1721" spans="1:13">
      <c r="A1721" s="12"/>
      <c r="B1721" s="13"/>
      <c r="C1721" s="5"/>
      <c r="D1721" s="2"/>
      <c r="E1721" s="2"/>
      <c r="F1721" s="2"/>
      <c r="G1721" s="2">
        <f t="shared" si="328"/>
        <v>0</v>
      </c>
      <c r="H1721" s="2"/>
      <c r="I1721" s="2">
        <f t="shared" si="329"/>
        <v>0</v>
      </c>
      <c r="J1721" s="2"/>
      <c r="K1721" s="2"/>
      <c r="L1721" s="4">
        <f t="shared" si="330"/>
        <v>0</v>
      </c>
      <c r="M1721" s="5"/>
    </row>
    <row r="1722" spans="1:13">
      <c r="A1722" s="12"/>
      <c r="B1722" s="13"/>
      <c r="C1722" s="5"/>
      <c r="D1722" s="2"/>
      <c r="E1722" s="2"/>
      <c r="F1722" s="2"/>
      <c r="G1722" s="2">
        <f t="shared" si="328"/>
        <v>0</v>
      </c>
      <c r="H1722" s="2"/>
      <c r="I1722" s="2">
        <f t="shared" si="329"/>
        <v>0</v>
      </c>
      <c r="J1722" s="2"/>
      <c r="K1722" s="2"/>
      <c r="L1722" s="4">
        <f t="shared" si="330"/>
        <v>0</v>
      </c>
      <c r="M1722" s="5"/>
    </row>
    <row r="1723" spans="1:13">
      <c r="A1723" s="12"/>
      <c r="B1723" s="13"/>
      <c r="C1723" s="5"/>
      <c r="D1723" s="2"/>
      <c r="E1723" s="2"/>
      <c r="F1723" s="2"/>
      <c r="G1723" s="2">
        <f t="shared" si="328"/>
        <v>0</v>
      </c>
      <c r="H1723" s="2"/>
      <c r="I1723" s="2">
        <f t="shared" si="329"/>
        <v>0</v>
      </c>
      <c r="J1723" s="2"/>
      <c r="K1723" s="2"/>
      <c r="L1723" s="4">
        <f t="shared" si="330"/>
        <v>0</v>
      </c>
      <c r="M1723" s="5"/>
    </row>
    <row r="1724" spans="1:13">
      <c r="A1724" s="12"/>
      <c r="B1724" s="13"/>
      <c r="C1724" s="5"/>
      <c r="D1724" s="2"/>
      <c r="E1724" s="2"/>
      <c r="F1724" s="2"/>
      <c r="G1724" s="2">
        <f t="shared" si="328"/>
        <v>0</v>
      </c>
      <c r="H1724" s="2"/>
      <c r="I1724" s="2">
        <f t="shared" si="329"/>
        <v>0</v>
      </c>
      <c r="J1724" s="2"/>
      <c r="K1724" s="2"/>
      <c r="L1724" s="4">
        <f t="shared" si="330"/>
        <v>0</v>
      </c>
      <c r="M1724" s="5"/>
    </row>
    <row r="1725" spans="1:13">
      <c r="A1725" s="12"/>
      <c r="B1725" s="13"/>
      <c r="C1725" s="5"/>
      <c r="D1725" s="2"/>
      <c r="E1725" s="2"/>
      <c r="F1725" s="2"/>
      <c r="G1725" s="2">
        <f t="shared" si="328"/>
        <v>0</v>
      </c>
      <c r="H1725" s="2"/>
      <c r="I1725" s="2">
        <f t="shared" si="329"/>
        <v>0</v>
      </c>
      <c r="J1725" s="2"/>
      <c r="K1725" s="2"/>
      <c r="L1725" s="4">
        <f t="shared" si="330"/>
        <v>0</v>
      </c>
      <c r="M1725" s="5"/>
    </row>
    <row r="1726" spans="1:13">
      <c r="A1726" s="12"/>
      <c r="B1726" s="13"/>
      <c r="C1726" s="5"/>
      <c r="D1726" s="2"/>
      <c r="E1726" s="2"/>
      <c r="F1726" s="2"/>
      <c r="G1726" s="2">
        <f t="shared" si="328"/>
        <v>0</v>
      </c>
      <c r="H1726" s="2"/>
      <c r="I1726" s="2">
        <f t="shared" si="329"/>
        <v>0</v>
      </c>
      <c r="J1726" s="2"/>
      <c r="K1726" s="2"/>
      <c r="L1726" s="4">
        <f t="shared" si="330"/>
        <v>0</v>
      </c>
      <c r="M1726" s="5"/>
    </row>
    <row r="1727" spans="1:13">
      <c r="A1727" s="12"/>
      <c r="B1727" s="13"/>
      <c r="C1727" s="5"/>
      <c r="D1727" s="2"/>
      <c r="E1727" s="2"/>
      <c r="F1727" s="2"/>
      <c r="G1727" s="2">
        <f t="shared" si="328"/>
        <v>0</v>
      </c>
      <c r="H1727" s="2"/>
      <c r="I1727" s="2">
        <f t="shared" si="329"/>
        <v>0</v>
      </c>
      <c r="J1727" s="2"/>
      <c r="K1727" s="2"/>
      <c r="L1727" s="4">
        <f t="shared" si="330"/>
        <v>0</v>
      </c>
      <c r="M1727" s="5"/>
    </row>
    <row r="1728" spans="1:13">
      <c r="A1728" s="12"/>
      <c r="B1728" s="13"/>
      <c r="C1728" s="5"/>
      <c r="D1728" s="2"/>
      <c r="E1728" s="2"/>
      <c r="F1728" s="2"/>
      <c r="G1728" s="2">
        <f t="shared" si="328"/>
        <v>0</v>
      </c>
      <c r="H1728" s="2"/>
      <c r="I1728" s="2">
        <f t="shared" si="329"/>
        <v>0</v>
      </c>
      <c r="J1728" s="2"/>
      <c r="K1728" s="2"/>
      <c r="L1728" s="4">
        <f t="shared" si="330"/>
        <v>0</v>
      </c>
      <c r="M1728" s="5"/>
    </row>
    <row r="1729" spans="1:13">
      <c r="A1729" s="12"/>
      <c r="B1729" s="13"/>
      <c r="C1729" s="5"/>
      <c r="D1729" s="2"/>
      <c r="E1729" s="2"/>
      <c r="F1729" s="2"/>
      <c r="G1729" s="2">
        <f t="shared" si="328"/>
        <v>0</v>
      </c>
      <c r="H1729" s="2"/>
      <c r="I1729" s="2">
        <f t="shared" si="329"/>
        <v>0</v>
      </c>
      <c r="J1729" s="2"/>
      <c r="K1729" s="2"/>
      <c r="L1729" s="4">
        <f t="shared" si="330"/>
        <v>0</v>
      </c>
      <c r="M1729" s="5"/>
    </row>
    <row r="1730" spans="1:13">
      <c r="A1730" s="12"/>
      <c r="B1730" s="13"/>
      <c r="C1730" s="5"/>
      <c r="D1730" s="2"/>
      <c r="E1730" s="2"/>
      <c r="F1730" s="2"/>
      <c r="G1730" s="2">
        <f t="shared" si="328"/>
        <v>0</v>
      </c>
      <c r="H1730" s="2"/>
      <c r="I1730" s="2">
        <f t="shared" si="329"/>
        <v>0</v>
      </c>
      <c r="J1730" s="2"/>
      <c r="K1730" s="2"/>
      <c r="L1730" s="4">
        <f t="shared" si="330"/>
        <v>0</v>
      </c>
      <c r="M1730" s="5"/>
    </row>
    <row r="1731" spans="1:13">
      <c r="A1731" s="12"/>
      <c r="B1731" s="13"/>
      <c r="C1731" s="5"/>
      <c r="D1731" s="2"/>
      <c r="E1731" s="2"/>
      <c r="F1731" s="2"/>
      <c r="G1731" s="2">
        <f t="shared" si="328"/>
        <v>0</v>
      </c>
      <c r="H1731" s="2"/>
      <c r="I1731" s="2">
        <f t="shared" si="329"/>
        <v>0</v>
      </c>
      <c r="J1731" s="2"/>
      <c r="K1731" s="2"/>
      <c r="L1731" s="4">
        <f t="shared" si="330"/>
        <v>0</v>
      </c>
      <c r="M1731" s="5"/>
    </row>
    <row r="1732" spans="1:13">
      <c r="A1732" s="12"/>
      <c r="B1732" s="13"/>
      <c r="C1732" s="5"/>
      <c r="D1732" s="2"/>
      <c r="E1732" s="2"/>
      <c r="F1732" s="2"/>
      <c r="G1732" s="2">
        <f t="shared" si="328"/>
        <v>0</v>
      </c>
      <c r="H1732" s="2"/>
      <c r="I1732" s="2">
        <f t="shared" si="329"/>
        <v>0</v>
      </c>
      <c r="J1732" s="2"/>
      <c r="K1732" s="2"/>
      <c r="L1732" s="4">
        <f t="shared" si="330"/>
        <v>0</v>
      </c>
      <c r="M1732" s="5"/>
    </row>
    <row r="1733" spans="1:13">
      <c r="A1733" s="12"/>
      <c r="B1733" s="13"/>
      <c r="C1733" s="5"/>
      <c r="D1733" s="2"/>
      <c r="E1733" s="2"/>
      <c r="F1733" s="2"/>
      <c r="G1733" s="2">
        <f t="shared" si="328"/>
        <v>0</v>
      </c>
      <c r="H1733" s="2"/>
      <c r="I1733" s="2">
        <f t="shared" si="329"/>
        <v>0</v>
      </c>
      <c r="J1733" s="2"/>
      <c r="K1733" s="2"/>
      <c r="L1733" s="4">
        <f t="shared" si="330"/>
        <v>0</v>
      </c>
      <c r="M1733" s="5"/>
    </row>
    <row r="1734" spans="1:13">
      <c r="A1734" s="12"/>
      <c r="B1734" s="13"/>
      <c r="C1734" s="5"/>
      <c r="D1734" s="2"/>
      <c r="E1734" s="2"/>
      <c r="F1734" s="2"/>
      <c r="G1734" s="2">
        <f t="shared" si="328"/>
        <v>0</v>
      </c>
      <c r="H1734" s="2"/>
      <c r="I1734" s="2">
        <f t="shared" si="329"/>
        <v>0</v>
      </c>
      <c r="J1734" s="2"/>
      <c r="K1734" s="2"/>
      <c r="L1734" s="4">
        <f t="shared" si="330"/>
        <v>0</v>
      </c>
      <c r="M1734" s="5"/>
    </row>
    <row r="1735" spans="1:13">
      <c r="A1735" s="12"/>
      <c r="B1735" s="13"/>
      <c r="C1735" s="5"/>
      <c r="D1735" s="2"/>
      <c r="E1735" s="2"/>
      <c r="F1735" s="2"/>
      <c r="G1735" s="2">
        <f t="shared" si="328"/>
        <v>0</v>
      </c>
      <c r="H1735" s="2"/>
      <c r="I1735" s="2">
        <f t="shared" si="329"/>
        <v>0</v>
      </c>
      <c r="J1735" s="2"/>
      <c r="K1735" s="2"/>
      <c r="L1735" s="4">
        <f t="shared" si="330"/>
        <v>0</v>
      </c>
      <c r="M1735" s="5"/>
    </row>
    <row r="1736" spans="1:13">
      <c r="A1736" s="12"/>
      <c r="B1736" s="13"/>
      <c r="C1736" s="5"/>
      <c r="D1736" s="2"/>
      <c r="E1736" s="2"/>
      <c r="F1736" s="2"/>
      <c r="G1736" s="2">
        <f t="shared" si="328"/>
        <v>0</v>
      </c>
      <c r="H1736" s="2"/>
      <c r="I1736" s="2">
        <f t="shared" si="329"/>
        <v>0</v>
      </c>
      <c r="J1736" s="2"/>
      <c r="K1736" s="2"/>
      <c r="L1736" s="4">
        <f t="shared" si="330"/>
        <v>0</v>
      </c>
      <c r="M1736" s="5"/>
    </row>
    <row r="1737" spans="1:13">
      <c r="A1737" s="12"/>
      <c r="B1737" s="13"/>
      <c r="C1737" s="5"/>
      <c r="D1737" s="2"/>
      <c r="E1737" s="2"/>
      <c r="F1737" s="2"/>
      <c r="G1737" s="2">
        <f t="shared" si="328"/>
        <v>0</v>
      </c>
      <c r="H1737" s="2"/>
      <c r="I1737" s="2">
        <f t="shared" si="329"/>
        <v>0</v>
      </c>
      <c r="J1737" s="2"/>
      <c r="K1737" s="2"/>
      <c r="L1737" s="4">
        <f t="shared" si="330"/>
        <v>0</v>
      </c>
      <c r="M1737" s="5"/>
    </row>
    <row r="1738" spans="1:13">
      <c r="A1738" s="12"/>
      <c r="B1738" s="13"/>
      <c r="C1738" s="5"/>
      <c r="D1738" s="2"/>
      <c r="E1738" s="2"/>
      <c r="F1738" s="2"/>
      <c r="G1738" s="2">
        <f t="shared" si="328"/>
        <v>0</v>
      </c>
      <c r="H1738" s="2"/>
      <c r="I1738" s="2">
        <f t="shared" si="329"/>
        <v>0</v>
      </c>
      <c r="J1738" s="2"/>
      <c r="K1738" s="2"/>
      <c r="L1738" s="4">
        <f t="shared" si="330"/>
        <v>0</v>
      </c>
      <c r="M1738" s="5"/>
    </row>
    <row r="1739" spans="1:13">
      <c r="A1739" s="12"/>
      <c r="B1739" s="13"/>
      <c r="C1739" s="5"/>
      <c r="D1739" s="2"/>
      <c r="E1739" s="2"/>
      <c r="F1739" s="2"/>
      <c r="G1739" s="2">
        <f t="shared" si="328"/>
        <v>0</v>
      </c>
      <c r="H1739" s="2"/>
      <c r="I1739" s="2">
        <f t="shared" si="329"/>
        <v>0</v>
      </c>
      <c r="J1739" s="2"/>
      <c r="K1739" s="2"/>
      <c r="L1739" s="4">
        <f t="shared" si="330"/>
        <v>0</v>
      </c>
      <c r="M1739" s="5"/>
    </row>
    <row r="1740" spans="1:13">
      <c r="A1740" s="12"/>
      <c r="B1740" s="13"/>
      <c r="C1740" s="5"/>
      <c r="D1740" s="2"/>
      <c r="E1740" s="2"/>
      <c r="F1740" s="2"/>
      <c r="G1740" s="2">
        <f t="shared" si="328"/>
        <v>0</v>
      </c>
      <c r="H1740" s="2"/>
      <c r="I1740" s="2">
        <f t="shared" si="329"/>
        <v>0</v>
      </c>
      <c r="J1740" s="2"/>
      <c r="K1740" s="2"/>
      <c r="L1740" s="4">
        <f t="shared" si="330"/>
        <v>0</v>
      </c>
      <c r="M1740" s="5"/>
    </row>
    <row r="1741" spans="1:13">
      <c r="A1741" s="12"/>
      <c r="B1741" s="13"/>
      <c r="C1741" s="5"/>
      <c r="D1741" s="2"/>
      <c r="E1741" s="2"/>
      <c r="F1741" s="2"/>
      <c r="G1741" s="2">
        <f t="shared" si="328"/>
        <v>0</v>
      </c>
      <c r="H1741" s="2"/>
      <c r="I1741" s="2">
        <f t="shared" si="329"/>
        <v>0</v>
      </c>
      <c r="J1741" s="2"/>
      <c r="K1741" s="2"/>
      <c r="L1741" s="4">
        <f t="shared" si="330"/>
        <v>0</v>
      </c>
      <c r="M1741" s="5"/>
    </row>
    <row r="1742" spans="1:13">
      <c r="A1742" s="12"/>
      <c r="B1742" s="13"/>
      <c r="C1742" s="5"/>
      <c r="D1742" s="2"/>
      <c r="E1742" s="2"/>
      <c r="F1742" s="2"/>
      <c r="G1742" s="2">
        <f t="shared" si="328"/>
        <v>0</v>
      </c>
      <c r="H1742" s="2"/>
      <c r="I1742" s="2">
        <f t="shared" si="329"/>
        <v>0</v>
      </c>
      <c r="J1742" s="2"/>
      <c r="K1742" s="2"/>
      <c r="L1742" s="4">
        <f t="shared" si="330"/>
        <v>0</v>
      </c>
      <c r="M1742" s="5"/>
    </row>
    <row r="1743" spans="1:13">
      <c r="A1743" s="12"/>
      <c r="B1743" s="13"/>
      <c r="C1743" s="5"/>
      <c r="D1743" s="2"/>
      <c r="E1743" s="2"/>
      <c r="F1743" s="2"/>
      <c r="G1743" s="2">
        <f t="shared" si="328"/>
        <v>0</v>
      </c>
      <c r="H1743" s="2"/>
      <c r="I1743" s="2">
        <f t="shared" si="329"/>
        <v>0</v>
      </c>
      <c r="J1743" s="2"/>
      <c r="K1743" s="2"/>
      <c r="L1743" s="4">
        <f t="shared" si="330"/>
        <v>0</v>
      </c>
      <c r="M1743" s="5"/>
    </row>
    <row r="1744" spans="1:13">
      <c r="A1744" s="12"/>
      <c r="B1744" s="13"/>
      <c r="C1744" s="5"/>
      <c r="D1744" s="2"/>
      <c r="E1744" s="2"/>
      <c r="F1744" s="2"/>
      <c r="G1744" s="2">
        <f t="shared" si="328"/>
        <v>0</v>
      </c>
      <c r="H1744" s="2"/>
      <c r="I1744" s="2">
        <f t="shared" si="329"/>
        <v>0</v>
      </c>
      <c r="J1744" s="2"/>
      <c r="K1744" s="2"/>
      <c r="L1744" s="4">
        <f t="shared" si="330"/>
        <v>0</v>
      </c>
      <c r="M1744" s="5"/>
    </row>
    <row r="1745" spans="1:13">
      <c r="A1745" s="12"/>
      <c r="B1745" s="13"/>
      <c r="C1745" s="5"/>
      <c r="D1745" s="2"/>
      <c r="E1745" s="2"/>
      <c r="F1745" s="2"/>
      <c r="G1745" s="2">
        <f t="shared" si="328"/>
        <v>0</v>
      </c>
      <c r="H1745" s="2"/>
      <c r="I1745" s="2">
        <f t="shared" si="329"/>
        <v>0</v>
      </c>
      <c r="J1745" s="2"/>
      <c r="K1745" s="2"/>
      <c r="L1745" s="4">
        <f t="shared" si="330"/>
        <v>0</v>
      </c>
      <c r="M1745" s="5"/>
    </row>
    <row r="1746" spans="1:13">
      <c r="A1746" s="12"/>
      <c r="B1746" s="13"/>
      <c r="C1746" s="5"/>
      <c r="D1746" s="2"/>
      <c r="E1746" s="2"/>
      <c r="F1746" s="2"/>
      <c r="G1746" s="2">
        <f t="shared" si="328"/>
        <v>0</v>
      </c>
      <c r="H1746" s="2"/>
      <c r="I1746" s="2">
        <f t="shared" si="329"/>
        <v>0</v>
      </c>
      <c r="J1746" s="2"/>
      <c r="K1746" s="2"/>
      <c r="L1746" s="4">
        <f t="shared" si="330"/>
        <v>0</v>
      </c>
      <c r="M1746" s="5"/>
    </row>
    <row r="1747" spans="1:13">
      <c r="A1747" s="12"/>
      <c r="B1747" s="13"/>
      <c r="C1747" s="5"/>
      <c r="D1747" s="2"/>
      <c r="E1747" s="2"/>
      <c r="F1747" s="2"/>
      <c r="G1747" s="2">
        <f t="shared" si="328"/>
        <v>0</v>
      </c>
      <c r="H1747" s="2"/>
      <c r="I1747" s="2">
        <f t="shared" si="329"/>
        <v>0</v>
      </c>
      <c r="J1747" s="2"/>
      <c r="K1747" s="2"/>
      <c r="L1747" s="4">
        <f t="shared" si="330"/>
        <v>0</v>
      </c>
      <c r="M1747" s="5"/>
    </row>
    <row r="1748" spans="1:13">
      <c r="A1748" s="12"/>
      <c r="B1748" s="13"/>
      <c r="C1748" s="5"/>
      <c r="D1748" s="2"/>
      <c r="E1748" s="2"/>
      <c r="F1748" s="2"/>
      <c r="G1748" s="2">
        <f t="shared" si="328"/>
        <v>0</v>
      </c>
      <c r="H1748" s="2"/>
      <c r="I1748" s="2">
        <f t="shared" si="329"/>
        <v>0</v>
      </c>
      <c r="J1748" s="2"/>
      <c r="K1748" s="2"/>
      <c r="L1748" s="4">
        <f t="shared" si="330"/>
        <v>0</v>
      </c>
      <c r="M1748" s="5"/>
    </row>
    <row r="1749" spans="1:13">
      <c r="A1749" s="12"/>
      <c r="B1749" s="13"/>
      <c r="C1749" s="5"/>
      <c r="D1749" s="2"/>
      <c r="E1749" s="2"/>
      <c r="F1749" s="2"/>
      <c r="G1749" s="2">
        <f t="shared" si="328"/>
        <v>0</v>
      </c>
      <c r="H1749" s="2"/>
      <c r="I1749" s="2">
        <f t="shared" si="329"/>
        <v>0</v>
      </c>
      <c r="J1749" s="2"/>
      <c r="K1749" s="2"/>
      <c r="L1749" s="4">
        <f t="shared" si="330"/>
        <v>0</v>
      </c>
      <c r="M1749" s="5"/>
    </row>
    <row r="1750" spans="1:13">
      <c r="A1750" s="12"/>
      <c r="B1750" s="13"/>
      <c r="C1750" s="5"/>
      <c r="D1750" s="2"/>
      <c r="E1750" s="2"/>
      <c r="F1750" s="2"/>
      <c r="G1750" s="2">
        <f t="shared" si="328"/>
        <v>0</v>
      </c>
      <c r="H1750" s="2"/>
      <c r="I1750" s="2">
        <f t="shared" si="329"/>
        <v>0</v>
      </c>
      <c r="J1750" s="2"/>
      <c r="K1750" s="2"/>
      <c r="L1750" s="4">
        <f t="shared" si="330"/>
        <v>0</v>
      </c>
      <c r="M1750" s="5"/>
    </row>
    <row r="1751" spans="1:13">
      <c r="A1751" s="12"/>
      <c r="B1751" s="13"/>
      <c r="C1751" s="5"/>
      <c r="D1751" s="2"/>
      <c r="E1751" s="2"/>
      <c r="F1751" s="2"/>
      <c r="G1751" s="2">
        <f t="shared" si="328"/>
        <v>0</v>
      </c>
      <c r="H1751" s="2"/>
      <c r="I1751" s="2">
        <f t="shared" si="329"/>
        <v>0</v>
      </c>
      <c r="J1751" s="2"/>
      <c r="K1751" s="2"/>
      <c r="L1751" s="4">
        <f t="shared" si="330"/>
        <v>0</v>
      </c>
      <c r="M1751" s="5"/>
    </row>
    <row r="1752" spans="1:13">
      <c r="A1752" s="12"/>
      <c r="B1752" s="13"/>
      <c r="C1752" s="5"/>
      <c r="D1752" s="2"/>
      <c r="E1752" s="2"/>
      <c r="F1752" s="2"/>
      <c r="G1752" s="2">
        <f t="shared" si="328"/>
        <v>0</v>
      </c>
      <c r="H1752" s="2"/>
      <c r="I1752" s="2">
        <f t="shared" si="329"/>
        <v>0</v>
      </c>
      <c r="J1752" s="2"/>
      <c r="K1752" s="2"/>
      <c r="L1752" s="4">
        <f t="shared" si="330"/>
        <v>0</v>
      </c>
      <c r="M1752" s="5"/>
    </row>
    <row r="1753" spans="1:13">
      <c r="A1753" s="12"/>
      <c r="B1753" s="13"/>
      <c r="C1753" s="5"/>
      <c r="D1753" s="2"/>
      <c r="E1753" s="2"/>
      <c r="F1753" s="2"/>
      <c r="G1753" s="2">
        <f t="shared" si="328"/>
        <v>0</v>
      </c>
      <c r="H1753" s="2"/>
      <c r="I1753" s="2">
        <f t="shared" si="329"/>
        <v>0</v>
      </c>
      <c r="J1753" s="2"/>
      <c r="K1753" s="2"/>
      <c r="L1753" s="4">
        <f>+G1753-I1753-J1753-K1753</f>
        <v>0</v>
      </c>
      <c r="M1753" s="5"/>
    </row>
    <row r="1754" spans="1:13" ht="15.75" thickBot="1">
      <c r="A1754" s="12"/>
      <c r="B1754" s="13"/>
      <c r="C1754" s="5"/>
      <c r="D1754" s="2"/>
      <c r="E1754" s="2"/>
      <c r="F1754" s="2"/>
      <c r="G1754" s="2">
        <f t="shared" si="328"/>
        <v>0</v>
      </c>
      <c r="H1754" s="2"/>
      <c r="I1754" s="2">
        <f t="shared" si="329"/>
        <v>0</v>
      </c>
      <c r="J1754" s="2"/>
      <c r="K1754" s="2"/>
      <c r="L1754" s="4">
        <f>+G1754-I1754-J1754-K1754</f>
        <v>0</v>
      </c>
      <c r="M1754" s="5"/>
    </row>
    <row r="1755" spans="1:13" ht="15.75" thickBot="1">
      <c r="D1755" s="14">
        <f>SUM(D1696:D1754)</f>
        <v>0</v>
      </c>
      <c r="E1755" s="14">
        <f>SUM(E1696:E1754)</f>
        <v>0</v>
      </c>
      <c r="F1755" s="8"/>
      <c r="G1755" s="14">
        <f t="shared" ref="G1755:L1755" si="331">SUM(G1696:G1754)</f>
        <v>0</v>
      </c>
      <c r="H1755" s="14">
        <f t="shared" si="331"/>
        <v>0</v>
      </c>
      <c r="I1755" s="14">
        <f t="shared" si="331"/>
        <v>0</v>
      </c>
      <c r="J1755" s="14">
        <f t="shared" si="331"/>
        <v>0</v>
      </c>
      <c r="K1755" s="14">
        <f t="shared" si="331"/>
        <v>0</v>
      </c>
      <c r="L1755" s="14">
        <f t="shared" si="331"/>
        <v>0</v>
      </c>
    </row>
    <row r="1756" spans="1:13">
      <c r="D1756" s="10">
        <v>0</v>
      </c>
      <c r="E1756" s="10">
        <v>0</v>
      </c>
      <c r="G1756" s="21"/>
      <c r="I1756" s="3"/>
    </row>
    <row r="1757" spans="1:13">
      <c r="D1757" s="10"/>
      <c r="E1757" s="10"/>
      <c r="I1757" s="3"/>
      <c r="L1757" s="35"/>
    </row>
    <row r="1758" spans="1:13">
      <c r="A1758" s="20"/>
      <c r="B1758" s="13"/>
      <c r="C1758" s="5"/>
      <c r="D1758" s="2"/>
      <c r="E1758" s="2"/>
      <c r="F1758" s="2"/>
      <c r="G1758" s="2">
        <f t="shared" ref="G1758:G1786" si="332">+((D1758*12)+E1758)*F1758*1000</f>
        <v>0</v>
      </c>
      <c r="H1758" s="2"/>
      <c r="I1758" s="2">
        <f t="shared" ref="I1758:I1786" si="333">+H1758*F1758*1000</f>
        <v>0</v>
      </c>
      <c r="J1758" s="2"/>
      <c r="K1758" s="2"/>
      <c r="L1758" s="4">
        <f>+G1758-I1758-J1758-K1758</f>
        <v>0</v>
      </c>
      <c r="M1758" s="5"/>
    </row>
    <row r="1759" spans="1:13">
      <c r="A1759" s="12"/>
      <c r="B1759" s="13"/>
      <c r="C1759" s="5"/>
      <c r="D1759" s="2"/>
      <c r="E1759" s="2"/>
      <c r="F1759" s="2"/>
      <c r="G1759" s="2">
        <f t="shared" si="332"/>
        <v>0</v>
      </c>
      <c r="H1759" s="2"/>
      <c r="I1759" s="2">
        <f t="shared" si="333"/>
        <v>0</v>
      </c>
      <c r="J1759" s="2"/>
      <c r="K1759" s="2"/>
      <c r="L1759" s="4">
        <f t="shared" ref="L1759:L1784" si="334">+G1759-I1759-J1759-K1759</f>
        <v>0</v>
      </c>
      <c r="M1759" s="5"/>
    </row>
    <row r="1760" spans="1:13">
      <c r="A1760" s="12"/>
      <c r="B1760" s="13"/>
      <c r="C1760" s="5"/>
      <c r="D1760" s="2"/>
      <c r="E1760" s="2"/>
      <c r="F1760" s="2"/>
      <c r="G1760" s="2">
        <f t="shared" si="332"/>
        <v>0</v>
      </c>
      <c r="H1760" s="2"/>
      <c r="I1760" s="2">
        <f t="shared" si="333"/>
        <v>0</v>
      </c>
      <c r="J1760" s="2"/>
      <c r="K1760" s="2"/>
      <c r="L1760" s="4">
        <f t="shared" si="334"/>
        <v>0</v>
      </c>
      <c r="M1760" s="5"/>
    </row>
    <row r="1761" spans="1:13">
      <c r="A1761" s="12"/>
      <c r="B1761" s="13"/>
      <c r="C1761" s="5"/>
      <c r="D1761" s="2"/>
      <c r="E1761" s="2"/>
      <c r="F1761" s="2"/>
      <c r="G1761" s="2">
        <f t="shared" si="332"/>
        <v>0</v>
      </c>
      <c r="H1761" s="2"/>
      <c r="I1761" s="2">
        <f t="shared" si="333"/>
        <v>0</v>
      </c>
      <c r="J1761" s="2"/>
      <c r="K1761" s="2"/>
      <c r="L1761" s="4">
        <f t="shared" si="334"/>
        <v>0</v>
      </c>
      <c r="M1761" s="5"/>
    </row>
    <row r="1762" spans="1:13">
      <c r="A1762" s="12"/>
      <c r="B1762" s="13"/>
      <c r="C1762" s="5"/>
      <c r="D1762" s="2"/>
      <c r="E1762" s="2"/>
      <c r="F1762" s="2"/>
      <c r="G1762" s="2">
        <f t="shared" si="332"/>
        <v>0</v>
      </c>
      <c r="H1762" s="2"/>
      <c r="I1762" s="2">
        <f t="shared" si="333"/>
        <v>0</v>
      </c>
      <c r="J1762" s="2"/>
      <c r="K1762" s="2"/>
      <c r="L1762" s="4">
        <f t="shared" si="334"/>
        <v>0</v>
      </c>
      <c r="M1762" s="5"/>
    </row>
    <row r="1763" spans="1:13">
      <c r="A1763" s="12"/>
      <c r="B1763" s="13"/>
      <c r="C1763" s="5"/>
      <c r="D1763" s="2"/>
      <c r="E1763" s="2"/>
      <c r="F1763" s="2"/>
      <c r="G1763" s="2">
        <f t="shared" si="332"/>
        <v>0</v>
      </c>
      <c r="H1763" s="2"/>
      <c r="I1763" s="2">
        <f t="shared" si="333"/>
        <v>0</v>
      </c>
      <c r="J1763" s="2"/>
      <c r="K1763" s="2"/>
      <c r="L1763" s="4">
        <f t="shared" si="334"/>
        <v>0</v>
      </c>
      <c r="M1763" s="5"/>
    </row>
    <row r="1764" spans="1:13">
      <c r="A1764" s="12"/>
      <c r="B1764" s="13"/>
      <c r="C1764" s="5"/>
      <c r="D1764" s="2"/>
      <c r="E1764" s="2"/>
      <c r="F1764" s="2"/>
      <c r="G1764" s="2">
        <f t="shared" si="332"/>
        <v>0</v>
      </c>
      <c r="H1764" s="2"/>
      <c r="I1764" s="2">
        <f t="shared" si="333"/>
        <v>0</v>
      </c>
      <c r="J1764" s="2"/>
      <c r="K1764" s="2"/>
      <c r="L1764" s="4">
        <f t="shared" si="334"/>
        <v>0</v>
      </c>
      <c r="M1764" s="5"/>
    </row>
    <row r="1765" spans="1:13">
      <c r="A1765" s="12"/>
      <c r="B1765" s="13"/>
      <c r="C1765" s="5"/>
      <c r="D1765" s="2"/>
      <c r="E1765" s="2"/>
      <c r="F1765" s="2"/>
      <c r="G1765" s="2">
        <f t="shared" si="332"/>
        <v>0</v>
      </c>
      <c r="H1765" s="2"/>
      <c r="I1765" s="2">
        <f t="shared" si="333"/>
        <v>0</v>
      </c>
      <c r="J1765" s="2"/>
      <c r="K1765" s="2"/>
      <c r="L1765" s="4">
        <f t="shared" si="334"/>
        <v>0</v>
      </c>
      <c r="M1765" s="5"/>
    </row>
    <row r="1766" spans="1:13">
      <c r="A1766" s="12"/>
      <c r="B1766" s="13"/>
      <c r="C1766" s="5"/>
      <c r="D1766" s="2"/>
      <c r="E1766" s="2"/>
      <c r="F1766" s="2"/>
      <c r="G1766" s="2">
        <f t="shared" si="332"/>
        <v>0</v>
      </c>
      <c r="H1766" s="2"/>
      <c r="I1766" s="2">
        <f t="shared" si="333"/>
        <v>0</v>
      </c>
      <c r="J1766" s="2"/>
      <c r="K1766" s="2"/>
      <c r="L1766" s="4">
        <f t="shared" si="334"/>
        <v>0</v>
      </c>
      <c r="M1766" s="5"/>
    </row>
    <row r="1767" spans="1:13">
      <c r="A1767" s="12"/>
      <c r="B1767" s="13"/>
      <c r="C1767" s="5"/>
      <c r="D1767" s="2"/>
      <c r="E1767" s="2"/>
      <c r="F1767" s="2"/>
      <c r="G1767" s="2">
        <f t="shared" si="332"/>
        <v>0</v>
      </c>
      <c r="H1767" s="2"/>
      <c r="I1767" s="2">
        <f t="shared" si="333"/>
        <v>0</v>
      </c>
      <c r="J1767" s="2"/>
      <c r="K1767" s="2"/>
      <c r="L1767" s="4">
        <f t="shared" si="334"/>
        <v>0</v>
      </c>
      <c r="M1767" s="5"/>
    </row>
    <row r="1768" spans="1:13">
      <c r="A1768" s="12"/>
      <c r="B1768" s="13"/>
      <c r="C1768" s="5"/>
      <c r="D1768" s="2"/>
      <c r="E1768" s="2"/>
      <c r="F1768" s="2"/>
      <c r="G1768" s="2">
        <f t="shared" si="332"/>
        <v>0</v>
      </c>
      <c r="H1768" s="2"/>
      <c r="I1768" s="2">
        <f t="shared" si="333"/>
        <v>0</v>
      </c>
      <c r="J1768" s="2"/>
      <c r="K1768" s="2"/>
      <c r="L1768" s="4">
        <f t="shared" si="334"/>
        <v>0</v>
      </c>
      <c r="M1768" s="5"/>
    </row>
    <row r="1769" spans="1:13">
      <c r="A1769" s="12"/>
      <c r="B1769" s="13"/>
      <c r="C1769" s="5"/>
      <c r="D1769" s="2"/>
      <c r="E1769" s="2"/>
      <c r="F1769" s="2"/>
      <c r="G1769" s="2">
        <f t="shared" si="332"/>
        <v>0</v>
      </c>
      <c r="H1769" s="2"/>
      <c r="I1769" s="2">
        <f t="shared" si="333"/>
        <v>0</v>
      </c>
      <c r="J1769" s="2"/>
      <c r="K1769" s="2"/>
      <c r="L1769" s="4">
        <f t="shared" si="334"/>
        <v>0</v>
      </c>
      <c r="M1769" s="5"/>
    </row>
    <row r="1770" spans="1:13">
      <c r="A1770" s="12"/>
      <c r="B1770" s="13"/>
      <c r="C1770" s="5"/>
      <c r="D1770" s="2"/>
      <c r="E1770" s="2"/>
      <c r="F1770" s="2"/>
      <c r="G1770" s="2">
        <f t="shared" si="332"/>
        <v>0</v>
      </c>
      <c r="H1770" s="2"/>
      <c r="I1770" s="2">
        <f t="shared" si="333"/>
        <v>0</v>
      </c>
      <c r="J1770" s="2"/>
      <c r="K1770" s="2"/>
      <c r="L1770" s="4">
        <f t="shared" si="334"/>
        <v>0</v>
      </c>
      <c r="M1770" s="5"/>
    </row>
    <row r="1771" spans="1:13">
      <c r="A1771" s="12"/>
      <c r="B1771" s="13"/>
      <c r="C1771" s="5"/>
      <c r="D1771" s="2"/>
      <c r="E1771" s="2"/>
      <c r="F1771" s="2"/>
      <c r="G1771" s="2">
        <f t="shared" si="332"/>
        <v>0</v>
      </c>
      <c r="H1771" s="2"/>
      <c r="I1771" s="2">
        <f t="shared" si="333"/>
        <v>0</v>
      </c>
      <c r="J1771" s="2"/>
      <c r="K1771" s="2"/>
      <c r="L1771" s="4">
        <f t="shared" si="334"/>
        <v>0</v>
      </c>
      <c r="M1771" s="5"/>
    </row>
    <row r="1772" spans="1:13">
      <c r="A1772" s="12"/>
      <c r="B1772" s="13"/>
      <c r="C1772" s="5"/>
      <c r="D1772" s="2"/>
      <c r="E1772" s="2"/>
      <c r="F1772" s="2"/>
      <c r="G1772" s="2">
        <f t="shared" si="332"/>
        <v>0</v>
      </c>
      <c r="H1772" s="2"/>
      <c r="I1772" s="2">
        <f t="shared" si="333"/>
        <v>0</v>
      </c>
      <c r="J1772" s="2"/>
      <c r="K1772" s="2"/>
      <c r="L1772" s="4">
        <f t="shared" si="334"/>
        <v>0</v>
      </c>
      <c r="M1772" s="5"/>
    </row>
    <row r="1773" spans="1:13">
      <c r="A1773" s="12"/>
      <c r="B1773" s="13"/>
      <c r="C1773" s="5"/>
      <c r="D1773" s="2"/>
      <c r="E1773" s="2"/>
      <c r="F1773" s="2"/>
      <c r="G1773" s="2">
        <f t="shared" si="332"/>
        <v>0</v>
      </c>
      <c r="H1773" s="2"/>
      <c r="I1773" s="2">
        <f t="shared" si="333"/>
        <v>0</v>
      </c>
      <c r="J1773" s="2"/>
      <c r="K1773" s="2"/>
      <c r="L1773" s="4">
        <f t="shared" si="334"/>
        <v>0</v>
      </c>
      <c r="M1773" s="5"/>
    </row>
    <row r="1774" spans="1:13">
      <c r="A1774" s="12"/>
      <c r="B1774" s="13"/>
      <c r="C1774" s="5"/>
      <c r="D1774" s="2"/>
      <c r="E1774" s="2"/>
      <c r="F1774" s="2"/>
      <c r="G1774" s="2">
        <f t="shared" si="332"/>
        <v>0</v>
      </c>
      <c r="H1774" s="2"/>
      <c r="I1774" s="2">
        <f t="shared" si="333"/>
        <v>0</v>
      </c>
      <c r="J1774" s="2"/>
      <c r="K1774" s="2"/>
      <c r="L1774" s="4">
        <f t="shared" si="334"/>
        <v>0</v>
      </c>
      <c r="M1774" s="5"/>
    </row>
    <row r="1775" spans="1:13">
      <c r="A1775" s="12"/>
      <c r="B1775" s="13"/>
      <c r="C1775" s="5"/>
      <c r="D1775" s="2"/>
      <c r="E1775" s="2"/>
      <c r="F1775" s="2"/>
      <c r="G1775" s="2">
        <f t="shared" si="332"/>
        <v>0</v>
      </c>
      <c r="H1775" s="2"/>
      <c r="I1775" s="2">
        <f t="shared" si="333"/>
        <v>0</v>
      </c>
      <c r="J1775" s="2"/>
      <c r="K1775" s="2"/>
      <c r="L1775" s="4">
        <f t="shared" si="334"/>
        <v>0</v>
      </c>
      <c r="M1775" s="5"/>
    </row>
    <row r="1776" spans="1:13">
      <c r="A1776" s="12"/>
      <c r="B1776" s="13"/>
      <c r="C1776" s="5"/>
      <c r="D1776" s="2"/>
      <c r="E1776" s="2"/>
      <c r="F1776" s="2"/>
      <c r="G1776" s="2">
        <f t="shared" si="332"/>
        <v>0</v>
      </c>
      <c r="H1776" s="2"/>
      <c r="I1776" s="2">
        <f t="shared" si="333"/>
        <v>0</v>
      </c>
      <c r="J1776" s="2"/>
      <c r="K1776" s="2"/>
      <c r="L1776" s="4">
        <f t="shared" si="334"/>
        <v>0</v>
      </c>
      <c r="M1776" s="5"/>
    </row>
    <row r="1777" spans="1:13">
      <c r="A1777" s="12"/>
      <c r="B1777" s="13"/>
      <c r="C1777" s="5"/>
      <c r="D1777" s="2"/>
      <c r="E1777" s="2"/>
      <c r="F1777" s="2"/>
      <c r="G1777" s="2">
        <f t="shared" si="332"/>
        <v>0</v>
      </c>
      <c r="H1777" s="2"/>
      <c r="I1777" s="2">
        <f t="shared" si="333"/>
        <v>0</v>
      </c>
      <c r="J1777" s="2"/>
      <c r="K1777" s="2"/>
      <c r="L1777" s="4">
        <f t="shared" si="334"/>
        <v>0</v>
      </c>
      <c r="M1777" s="5"/>
    </row>
    <row r="1778" spans="1:13">
      <c r="A1778" s="12"/>
      <c r="B1778" s="13"/>
      <c r="C1778" s="5"/>
      <c r="D1778" s="2"/>
      <c r="E1778" s="2"/>
      <c r="F1778" s="2"/>
      <c r="G1778" s="2">
        <f t="shared" si="332"/>
        <v>0</v>
      </c>
      <c r="H1778" s="2"/>
      <c r="I1778" s="2">
        <f t="shared" si="333"/>
        <v>0</v>
      </c>
      <c r="J1778" s="2"/>
      <c r="K1778" s="2"/>
      <c r="L1778" s="4">
        <f t="shared" si="334"/>
        <v>0</v>
      </c>
      <c r="M1778" s="5"/>
    </row>
    <row r="1779" spans="1:13">
      <c r="A1779" s="12"/>
      <c r="B1779" s="13"/>
      <c r="C1779" s="5"/>
      <c r="D1779" s="2"/>
      <c r="E1779" s="2"/>
      <c r="F1779" s="2"/>
      <c r="G1779" s="2">
        <f t="shared" si="332"/>
        <v>0</v>
      </c>
      <c r="H1779" s="2"/>
      <c r="I1779" s="2">
        <f t="shared" si="333"/>
        <v>0</v>
      </c>
      <c r="J1779" s="2"/>
      <c r="K1779" s="2"/>
      <c r="L1779" s="4">
        <f t="shared" si="334"/>
        <v>0</v>
      </c>
      <c r="M1779" s="5"/>
    </row>
    <row r="1780" spans="1:13">
      <c r="A1780" s="12"/>
      <c r="B1780" s="13"/>
      <c r="C1780" s="5"/>
      <c r="D1780" s="2"/>
      <c r="E1780" s="2"/>
      <c r="F1780" s="2"/>
      <c r="G1780" s="2">
        <f t="shared" si="332"/>
        <v>0</v>
      </c>
      <c r="H1780" s="2"/>
      <c r="I1780" s="2">
        <f t="shared" si="333"/>
        <v>0</v>
      </c>
      <c r="J1780" s="2"/>
      <c r="K1780" s="2"/>
      <c r="L1780" s="4">
        <f t="shared" si="334"/>
        <v>0</v>
      </c>
      <c r="M1780" s="5"/>
    </row>
    <row r="1781" spans="1:13">
      <c r="A1781" s="12"/>
      <c r="B1781" s="13"/>
      <c r="C1781" s="5"/>
      <c r="D1781" s="2"/>
      <c r="E1781" s="2"/>
      <c r="F1781" s="2"/>
      <c r="G1781" s="2">
        <f t="shared" si="332"/>
        <v>0</v>
      </c>
      <c r="H1781" s="2"/>
      <c r="I1781" s="2">
        <f t="shared" si="333"/>
        <v>0</v>
      </c>
      <c r="J1781" s="2"/>
      <c r="K1781" s="2"/>
      <c r="L1781" s="4">
        <f t="shared" si="334"/>
        <v>0</v>
      </c>
      <c r="M1781" s="5"/>
    </row>
    <row r="1782" spans="1:13">
      <c r="A1782" s="12"/>
      <c r="B1782" s="13"/>
      <c r="C1782" s="5"/>
      <c r="D1782" s="2"/>
      <c r="E1782" s="2"/>
      <c r="F1782" s="2"/>
      <c r="G1782" s="2">
        <f t="shared" si="332"/>
        <v>0</v>
      </c>
      <c r="H1782" s="2"/>
      <c r="I1782" s="2">
        <f t="shared" si="333"/>
        <v>0</v>
      </c>
      <c r="J1782" s="2"/>
      <c r="K1782" s="2"/>
      <c r="L1782" s="4">
        <f t="shared" si="334"/>
        <v>0</v>
      </c>
      <c r="M1782" s="5"/>
    </row>
    <row r="1783" spans="1:13">
      <c r="A1783" s="12"/>
      <c r="B1783" s="13"/>
      <c r="C1783" s="5"/>
      <c r="D1783" s="2"/>
      <c r="E1783" s="2"/>
      <c r="F1783" s="2"/>
      <c r="G1783" s="2">
        <f t="shared" si="332"/>
        <v>0</v>
      </c>
      <c r="H1783" s="2"/>
      <c r="I1783" s="2">
        <f t="shared" si="333"/>
        <v>0</v>
      </c>
      <c r="J1783" s="2"/>
      <c r="K1783" s="2"/>
      <c r="L1783" s="4">
        <f t="shared" si="334"/>
        <v>0</v>
      </c>
      <c r="M1783" s="5"/>
    </row>
    <row r="1784" spans="1:13">
      <c r="A1784" s="12"/>
      <c r="B1784" s="13"/>
      <c r="C1784" s="5"/>
      <c r="D1784" s="2"/>
      <c r="E1784" s="2"/>
      <c r="F1784" s="2"/>
      <c r="G1784" s="2">
        <f t="shared" si="332"/>
        <v>0</v>
      </c>
      <c r="H1784" s="2"/>
      <c r="I1784" s="2">
        <f t="shared" si="333"/>
        <v>0</v>
      </c>
      <c r="J1784" s="2"/>
      <c r="K1784" s="2"/>
      <c r="L1784" s="4">
        <f t="shared" si="334"/>
        <v>0</v>
      </c>
      <c r="M1784" s="5"/>
    </row>
    <row r="1785" spans="1:13">
      <c r="A1785" s="12"/>
      <c r="B1785" s="13"/>
      <c r="C1785" s="5"/>
      <c r="D1785" s="2"/>
      <c r="E1785" s="2"/>
      <c r="F1785" s="2"/>
      <c r="G1785" s="2">
        <f t="shared" si="332"/>
        <v>0</v>
      </c>
      <c r="H1785" s="2"/>
      <c r="I1785" s="2">
        <f t="shared" si="333"/>
        <v>0</v>
      </c>
      <c r="J1785" s="2"/>
      <c r="K1785" s="2"/>
      <c r="L1785" s="4">
        <f>+G1785-I1785-J1785-K1785</f>
        <v>0</v>
      </c>
      <c r="M1785" s="5"/>
    </row>
    <row r="1786" spans="1:13" ht="15.75" thickBot="1">
      <c r="A1786" s="12"/>
      <c r="B1786" s="13"/>
      <c r="C1786" s="5"/>
      <c r="D1786" s="2"/>
      <c r="E1786" s="2"/>
      <c r="F1786" s="2"/>
      <c r="G1786" s="2">
        <f t="shared" si="332"/>
        <v>0</v>
      </c>
      <c r="H1786" s="2"/>
      <c r="I1786" s="2">
        <f t="shared" si="333"/>
        <v>0</v>
      </c>
      <c r="J1786" s="2"/>
      <c r="K1786" s="2"/>
      <c r="L1786" s="4">
        <f>+G1786-I1786-J1786-K1786</f>
        <v>0</v>
      </c>
      <c r="M1786" s="5"/>
    </row>
    <row r="1787" spans="1:13" ht="15.75" thickBot="1">
      <c r="D1787" s="14">
        <f>SUM(D1758:D1786)</f>
        <v>0</v>
      </c>
      <c r="E1787" s="14">
        <f>SUM(E1758:E1786)</f>
        <v>0</v>
      </c>
      <c r="F1787" s="8"/>
      <c r="G1787" s="14">
        <f t="shared" ref="G1787:L1787" si="335">SUM(G1758:G1786)</f>
        <v>0</v>
      </c>
      <c r="H1787" s="14">
        <f t="shared" si="335"/>
        <v>0</v>
      </c>
      <c r="I1787" s="14">
        <f t="shared" si="335"/>
        <v>0</v>
      </c>
      <c r="J1787" s="14">
        <f t="shared" si="335"/>
        <v>0</v>
      </c>
      <c r="K1787" s="14">
        <f t="shared" si="335"/>
        <v>0</v>
      </c>
      <c r="L1787" s="14">
        <f t="shared" si="335"/>
        <v>0</v>
      </c>
    </row>
    <row r="1788" spans="1:13">
      <c r="D1788" s="10">
        <v>0</v>
      </c>
      <c r="E1788" s="10">
        <v>0</v>
      </c>
      <c r="G1788" s="186"/>
      <c r="I1788" s="3"/>
    </row>
    <row r="1789" spans="1:13">
      <c r="D1789" s="10"/>
      <c r="E1789" s="10"/>
      <c r="I1789" s="3"/>
      <c r="L1789" s="35"/>
    </row>
    <row r="1790" spans="1:13">
      <c r="A1790" s="20"/>
      <c r="B1790" s="13"/>
      <c r="C1790" s="5"/>
      <c r="D1790" s="2"/>
      <c r="E1790" s="2"/>
      <c r="F1790" s="2"/>
      <c r="G1790" s="2">
        <f t="shared" ref="G1790:G1819" si="336">+((D1790*12)+E1790)*F1790*1000</f>
        <v>0</v>
      </c>
      <c r="H1790" s="2"/>
      <c r="I1790" s="2">
        <f t="shared" ref="I1790:I1819" si="337">+H1790*F1790*1000</f>
        <v>0</v>
      </c>
      <c r="J1790" s="2"/>
      <c r="K1790" s="2"/>
      <c r="L1790" s="4">
        <f>+G1790-I1790-J1790-K1790</f>
        <v>0</v>
      </c>
      <c r="M1790" s="5"/>
    </row>
    <row r="1791" spans="1:13">
      <c r="A1791" s="12"/>
      <c r="B1791" s="13"/>
      <c r="C1791" s="5"/>
      <c r="D1791" s="2"/>
      <c r="E1791" s="2"/>
      <c r="F1791" s="2"/>
      <c r="G1791" s="2">
        <f t="shared" si="336"/>
        <v>0</v>
      </c>
      <c r="H1791" s="2"/>
      <c r="I1791" s="2">
        <f t="shared" si="337"/>
        <v>0</v>
      </c>
      <c r="J1791" s="2"/>
      <c r="K1791" s="2"/>
      <c r="L1791" s="4">
        <f t="shared" ref="L1791:L1819" si="338">+G1791-I1791-J1791-K1791</f>
        <v>0</v>
      </c>
      <c r="M1791" s="5"/>
    </row>
    <row r="1792" spans="1:13">
      <c r="A1792" s="12"/>
      <c r="B1792" s="13"/>
      <c r="C1792" s="5"/>
      <c r="D1792" s="2"/>
      <c r="E1792" s="2"/>
      <c r="F1792" s="2"/>
      <c r="G1792" s="2">
        <f t="shared" si="336"/>
        <v>0</v>
      </c>
      <c r="H1792" s="2"/>
      <c r="I1792" s="2">
        <f t="shared" si="337"/>
        <v>0</v>
      </c>
      <c r="J1792" s="2"/>
      <c r="K1792" s="2"/>
      <c r="L1792" s="4">
        <f t="shared" si="338"/>
        <v>0</v>
      </c>
      <c r="M1792" s="5"/>
    </row>
    <row r="1793" spans="1:13">
      <c r="A1793" s="12"/>
      <c r="B1793" s="13"/>
      <c r="C1793" s="5"/>
      <c r="D1793" s="2"/>
      <c r="E1793" s="2"/>
      <c r="F1793" s="2"/>
      <c r="G1793" s="2">
        <f t="shared" si="336"/>
        <v>0</v>
      </c>
      <c r="H1793" s="2"/>
      <c r="I1793" s="2">
        <f t="shared" si="337"/>
        <v>0</v>
      </c>
      <c r="J1793" s="2"/>
      <c r="K1793" s="2"/>
      <c r="L1793" s="4">
        <f t="shared" si="338"/>
        <v>0</v>
      </c>
      <c r="M1793" s="5"/>
    </row>
    <row r="1794" spans="1:13">
      <c r="A1794" s="12"/>
      <c r="B1794" s="13"/>
      <c r="C1794" s="5"/>
      <c r="D1794" s="2"/>
      <c r="E1794" s="2"/>
      <c r="F1794" s="2"/>
      <c r="G1794" s="2">
        <f t="shared" si="336"/>
        <v>0</v>
      </c>
      <c r="H1794" s="2"/>
      <c r="I1794" s="2">
        <f t="shared" si="337"/>
        <v>0</v>
      </c>
      <c r="J1794" s="2"/>
      <c r="K1794" s="2"/>
      <c r="L1794" s="4">
        <f t="shared" si="338"/>
        <v>0</v>
      </c>
      <c r="M1794" s="5"/>
    </row>
    <row r="1795" spans="1:13">
      <c r="A1795" s="12"/>
      <c r="B1795" s="13"/>
      <c r="C1795" s="5"/>
      <c r="D1795" s="2"/>
      <c r="E1795" s="2"/>
      <c r="F1795" s="2"/>
      <c r="G1795" s="2">
        <f t="shared" si="336"/>
        <v>0</v>
      </c>
      <c r="H1795" s="2"/>
      <c r="I1795" s="2">
        <f t="shared" si="337"/>
        <v>0</v>
      </c>
      <c r="J1795" s="2"/>
      <c r="K1795" s="2"/>
      <c r="L1795" s="4">
        <f t="shared" si="338"/>
        <v>0</v>
      </c>
      <c r="M1795" s="5"/>
    </row>
    <row r="1796" spans="1:13">
      <c r="A1796" s="12"/>
      <c r="B1796" s="13"/>
      <c r="C1796" s="5"/>
      <c r="D1796" s="2"/>
      <c r="E1796" s="2"/>
      <c r="F1796" s="2"/>
      <c r="G1796" s="2">
        <f t="shared" si="336"/>
        <v>0</v>
      </c>
      <c r="H1796" s="2"/>
      <c r="I1796" s="2">
        <f t="shared" si="337"/>
        <v>0</v>
      </c>
      <c r="J1796" s="2"/>
      <c r="K1796" s="2"/>
      <c r="L1796" s="4">
        <f t="shared" si="338"/>
        <v>0</v>
      </c>
      <c r="M1796" s="5"/>
    </row>
    <row r="1797" spans="1:13">
      <c r="A1797" s="12"/>
      <c r="B1797" s="13"/>
      <c r="C1797" s="5"/>
      <c r="D1797" s="2"/>
      <c r="E1797" s="2"/>
      <c r="F1797" s="2"/>
      <c r="G1797" s="2">
        <f t="shared" si="336"/>
        <v>0</v>
      </c>
      <c r="H1797" s="2"/>
      <c r="I1797" s="2">
        <f t="shared" si="337"/>
        <v>0</v>
      </c>
      <c r="J1797" s="2"/>
      <c r="K1797" s="2"/>
      <c r="L1797" s="4">
        <f t="shared" si="338"/>
        <v>0</v>
      </c>
      <c r="M1797" s="5"/>
    </row>
    <row r="1798" spans="1:13">
      <c r="A1798" s="12"/>
      <c r="B1798" s="13"/>
      <c r="C1798" s="5"/>
      <c r="D1798" s="2"/>
      <c r="E1798" s="2"/>
      <c r="F1798" s="2"/>
      <c r="G1798" s="2">
        <f t="shared" si="336"/>
        <v>0</v>
      </c>
      <c r="H1798" s="2"/>
      <c r="I1798" s="2">
        <f t="shared" si="337"/>
        <v>0</v>
      </c>
      <c r="J1798" s="2"/>
      <c r="K1798" s="2"/>
      <c r="L1798" s="4">
        <f t="shared" si="338"/>
        <v>0</v>
      </c>
      <c r="M1798" s="5"/>
    </row>
    <row r="1799" spans="1:13">
      <c r="A1799" s="12"/>
      <c r="B1799" s="13"/>
      <c r="C1799" s="5"/>
      <c r="D1799" s="2"/>
      <c r="E1799" s="2"/>
      <c r="F1799" s="2"/>
      <c r="G1799" s="2">
        <f t="shared" si="336"/>
        <v>0</v>
      </c>
      <c r="H1799" s="2"/>
      <c r="I1799" s="2">
        <f t="shared" si="337"/>
        <v>0</v>
      </c>
      <c r="J1799" s="2"/>
      <c r="K1799" s="2"/>
      <c r="L1799" s="4">
        <f t="shared" si="338"/>
        <v>0</v>
      </c>
      <c r="M1799" s="5"/>
    </row>
    <row r="1800" spans="1:13">
      <c r="A1800" s="12"/>
      <c r="B1800" s="13"/>
      <c r="C1800" s="5"/>
      <c r="D1800" s="2"/>
      <c r="E1800" s="2"/>
      <c r="F1800" s="2"/>
      <c r="G1800" s="2">
        <f t="shared" si="336"/>
        <v>0</v>
      </c>
      <c r="H1800" s="2"/>
      <c r="I1800" s="2">
        <f t="shared" si="337"/>
        <v>0</v>
      </c>
      <c r="J1800" s="2"/>
      <c r="K1800" s="2"/>
      <c r="L1800" s="4">
        <f t="shared" si="338"/>
        <v>0</v>
      </c>
      <c r="M1800" s="5"/>
    </row>
    <row r="1801" spans="1:13">
      <c r="A1801" s="12"/>
      <c r="B1801" s="13"/>
      <c r="C1801" s="5"/>
      <c r="D1801" s="2"/>
      <c r="E1801" s="2"/>
      <c r="F1801" s="2"/>
      <c r="G1801" s="2">
        <f t="shared" si="336"/>
        <v>0</v>
      </c>
      <c r="H1801" s="2"/>
      <c r="I1801" s="2">
        <f t="shared" si="337"/>
        <v>0</v>
      </c>
      <c r="J1801" s="2"/>
      <c r="K1801" s="2"/>
      <c r="L1801" s="4">
        <f t="shared" si="338"/>
        <v>0</v>
      </c>
      <c r="M1801" s="5"/>
    </row>
    <row r="1802" spans="1:13">
      <c r="A1802" s="12"/>
      <c r="B1802" s="13"/>
      <c r="C1802" s="5"/>
      <c r="D1802" s="2"/>
      <c r="E1802" s="2"/>
      <c r="F1802" s="2"/>
      <c r="G1802" s="2">
        <f t="shared" si="336"/>
        <v>0</v>
      </c>
      <c r="H1802" s="2"/>
      <c r="I1802" s="2">
        <f t="shared" si="337"/>
        <v>0</v>
      </c>
      <c r="J1802" s="2"/>
      <c r="K1802" s="2"/>
      <c r="L1802" s="4">
        <f t="shared" si="338"/>
        <v>0</v>
      </c>
      <c r="M1802" s="5"/>
    </row>
    <row r="1803" spans="1:13">
      <c r="A1803" s="12"/>
      <c r="B1803" s="13"/>
      <c r="C1803" s="5"/>
      <c r="D1803" s="2"/>
      <c r="E1803" s="2"/>
      <c r="F1803" s="2"/>
      <c r="G1803" s="2">
        <f t="shared" si="336"/>
        <v>0</v>
      </c>
      <c r="H1803" s="2"/>
      <c r="I1803" s="2">
        <f t="shared" si="337"/>
        <v>0</v>
      </c>
      <c r="J1803" s="2"/>
      <c r="K1803" s="2"/>
      <c r="L1803" s="4">
        <f t="shared" si="338"/>
        <v>0</v>
      </c>
      <c r="M1803" s="5"/>
    </row>
    <row r="1804" spans="1:13">
      <c r="A1804" s="12"/>
      <c r="B1804" s="13"/>
      <c r="C1804" s="5"/>
      <c r="D1804" s="2"/>
      <c r="E1804" s="2"/>
      <c r="F1804" s="2"/>
      <c r="G1804" s="2">
        <f t="shared" si="336"/>
        <v>0</v>
      </c>
      <c r="H1804" s="2"/>
      <c r="I1804" s="2">
        <f t="shared" si="337"/>
        <v>0</v>
      </c>
      <c r="J1804" s="2"/>
      <c r="K1804" s="2"/>
      <c r="L1804" s="4">
        <f t="shared" si="338"/>
        <v>0</v>
      </c>
      <c r="M1804" s="5"/>
    </row>
    <row r="1805" spans="1:13">
      <c r="A1805" s="12"/>
      <c r="B1805" s="13"/>
      <c r="C1805" s="5"/>
      <c r="D1805" s="2"/>
      <c r="E1805" s="2"/>
      <c r="F1805" s="2"/>
      <c r="G1805" s="2">
        <f t="shared" si="336"/>
        <v>0</v>
      </c>
      <c r="H1805" s="2"/>
      <c r="I1805" s="2">
        <f t="shared" si="337"/>
        <v>0</v>
      </c>
      <c r="J1805" s="2"/>
      <c r="K1805" s="2"/>
      <c r="L1805" s="4">
        <f t="shared" si="338"/>
        <v>0</v>
      </c>
      <c r="M1805" s="5"/>
    </row>
    <row r="1806" spans="1:13">
      <c r="A1806" s="12"/>
      <c r="B1806" s="13"/>
      <c r="C1806" s="5"/>
      <c r="D1806" s="2"/>
      <c r="E1806" s="2"/>
      <c r="F1806" s="2"/>
      <c r="G1806" s="2">
        <f t="shared" si="336"/>
        <v>0</v>
      </c>
      <c r="H1806" s="2"/>
      <c r="I1806" s="2">
        <f t="shared" si="337"/>
        <v>0</v>
      </c>
      <c r="J1806" s="2"/>
      <c r="K1806" s="2"/>
      <c r="L1806" s="4">
        <f t="shared" si="338"/>
        <v>0</v>
      </c>
      <c r="M1806" s="5"/>
    </row>
    <row r="1807" spans="1:13">
      <c r="A1807" s="12"/>
      <c r="B1807" s="13"/>
      <c r="C1807" s="5"/>
      <c r="D1807" s="2"/>
      <c r="E1807" s="2"/>
      <c r="F1807" s="2"/>
      <c r="G1807" s="2">
        <f t="shared" si="336"/>
        <v>0</v>
      </c>
      <c r="H1807" s="2"/>
      <c r="I1807" s="2">
        <f t="shared" si="337"/>
        <v>0</v>
      </c>
      <c r="J1807" s="2"/>
      <c r="K1807" s="2"/>
      <c r="L1807" s="4">
        <f t="shared" si="338"/>
        <v>0</v>
      </c>
      <c r="M1807" s="5"/>
    </row>
    <row r="1808" spans="1:13">
      <c r="A1808" s="12"/>
      <c r="B1808" s="13"/>
      <c r="C1808" s="5"/>
      <c r="D1808" s="2"/>
      <c r="E1808" s="2"/>
      <c r="F1808" s="2"/>
      <c r="G1808" s="2">
        <f t="shared" si="336"/>
        <v>0</v>
      </c>
      <c r="H1808" s="2"/>
      <c r="I1808" s="2">
        <f t="shared" si="337"/>
        <v>0</v>
      </c>
      <c r="J1808" s="2"/>
      <c r="K1808" s="2"/>
      <c r="L1808" s="4">
        <f t="shared" si="338"/>
        <v>0</v>
      </c>
      <c r="M1808" s="5"/>
    </row>
    <row r="1809" spans="1:13">
      <c r="A1809" s="12"/>
      <c r="B1809" s="13"/>
      <c r="C1809" s="5"/>
      <c r="D1809" s="2"/>
      <c r="E1809" s="2"/>
      <c r="F1809" s="2"/>
      <c r="G1809" s="2">
        <f t="shared" si="336"/>
        <v>0</v>
      </c>
      <c r="H1809" s="2"/>
      <c r="I1809" s="2">
        <f t="shared" si="337"/>
        <v>0</v>
      </c>
      <c r="J1809" s="2"/>
      <c r="K1809" s="2"/>
      <c r="L1809" s="4">
        <f t="shared" si="338"/>
        <v>0</v>
      </c>
      <c r="M1809" s="5"/>
    </row>
    <row r="1810" spans="1:13">
      <c r="A1810" s="12"/>
      <c r="B1810" s="13"/>
      <c r="C1810" s="5"/>
      <c r="D1810" s="2"/>
      <c r="E1810" s="2"/>
      <c r="F1810" s="2"/>
      <c r="G1810" s="2">
        <f t="shared" si="336"/>
        <v>0</v>
      </c>
      <c r="H1810" s="2"/>
      <c r="I1810" s="2">
        <f t="shared" si="337"/>
        <v>0</v>
      </c>
      <c r="J1810" s="2"/>
      <c r="K1810" s="2"/>
      <c r="L1810" s="4">
        <f t="shared" si="338"/>
        <v>0</v>
      </c>
      <c r="M1810" s="5"/>
    </row>
    <row r="1811" spans="1:13">
      <c r="A1811" s="12"/>
      <c r="B1811" s="13"/>
      <c r="C1811" s="5"/>
      <c r="D1811" s="2"/>
      <c r="E1811" s="2"/>
      <c r="F1811" s="2"/>
      <c r="G1811" s="2">
        <f t="shared" si="336"/>
        <v>0</v>
      </c>
      <c r="H1811" s="2"/>
      <c r="I1811" s="2">
        <f t="shared" si="337"/>
        <v>0</v>
      </c>
      <c r="J1811" s="2"/>
      <c r="K1811" s="2"/>
      <c r="L1811" s="4">
        <f t="shared" si="338"/>
        <v>0</v>
      </c>
      <c r="M1811" s="5"/>
    </row>
    <row r="1812" spans="1:13">
      <c r="A1812" s="12"/>
      <c r="B1812" s="13"/>
      <c r="C1812" s="5"/>
      <c r="D1812" s="2"/>
      <c r="E1812" s="2"/>
      <c r="F1812" s="2"/>
      <c r="G1812" s="2">
        <f t="shared" si="336"/>
        <v>0</v>
      </c>
      <c r="H1812" s="2"/>
      <c r="I1812" s="2">
        <f t="shared" si="337"/>
        <v>0</v>
      </c>
      <c r="J1812" s="2"/>
      <c r="K1812" s="2"/>
      <c r="L1812" s="4">
        <f t="shared" si="338"/>
        <v>0</v>
      </c>
      <c r="M1812" s="5"/>
    </row>
    <row r="1813" spans="1:13">
      <c r="A1813" s="12"/>
      <c r="B1813" s="13"/>
      <c r="C1813" s="5"/>
      <c r="D1813" s="2"/>
      <c r="E1813" s="2"/>
      <c r="F1813" s="2"/>
      <c r="G1813" s="2">
        <f t="shared" si="336"/>
        <v>0</v>
      </c>
      <c r="H1813" s="2"/>
      <c r="I1813" s="2">
        <f t="shared" si="337"/>
        <v>0</v>
      </c>
      <c r="J1813" s="2"/>
      <c r="K1813" s="2"/>
      <c r="L1813" s="4">
        <f t="shared" si="338"/>
        <v>0</v>
      </c>
      <c r="M1813" s="5"/>
    </row>
    <row r="1814" spans="1:13">
      <c r="A1814" s="12"/>
      <c r="B1814" s="13"/>
      <c r="C1814" s="5"/>
      <c r="D1814" s="2"/>
      <c r="E1814" s="2"/>
      <c r="F1814" s="2"/>
      <c r="G1814" s="2">
        <f t="shared" si="336"/>
        <v>0</v>
      </c>
      <c r="H1814" s="2"/>
      <c r="I1814" s="2">
        <f t="shared" si="337"/>
        <v>0</v>
      </c>
      <c r="J1814" s="2"/>
      <c r="K1814" s="2"/>
      <c r="L1814" s="4">
        <f t="shared" si="338"/>
        <v>0</v>
      </c>
      <c r="M1814" s="5"/>
    </row>
    <row r="1815" spans="1:13">
      <c r="A1815" s="12"/>
      <c r="B1815" s="13"/>
      <c r="C1815" s="5"/>
      <c r="D1815" s="2"/>
      <c r="E1815" s="2"/>
      <c r="F1815" s="2"/>
      <c r="G1815" s="2">
        <f t="shared" si="336"/>
        <v>0</v>
      </c>
      <c r="H1815" s="2"/>
      <c r="I1815" s="2">
        <f t="shared" si="337"/>
        <v>0</v>
      </c>
      <c r="J1815" s="2"/>
      <c r="K1815" s="2"/>
      <c r="L1815" s="4">
        <f t="shared" si="338"/>
        <v>0</v>
      </c>
      <c r="M1815" s="5"/>
    </row>
    <row r="1816" spans="1:13">
      <c r="A1816" s="12"/>
      <c r="B1816" s="13"/>
      <c r="C1816" s="5"/>
      <c r="D1816" s="2"/>
      <c r="E1816" s="2"/>
      <c r="F1816" s="2"/>
      <c r="G1816" s="2">
        <f t="shared" si="336"/>
        <v>0</v>
      </c>
      <c r="H1816" s="2"/>
      <c r="I1816" s="2">
        <f t="shared" si="337"/>
        <v>0</v>
      </c>
      <c r="J1816" s="2"/>
      <c r="K1816" s="2"/>
      <c r="L1816" s="4">
        <f t="shared" si="338"/>
        <v>0</v>
      </c>
      <c r="M1816" s="5"/>
    </row>
    <row r="1817" spans="1:13">
      <c r="A1817" s="12"/>
      <c r="B1817" s="13"/>
      <c r="C1817" s="5"/>
      <c r="D1817" s="2"/>
      <c r="E1817" s="2"/>
      <c r="F1817" s="2"/>
      <c r="G1817" s="2">
        <f t="shared" si="336"/>
        <v>0</v>
      </c>
      <c r="H1817" s="2"/>
      <c r="I1817" s="2">
        <f t="shared" si="337"/>
        <v>0</v>
      </c>
      <c r="J1817" s="2"/>
      <c r="K1817" s="2"/>
      <c r="L1817" s="4">
        <f t="shared" si="338"/>
        <v>0</v>
      </c>
      <c r="M1817" s="5"/>
    </row>
    <row r="1818" spans="1:13">
      <c r="A1818" s="12"/>
      <c r="B1818" s="13"/>
      <c r="C1818" s="5"/>
      <c r="D1818" s="2"/>
      <c r="E1818" s="2"/>
      <c r="F1818" s="2"/>
      <c r="G1818" s="2">
        <f t="shared" si="336"/>
        <v>0</v>
      </c>
      <c r="H1818" s="2"/>
      <c r="I1818" s="2">
        <f t="shared" si="337"/>
        <v>0</v>
      </c>
      <c r="J1818" s="2"/>
      <c r="K1818" s="2"/>
      <c r="L1818" s="4">
        <f t="shared" si="338"/>
        <v>0</v>
      </c>
      <c r="M1818" s="5"/>
    </row>
    <row r="1819" spans="1:13">
      <c r="A1819" s="12"/>
      <c r="B1819" s="13"/>
      <c r="C1819" s="5"/>
      <c r="D1819" s="2"/>
      <c r="E1819" s="2"/>
      <c r="F1819" s="2"/>
      <c r="G1819" s="2">
        <f t="shared" si="336"/>
        <v>0</v>
      </c>
      <c r="H1819" s="2"/>
      <c r="I1819" s="2">
        <f t="shared" si="337"/>
        <v>0</v>
      </c>
      <c r="J1819" s="2"/>
      <c r="K1819" s="2"/>
      <c r="L1819" s="4">
        <f t="shared" si="338"/>
        <v>0</v>
      </c>
      <c r="M1819" s="5"/>
    </row>
    <row r="1820" spans="1:13">
      <c r="A1820" s="12"/>
      <c r="B1820" s="13"/>
      <c r="C1820" s="5"/>
      <c r="D1820" s="2"/>
      <c r="E1820" s="2"/>
      <c r="F1820" s="2"/>
      <c r="G1820" s="2">
        <f t="shared" ref="G1820:G1825" si="339">+((D1820*12)+E1820)*F1820*1000</f>
        <v>0</v>
      </c>
      <c r="H1820" s="2"/>
      <c r="I1820" s="2">
        <f t="shared" ref="I1820:I1825" si="340">+H1820*F1820*1000</f>
        <v>0</v>
      </c>
      <c r="J1820" s="2"/>
      <c r="K1820" s="2"/>
      <c r="L1820" s="4">
        <f t="shared" ref="L1820:L1825" si="341">+G1820-I1820-J1820-K1820</f>
        <v>0</v>
      </c>
      <c r="M1820" s="5"/>
    </row>
    <row r="1821" spans="1:13">
      <c r="A1821" s="12"/>
      <c r="B1821" s="13"/>
      <c r="C1821" s="5"/>
      <c r="D1821" s="2"/>
      <c r="E1821" s="2"/>
      <c r="F1821" s="2"/>
      <c r="G1821" s="2">
        <f t="shared" si="339"/>
        <v>0</v>
      </c>
      <c r="H1821" s="2"/>
      <c r="I1821" s="2">
        <f t="shared" si="340"/>
        <v>0</v>
      </c>
      <c r="J1821" s="2"/>
      <c r="K1821" s="2"/>
      <c r="L1821" s="4">
        <f t="shared" si="341"/>
        <v>0</v>
      </c>
      <c r="M1821" s="5"/>
    </row>
    <row r="1822" spans="1:13">
      <c r="A1822" s="12"/>
      <c r="B1822" s="13"/>
      <c r="C1822" s="5"/>
      <c r="D1822" s="2"/>
      <c r="E1822" s="2"/>
      <c r="F1822" s="2"/>
      <c r="G1822" s="2">
        <f t="shared" si="339"/>
        <v>0</v>
      </c>
      <c r="H1822" s="2"/>
      <c r="I1822" s="2">
        <f t="shared" si="340"/>
        <v>0</v>
      </c>
      <c r="J1822" s="2"/>
      <c r="K1822" s="2"/>
      <c r="L1822" s="4">
        <f t="shared" si="341"/>
        <v>0</v>
      </c>
      <c r="M1822" s="5"/>
    </row>
    <row r="1823" spans="1:13">
      <c r="A1823" s="12"/>
      <c r="B1823" s="13"/>
      <c r="C1823" s="5"/>
      <c r="D1823" s="2"/>
      <c r="E1823" s="2"/>
      <c r="F1823" s="2"/>
      <c r="G1823" s="2">
        <f t="shared" si="339"/>
        <v>0</v>
      </c>
      <c r="H1823" s="2"/>
      <c r="I1823" s="2">
        <f t="shared" si="340"/>
        <v>0</v>
      </c>
      <c r="J1823" s="2"/>
      <c r="K1823" s="2"/>
      <c r="L1823" s="4">
        <f t="shared" si="341"/>
        <v>0</v>
      </c>
      <c r="M1823" s="5"/>
    </row>
    <row r="1824" spans="1:13">
      <c r="A1824" s="12"/>
      <c r="B1824" s="13"/>
      <c r="C1824" s="5"/>
      <c r="D1824" s="2"/>
      <c r="E1824" s="2"/>
      <c r="F1824" s="2"/>
      <c r="G1824" s="2">
        <f t="shared" si="339"/>
        <v>0</v>
      </c>
      <c r="H1824" s="2"/>
      <c r="I1824" s="2">
        <f t="shared" si="340"/>
        <v>0</v>
      </c>
      <c r="J1824" s="2"/>
      <c r="K1824" s="2"/>
      <c r="L1824" s="4">
        <f t="shared" si="341"/>
        <v>0</v>
      </c>
      <c r="M1824" s="5"/>
    </row>
    <row r="1825" spans="1:13" ht="15.75" thickBot="1">
      <c r="A1825" s="12"/>
      <c r="B1825" s="13"/>
      <c r="C1825" s="5"/>
      <c r="D1825" s="2"/>
      <c r="E1825" s="2"/>
      <c r="F1825" s="2"/>
      <c r="G1825" s="2">
        <f t="shared" si="339"/>
        <v>0</v>
      </c>
      <c r="H1825" s="2"/>
      <c r="I1825" s="2">
        <f t="shared" si="340"/>
        <v>0</v>
      </c>
      <c r="J1825" s="2"/>
      <c r="K1825" s="2"/>
      <c r="L1825" s="4">
        <f t="shared" si="341"/>
        <v>0</v>
      </c>
      <c r="M1825" s="5"/>
    </row>
    <row r="1826" spans="1:13" ht="15.75" thickBot="1">
      <c r="D1826" s="14">
        <f>SUM(D1790:D1825)</f>
        <v>0</v>
      </c>
      <c r="E1826" s="14">
        <f>SUM(E1790:E1825)</f>
        <v>0</v>
      </c>
      <c r="F1826" s="8"/>
      <c r="G1826" s="14">
        <f t="shared" ref="G1826:L1826" si="342">SUM(G1790:G1825)</f>
        <v>0</v>
      </c>
      <c r="H1826" s="14">
        <f t="shared" si="342"/>
        <v>0</v>
      </c>
      <c r="I1826" s="14">
        <f t="shared" si="342"/>
        <v>0</v>
      </c>
      <c r="J1826" s="14">
        <f t="shared" si="342"/>
        <v>0</v>
      </c>
      <c r="K1826" s="14">
        <f t="shared" si="342"/>
        <v>0</v>
      </c>
      <c r="L1826" s="14">
        <f t="shared" si="342"/>
        <v>0</v>
      </c>
    </row>
    <row r="1827" spans="1:13">
      <c r="D1827" s="10">
        <v>0</v>
      </c>
      <c r="E1827" s="10">
        <v>0</v>
      </c>
      <c r="I1827" s="3"/>
    </row>
    <row r="1828" spans="1:13">
      <c r="D1828" s="10"/>
      <c r="E1828" s="10"/>
      <c r="I1828" s="3"/>
      <c r="L1828" s="35"/>
    </row>
    <row r="1829" spans="1:13">
      <c r="A1829" s="20"/>
      <c r="B1829" s="13"/>
      <c r="C1829" s="5"/>
      <c r="D1829" s="2"/>
      <c r="E1829" s="2"/>
      <c r="F1829" s="2"/>
      <c r="G1829" s="2">
        <f t="shared" ref="G1829:G1844" si="343">+((D1829*12)+E1829)*F1829*1000</f>
        <v>0</v>
      </c>
      <c r="H1829" s="2"/>
      <c r="I1829" s="2">
        <f t="shared" ref="I1829:I1844" si="344">+H1829*F1829*1000</f>
        <v>0</v>
      </c>
      <c r="J1829" s="2"/>
      <c r="K1829" s="2"/>
      <c r="L1829" s="4">
        <f t="shared" ref="L1829:L1843" si="345">+G1829-I1829-J1829-K1829</f>
        <v>0</v>
      </c>
      <c r="M1829" s="5"/>
    </row>
    <row r="1830" spans="1:13">
      <c r="A1830" s="12"/>
      <c r="B1830" s="13"/>
      <c r="C1830" s="5"/>
      <c r="D1830" s="2"/>
      <c r="E1830" s="2"/>
      <c r="F1830" s="2"/>
      <c r="G1830" s="2">
        <f t="shared" si="343"/>
        <v>0</v>
      </c>
      <c r="H1830" s="2"/>
      <c r="I1830" s="2">
        <f t="shared" si="344"/>
        <v>0</v>
      </c>
      <c r="J1830" s="2"/>
      <c r="K1830" s="2"/>
      <c r="L1830" s="4"/>
      <c r="M1830" s="5"/>
    </row>
    <row r="1831" spans="1:13">
      <c r="A1831" s="12"/>
      <c r="B1831" s="13"/>
      <c r="C1831" s="5"/>
      <c r="D1831" s="2"/>
      <c r="E1831" s="2"/>
      <c r="F1831" s="2"/>
      <c r="G1831" s="2">
        <f t="shared" si="343"/>
        <v>0</v>
      </c>
      <c r="H1831" s="2"/>
      <c r="I1831" s="2">
        <f t="shared" si="344"/>
        <v>0</v>
      </c>
      <c r="J1831" s="2"/>
      <c r="K1831" s="2"/>
      <c r="L1831" s="4">
        <f>+SUM(G1830:G1831)</f>
        <v>0</v>
      </c>
      <c r="M1831" s="5"/>
    </row>
    <row r="1832" spans="1:13">
      <c r="A1832" s="12"/>
      <c r="B1832" s="13"/>
      <c r="C1832" s="5"/>
      <c r="D1832" s="2"/>
      <c r="E1832" s="2"/>
      <c r="F1832" s="2"/>
      <c r="G1832" s="2">
        <f t="shared" si="343"/>
        <v>0</v>
      </c>
      <c r="H1832" s="2"/>
      <c r="I1832" s="2">
        <f t="shared" si="344"/>
        <v>0</v>
      </c>
      <c r="J1832" s="2"/>
      <c r="K1832" s="2"/>
      <c r="L1832" s="4">
        <f t="shared" si="345"/>
        <v>0</v>
      </c>
      <c r="M1832" s="5"/>
    </row>
    <row r="1833" spans="1:13">
      <c r="A1833" s="12"/>
      <c r="B1833" s="13"/>
      <c r="C1833" s="5"/>
      <c r="D1833" s="2"/>
      <c r="E1833" s="2"/>
      <c r="F1833" s="2"/>
      <c r="G1833" s="2">
        <f t="shared" si="343"/>
        <v>0</v>
      </c>
      <c r="H1833" s="2"/>
      <c r="I1833" s="2">
        <f t="shared" si="344"/>
        <v>0</v>
      </c>
      <c r="J1833" s="2"/>
      <c r="K1833" s="2"/>
      <c r="L1833" s="4">
        <f t="shared" si="345"/>
        <v>0</v>
      </c>
      <c r="M1833" s="5"/>
    </row>
    <row r="1834" spans="1:13">
      <c r="A1834" s="12"/>
      <c r="B1834" s="13"/>
      <c r="C1834" s="5"/>
      <c r="D1834" s="2"/>
      <c r="E1834" s="2"/>
      <c r="F1834" s="2"/>
      <c r="G1834" s="2">
        <f t="shared" si="343"/>
        <v>0</v>
      </c>
      <c r="H1834" s="2"/>
      <c r="I1834" s="2">
        <f t="shared" si="344"/>
        <v>0</v>
      </c>
      <c r="J1834" s="2"/>
      <c r="K1834" s="2"/>
      <c r="L1834" s="4">
        <f t="shared" si="345"/>
        <v>0</v>
      </c>
      <c r="M1834" s="5"/>
    </row>
    <row r="1835" spans="1:13">
      <c r="A1835" s="12"/>
      <c r="B1835" s="13"/>
      <c r="C1835" s="5"/>
      <c r="D1835" s="2"/>
      <c r="E1835" s="2"/>
      <c r="F1835" s="2"/>
      <c r="G1835" s="2">
        <f t="shared" si="343"/>
        <v>0</v>
      </c>
      <c r="H1835" s="2"/>
      <c r="I1835" s="2">
        <f t="shared" si="344"/>
        <v>0</v>
      </c>
      <c r="J1835" s="2"/>
      <c r="K1835" s="2"/>
      <c r="L1835" s="4"/>
      <c r="M1835" s="5"/>
    </row>
    <row r="1836" spans="1:13">
      <c r="A1836" s="12"/>
      <c r="B1836" s="13"/>
      <c r="C1836" s="5"/>
      <c r="D1836" s="2"/>
      <c r="E1836" s="2"/>
      <c r="F1836" s="2"/>
      <c r="G1836" s="2">
        <f t="shared" si="343"/>
        <v>0</v>
      </c>
      <c r="H1836" s="2"/>
      <c r="I1836" s="2">
        <f t="shared" si="344"/>
        <v>0</v>
      </c>
      <c r="J1836" s="2"/>
      <c r="K1836" s="2"/>
      <c r="L1836" s="4"/>
      <c r="M1836" s="5"/>
    </row>
    <row r="1837" spans="1:13">
      <c r="A1837" s="12"/>
      <c r="B1837" s="13"/>
      <c r="C1837" s="5"/>
      <c r="D1837" s="2"/>
      <c r="E1837" s="2"/>
      <c r="F1837" s="2"/>
      <c r="G1837" s="2">
        <f t="shared" si="343"/>
        <v>0</v>
      </c>
      <c r="H1837" s="2"/>
      <c r="I1837" s="2">
        <f t="shared" si="344"/>
        <v>0</v>
      </c>
      <c r="J1837" s="2"/>
      <c r="K1837" s="2"/>
      <c r="L1837" s="4">
        <f>+SUM(G1835:G1837)-SUM(I1835:K1837)</f>
        <v>0</v>
      </c>
      <c r="M1837" s="5"/>
    </row>
    <row r="1838" spans="1:13">
      <c r="A1838" s="12"/>
      <c r="B1838" s="13"/>
      <c r="C1838" s="5"/>
      <c r="D1838" s="2"/>
      <c r="E1838" s="2"/>
      <c r="F1838" s="2"/>
      <c r="G1838" s="2">
        <f t="shared" si="343"/>
        <v>0</v>
      </c>
      <c r="H1838" s="2"/>
      <c r="I1838" s="2">
        <f t="shared" si="344"/>
        <v>0</v>
      </c>
      <c r="J1838" s="2"/>
      <c r="K1838" s="2"/>
      <c r="L1838" s="4">
        <f t="shared" si="345"/>
        <v>0</v>
      </c>
      <c r="M1838" s="5"/>
    </row>
    <row r="1839" spans="1:13">
      <c r="A1839" s="12"/>
      <c r="B1839" s="13"/>
      <c r="C1839" s="5"/>
      <c r="D1839" s="2"/>
      <c r="E1839" s="2"/>
      <c r="F1839" s="2"/>
      <c r="G1839" s="2">
        <f t="shared" si="343"/>
        <v>0</v>
      </c>
      <c r="H1839" s="2"/>
      <c r="I1839" s="2">
        <f t="shared" si="344"/>
        <v>0</v>
      </c>
      <c r="J1839" s="2"/>
      <c r="K1839" s="2"/>
      <c r="L1839" s="4">
        <f t="shared" si="345"/>
        <v>0</v>
      </c>
      <c r="M1839" s="5"/>
    </row>
    <row r="1840" spans="1:13">
      <c r="A1840" s="12"/>
      <c r="B1840" s="13"/>
      <c r="C1840" s="5"/>
      <c r="D1840" s="2"/>
      <c r="E1840" s="2"/>
      <c r="F1840" s="2"/>
      <c r="G1840" s="2">
        <f t="shared" si="343"/>
        <v>0</v>
      </c>
      <c r="H1840" s="2"/>
      <c r="I1840" s="2">
        <f t="shared" si="344"/>
        <v>0</v>
      </c>
      <c r="J1840" s="2"/>
      <c r="K1840" s="2"/>
      <c r="L1840" s="4"/>
      <c r="M1840" s="5"/>
    </row>
    <row r="1841" spans="1:13">
      <c r="A1841" s="12"/>
      <c r="B1841" s="13"/>
      <c r="C1841" s="5"/>
      <c r="D1841" s="2"/>
      <c r="E1841" s="2"/>
      <c r="F1841" s="2"/>
      <c r="G1841" s="2">
        <f t="shared" si="343"/>
        <v>0</v>
      </c>
      <c r="H1841" s="2"/>
      <c r="I1841" s="2">
        <f t="shared" si="344"/>
        <v>0</v>
      </c>
      <c r="J1841" s="2"/>
      <c r="K1841" s="2"/>
      <c r="L1841" s="4">
        <f>+SUM(G1840:G1841)-SUM(I1840:K1841)</f>
        <v>0</v>
      </c>
      <c r="M1841" s="5"/>
    </row>
    <row r="1842" spans="1:13">
      <c r="A1842" s="12"/>
      <c r="B1842" s="13"/>
      <c r="C1842" s="5"/>
      <c r="D1842" s="2"/>
      <c r="E1842" s="2"/>
      <c r="F1842" s="2"/>
      <c r="G1842" s="2">
        <f t="shared" si="343"/>
        <v>0</v>
      </c>
      <c r="H1842" s="2"/>
      <c r="I1842" s="2">
        <f t="shared" si="344"/>
        <v>0</v>
      </c>
      <c r="J1842" s="2"/>
      <c r="K1842" s="2"/>
      <c r="L1842" s="4">
        <f t="shared" si="345"/>
        <v>0</v>
      </c>
      <c r="M1842" s="5"/>
    </row>
    <row r="1843" spans="1:13">
      <c r="A1843" s="12"/>
      <c r="B1843" s="13"/>
      <c r="C1843" s="5"/>
      <c r="D1843" s="2"/>
      <c r="E1843" s="2"/>
      <c r="F1843" s="2"/>
      <c r="G1843" s="2">
        <f t="shared" si="343"/>
        <v>0</v>
      </c>
      <c r="H1843" s="2"/>
      <c r="I1843" s="2">
        <f t="shared" si="344"/>
        <v>0</v>
      </c>
      <c r="J1843" s="2"/>
      <c r="K1843" s="2"/>
      <c r="L1843" s="4">
        <f t="shared" si="345"/>
        <v>0</v>
      </c>
      <c r="M1843" s="5"/>
    </row>
    <row r="1844" spans="1:13">
      <c r="A1844" s="12"/>
      <c r="B1844" s="13"/>
      <c r="C1844" s="5"/>
      <c r="D1844" s="2"/>
      <c r="E1844" s="2"/>
      <c r="F1844" s="2"/>
      <c r="G1844" s="2">
        <f t="shared" si="343"/>
        <v>0</v>
      </c>
      <c r="H1844" s="2"/>
      <c r="I1844" s="2">
        <f t="shared" si="344"/>
        <v>0</v>
      </c>
      <c r="J1844" s="2"/>
      <c r="K1844" s="2"/>
      <c r="L1844" s="4"/>
      <c r="M1844" s="5"/>
    </row>
    <row r="1845" spans="1:13">
      <c r="A1845" s="12"/>
      <c r="B1845" s="13"/>
      <c r="C1845" s="5"/>
      <c r="D1845" s="2"/>
      <c r="E1845" s="2"/>
      <c r="F1845" s="2"/>
      <c r="G1845" s="2">
        <f t="shared" ref="G1845:G1855" si="346">+((D1845*12)+E1845)*F1845*1000</f>
        <v>0</v>
      </c>
      <c r="H1845" s="2"/>
      <c r="I1845" s="2">
        <f t="shared" ref="I1845:I1855" si="347">+H1845*F1845*1000</f>
        <v>0</v>
      </c>
      <c r="J1845" s="2"/>
      <c r="K1845" s="2"/>
      <c r="L1845" s="4">
        <f>+SUM(G1844:G1845)</f>
        <v>0</v>
      </c>
      <c r="M1845" s="5"/>
    </row>
    <row r="1846" spans="1:13">
      <c r="A1846" s="12"/>
      <c r="B1846" s="13"/>
      <c r="C1846" s="5"/>
      <c r="D1846" s="2"/>
      <c r="E1846" s="2"/>
      <c r="F1846" s="2"/>
      <c r="G1846" s="2">
        <f t="shared" si="346"/>
        <v>0</v>
      </c>
      <c r="H1846" s="2"/>
      <c r="I1846" s="2">
        <f t="shared" si="347"/>
        <v>0</v>
      </c>
      <c r="J1846" s="2"/>
      <c r="K1846" s="2"/>
      <c r="L1846" s="4">
        <f t="shared" ref="L1846:L1853" si="348">+G1846-I1846-J1846-K1846</f>
        <v>0</v>
      </c>
      <c r="M1846" s="5"/>
    </row>
    <row r="1847" spans="1:13">
      <c r="A1847" s="12"/>
      <c r="B1847" s="13"/>
      <c r="C1847" s="5"/>
      <c r="D1847" s="2"/>
      <c r="E1847" s="2"/>
      <c r="F1847" s="2"/>
      <c r="G1847" s="2">
        <f t="shared" si="346"/>
        <v>0</v>
      </c>
      <c r="H1847" s="2"/>
      <c r="I1847" s="2">
        <f t="shared" si="347"/>
        <v>0</v>
      </c>
      <c r="J1847" s="2"/>
      <c r="K1847" s="2"/>
      <c r="L1847" s="4">
        <f t="shared" si="348"/>
        <v>0</v>
      </c>
      <c r="M1847" s="5"/>
    </row>
    <row r="1848" spans="1:13">
      <c r="A1848" s="12"/>
      <c r="B1848" s="13"/>
      <c r="C1848" s="5"/>
      <c r="D1848" s="2"/>
      <c r="E1848" s="2"/>
      <c r="F1848" s="2"/>
      <c r="G1848" s="2">
        <f t="shared" si="346"/>
        <v>0</v>
      </c>
      <c r="H1848" s="2"/>
      <c r="I1848" s="2">
        <f t="shared" si="347"/>
        <v>0</v>
      </c>
      <c r="J1848" s="2"/>
      <c r="K1848" s="2"/>
      <c r="L1848" s="4">
        <f t="shared" si="348"/>
        <v>0</v>
      </c>
      <c r="M1848" s="5"/>
    </row>
    <row r="1849" spans="1:13">
      <c r="A1849" s="12"/>
      <c r="B1849" s="13"/>
      <c r="C1849" s="5"/>
      <c r="D1849" s="2"/>
      <c r="E1849" s="2"/>
      <c r="F1849" s="2"/>
      <c r="G1849" s="2">
        <f t="shared" si="346"/>
        <v>0</v>
      </c>
      <c r="H1849" s="2"/>
      <c r="I1849" s="2">
        <f t="shared" si="347"/>
        <v>0</v>
      </c>
      <c r="J1849" s="2"/>
      <c r="K1849" s="2"/>
      <c r="L1849" s="4"/>
      <c r="M1849" s="5"/>
    </row>
    <row r="1850" spans="1:13">
      <c r="A1850" s="12"/>
      <c r="B1850" s="13"/>
      <c r="C1850" s="5"/>
      <c r="D1850" s="2"/>
      <c r="E1850" s="2"/>
      <c r="F1850" s="2"/>
      <c r="G1850" s="2">
        <f t="shared" si="346"/>
        <v>0</v>
      </c>
      <c r="H1850" s="2"/>
      <c r="I1850" s="2">
        <f t="shared" si="347"/>
        <v>0</v>
      </c>
      <c r="J1850" s="2"/>
      <c r="K1850" s="2"/>
      <c r="L1850" s="4"/>
      <c r="M1850" s="5"/>
    </row>
    <row r="1851" spans="1:13">
      <c r="A1851" s="12"/>
      <c r="B1851" s="13"/>
      <c r="C1851" s="5"/>
      <c r="D1851" s="2"/>
      <c r="E1851" s="2"/>
      <c r="F1851" s="2"/>
      <c r="G1851" s="2">
        <f t="shared" si="346"/>
        <v>0</v>
      </c>
      <c r="H1851" s="2"/>
      <c r="I1851" s="2">
        <f t="shared" si="347"/>
        <v>0</v>
      </c>
      <c r="J1851" s="2"/>
      <c r="K1851" s="2"/>
      <c r="L1851" s="4">
        <f>+SUM(G1849:G1851)</f>
        <v>0</v>
      </c>
      <c r="M1851" s="5"/>
    </row>
    <row r="1852" spans="1:13">
      <c r="A1852" s="12"/>
      <c r="B1852" s="13"/>
      <c r="C1852" s="5"/>
      <c r="D1852" s="2"/>
      <c r="E1852" s="2"/>
      <c r="F1852" s="2"/>
      <c r="G1852" s="2">
        <f t="shared" si="346"/>
        <v>0</v>
      </c>
      <c r="H1852" s="2"/>
      <c r="I1852" s="2">
        <f t="shared" si="347"/>
        <v>0</v>
      </c>
      <c r="J1852" s="2"/>
      <c r="K1852" s="2"/>
      <c r="L1852" s="4">
        <f t="shared" si="348"/>
        <v>0</v>
      </c>
      <c r="M1852" s="5"/>
    </row>
    <row r="1853" spans="1:13">
      <c r="A1853" s="12"/>
      <c r="B1853" s="13"/>
      <c r="C1853" s="5"/>
      <c r="D1853" s="2"/>
      <c r="E1853" s="2"/>
      <c r="F1853" s="2"/>
      <c r="G1853" s="2">
        <f t="shared" si="346"/>
        <v>0</v>
      </c>
      <c r="H1853" s="2"/>
      <c r="I1853" s="2">
        <f t="shared" si="347"/>
        <v>0</v>
      </c>
      <c r="J1853" s="2"/>
      <c r="K1853" s="2"/>
      <c r="L1853" s="4">
        <f t="shared" si="348"/>
        <v>0</v>
      </c>
      <c r="M1853" s="5"/>
    </row>
    <row r="1854" spans="1:13">
      <c r="A1854" s="12"/>
      <c r="B1854" s="13"/>
      <c r="C1854" s="5"/>
      <c r="D1854" s="2"/>
      <c r="E1854" s="2"/>
      <c r="F1854" s="2"/>
      <c r="G1854" s="2">
        <f t="shared" si="346"/>
        <v>0</v>
      </c>
      <c r="H1854" s="2"/>
      <c r="I1854" s="2">
        <f t="shared" si="347"/>
        <v>0</v>
      </c>
      <c r="J1854" s="2"/>
      <c r="K1854" s="2"/>
      <c r="L1854" s="4"/>
      <c r="M1854" s="5"/>
    </row>
    <row r="1855" spans="1:13" ht="15.75" thickBot="1">
      <c r="A1855" s="12"/>
      <c r="B1855" s="13"/>
      <c r="C1855" s="5"/>
      <c r="D1855" s="2"/>
      <c r="E1855" s="2"/>
      <c r="F1855" s="2"/>
      <c r="G1855" s="2">
        <f t="shared" si="346"/>
        <v>0</v>
      </c>
      <c r="H1855" s="2"/>
      <c r="I1855" s="2">
        <f t="shared" si="347"/>
        <v>0</v>
      </c>
      <c r="J1855" s="2"/>
      <c r="K1855" s="2"/>
      <c r="L1855" s="4">
        <f>+SUM(G1854:G1855)-SUM(I1854:K1855)</f>
        <v>0</v>
      </c>
      <c r="M1855" s="5"/>
    </row>
    <row r="1856" spans="1:13" ht="15.75" thickBot="1">
      <c r="D1856" s="14">
        <f>SUM(D1829:D1855)</f>
        <v>0</v>
      </c>
      <c r="E1856" s="14">
        <f>SUM(E1829:E1855)</f>
        <v>0</v>
      </c>
      <c r="F1856" s="8"/>
      <c r="G1856" s="14">
        <f t="shared" ref="G1856:L1856" si="349">SUM(G1829:G1855)</f>
        <v>0</v>
      </c>
      <c r="H1856" s="14">
        <f t="shared" si="349"/>
        <v>0</v>
      </c>
      <c r="I1856" s="14">
        <f t="shared" si="349"/>
        <v>0</v>
      </c>
      <c r="J1856" s="14">
        <f t="shared" si="349"/>
        <v>0</v>
      </c>
      <c r="K1856" s="14">
        <f t="shared" si="349"/>
        <v>0</v>
      </c>
      <c r="L1856" s="14">
        <f t="shared" si="349"/>
        <v>0</v>
      </c>
    </row>
    <row r="1857" spans="1:13">
      <c r="D1857" s="10" t="s">
        <v>82</v>
      </c>
      <c r="E1857" s="10" t="s">
        <v>82</v>
      </c>
      <c r="I1857" s="3"/>
    </row>
    <row r="1858" spans="1:13">
      <c r="D1858" s="10"/>
      <c r="E1858" s="10"/>
      <c r="I1858" s="3"/>
      <c r="L1858" s="35"/>
    </row>
    <row r="1859" spans="1:13">
      <c r="A1859" s="20"/>
      <c r="B1859" s="13"/>
      <c r="C1859" s="5"/>
      <c r="D1859" s="2"/>
      <c r="E1859" s="2"/>
      <c r="F1859" s="2"/>
      <c r="G1859" s="2">
        <f t="shared" ref="G1859:G1875" si="350">+((D1859*12)+E1859)*F1859*1000</f>
        <v>0</v>
      </c>
      <c r="H1859" s="2"/>
      <c r="I1859" s="2">
        <f t="shared" ref="I1859:I1875" si="351">+H1859*F1859*1000</f>
        <v>0</v>
      </c>
      <c r="J1859" s="2"/>
      <c r="K1859" s="2"/>
      <c r="L1859" s="4">
        <f t="shared" ref="L1859:L1875" si="352">+G1859-I1859-J1859-K1859</f>
        <v>0</v>
      </c>
      <c r="M1859" s="5"/>
    </row>
    <row r="1860" spans="1:13">
      <c r="A1860" s="12"/>
      <c r="B1860" s="13"/>
      <c r="C1860" s="5"/>
      <c r="D1860" s="2"/>
      <c r="E1860" s="2"/>
      <c r="F1860" s="2"/>
      <c r="G1860" s="2">
        <f t="shared" si="350"/>
        <v>0</v>
      </c>
      <c r="H1860" s="2"/>
      <c r="I1860" s="2">
        <f t="shared" si="351"/>
        <v>0</v>
      </c>
      <c r="J1860" s="2"/>
      <c r="K1860" s="2"/>
      <c r="L1860" s="4">
        <f t="shared" si="352"/>
        <v>0</v>
      </c>
      <c r="M1860" s="5"/>
    </row>
    <row r="1861" spans="1:13">
      <c r="A1861" s="12"/>
      <c r="B1861" s="13"/>
      <c r="C1861" s="5"/>
      <c r="D1861" s="2"/>
      <c r="E1861" s="2"/>
      <c r="F1861" s="2"/>
      <c r="G1861" s="2">
        <f t="shared" si="350"/>
        <v>0</v>
      </c>
      <c r="H1861" s="2"/>
      <c r="I1861" s="2">
        <f t="shared" si="351"/>
        <v>0</v>
      </c>
      <c r="J1861" s="2"/>
      <c r="K1861" s="2"/>
      <c r="L1861" s="4">
        <f t="shared" si="352"/>
        <v>0</v>
      </c>
      <c r="M1861" s="5"/>
    </row>
    <row r="1862" spans="1:13">
      <c r="A1862" s="12"/>
      <c r="B1862" s="13"/>
      <c r="C1862" s="5"/>
      <c r="D1862" s="2"/>
      <c r="E1862" s="2"/>
      <c r="F1862" s="2"/>
      <c r="G1862" s="2">
        <f t="shared" si="350"/>
        <v>0</v>
      </c>
      <c r="H1862" s="2"/>
      <c r="I1862" s="2">
        <f t="shared" si="351"/>
        <v>0</v>
      </c>
      <c r="J1862" s="2"/>
      <c r="K1862" s="2"/>
      <c r="L1862" s="4">
        <f t="shared" si="352"/>
        <v>0</v>
      </c>
      <c r="M1862" s="5"/>
    </row>
    <row r="1863" spans="1:13">
      <c r="A1863" s="12"/>
      <c r="B1863" s="13"/>
      <c r="C1863" s="5"/>
      <c r="D1863" s="2"/>
      <c r="E1863" s="2"/>
      <c r="F1863" s="2"/>
      <c r="G1863" s="2">
        <f t="shared" si="350"/>
        <v>0</v>
      </c>
      <c r="H1863" s="2"/>
      <c r="I1863" s="2">
        <f t="shared" si="351"/>
        <v>0</v>
      </c>
      <c r="J1863" s="2"/>
      <c r="K1863" s="2"/>
      <c r="L1863" s="4">
        <f t="shared" si="352"/>
        <v>0</v>
      </c>
      <c r="M1863" s="5"/>
    </row>
    <row r="1864" spans="1:13">
      <c r="A1864" s="12"/>
      <c r="B1864" s="13"/>
      <c r="C1864" s="5"/>
      <c r="D1864" s="2"/>
      <c r="E1864" s="2"/>
      <c r="F1864" s="2"/>
      <c r="G1864" s="2">
        <f t="shared" si="350"/>
        <v>0</v>
      </c>
      <c r="H1864" s="2"/>
      <c r="I1864" s="2">
        <f t="shared" si="351"/>
        <v>0</v>
      </c>
      <c r="J1864" s="2"/>
      <c r="K1864" s="2"/>
      <c r="L1864" s="4">
        <f t="shared" si="352"/>
        <v>0</v>
      </c>
      <c r="M1864" s="5"/>
    </row>
    <row r="1865" spans="1:13">
      <c r="A1865" s="12"/>
      <c r="B1865" s="13"/>
      <c r="C1865" s="5"/>
      <c r="D1865" s="2"/>
      <c r="E1865" s="2"/>
      <c r="F1865" s="2"/>
      <c r="G1865" s="2">
        <f t="shared" si="350"/>
        <v>0</v>
      </c>
      <c r="H1865" s="2"/>
      <c r="I1865" s="2">
        <f t="shared" si="351"/>
        <v>0</v>
      </c>
      <c r="J1865" s="2"/>
      <c r="K1865" s="2"/>
      <c r="L1865" s="4">
        <f t="shared" si="352"/>
        <v>0</v>
      </c>
      <c r="M1865" s="5"/>
    </row>
    <row r="1866" spans="1:13">
      <c r="A1866" s="12"/>
      <c r="B1866" s="13"/>
      <c r="C1866" s="5"/>
      <c r="D1866" s="2"/>
      <c r="E1866" s="2"/>
      <c r="F1866" s="2"/>
      <c r="G1866" s="2">
        <f t="shared" si="350"/>
        <v>0</v>
      </c>
      <c r="H1866" s="2"/>
      <c r="I1866" s="2">
        <f t="shared" si="351"/>
        <v>0</v>
      </c>
      <c r="J1866" s="2"/>
      <c r="K1866" s="2"/>
      <c r="L1866" s="4">
        <f t="shared" si="352"/>
        <v>0</v>
      </c>
      <c r="M1866" s="5"/>
    </row>
    <row r="1867" spans="1:13">
      <c r="A1867" s="12"/>
      <c r="B1867" s="13"/>
      <c r="C1867" s="5"/>
      <c r="D1867" s="2"/>
      <c r="E1867" s="2"/>
      <c r="F1867" s="2"/>
      <c r="G1867" s="2">
        <f t="shared" si="350"/>
        <v>0</v>
      </c>
      <c r="H1867" s="2"/>
      <c r="I1867" s="2">
        <f t="shared" si="351"/>
        <v>0</v>
      </c>
      <c r="J1867" s="2"/>
      <c r="K1867" s="2"/>
      <c r="L1867" s="4">
        <f t="shared" si="352"/>
        <v>0</v>
      </c>
      <c r="M1867" s="5"/>
    </row>
    <row r="1868" spans="1:13">
      <c r="A1868" s="12"/>
      <c r="B1868" s="13"/>
      <c r="C1868" s="5"/>
      <c r="D1868" s="2"/>
      <c r="E1868" s="2"/>
      <c r="F1868" s="2"/>
      <c r="G1868" s="2">
        <f t="shared" si="350"/>
        <v>0</v>
      </c>
      <c r="H1868" s="2"/>
      <c r="I1868" s="2">
        <f t="shared" si="351"/>
        <v>0</v>
      </c>
      <c r="J1868" s="2"/>
      <c r="K1868" s="2"/>
      <c r="L1868" s="4">
        <f t="shared" si="352"/>
        <v>0</v>
      </c>
      <c r="M1868" s="5"/>
    </row>
    <row r="1869" spans="1:13">
      <c r="A1869" s="12"/>
      <c r="B1869" s="13"/>
      <c r="C1869" s="5"/>
      <c r="D1869" s="2"/>
      <c r="E1869" s="2"/>
      <c r="F1869" s="2"/>
      <c r="G1869" s="2">
        <f t="shared" si="350"/>
        <v>0</v>
      </c>
      <c r="H1869" s="2"/>
      <c r="I1869" s="2">
        <f t="shared" si="351"/>
        <v>0</v>
      </c>
      <c r="J1869" s="2"/>
      <c r="K1869" s="2"/>
      <c r="L1869" s="4">
        <f t="shared" si="352"/>
        <v>0</v>
      </c>
      <c r="M1869" s="5"/>
    </row>
    <row r="1870" spans="1:13">
      <c r="A1870" s="12"/>
      <c r="B1870" s="13"/>
      <c r="C1870" s="5"/>
      <c r="D1870" s="2"/>
      <c r="E1870" s="2"/>
      <c r="F1870" s="2"/>
      <c r="G1870" s="2">
        <f t="shared" si="350"/>
        <v>0</v>
      </c>
      <c r="H1870" s="2"/>
      <c r="I1870" s="2">
        <f t="shared" si="351"/>
        <v>0</v>
      </c>
      <c r="J1870" s="2"/>
      <c r="K1870" s="2"/>
      <c r="L1870" s="4">
        <f t="shared" si="352"/>
        <v>0</v>
      </c>
      <c r="M1870" s="5"/>
    </row>
    <row r="1871" spans="1:13">
      <c r="A1871" s="12"/>
      <c r="B1871" s="13"/>
      <c r="C1871" s="5"/>
      <c r="D1871" s="2"/>
      <c r="E1871" s="2"/>
      <c r="F1871" s="2"/>
      <c r="G1871" s="2">
        <f t="shared" si="350"/>
        <v>0</v>
      </c>
      <c r="H1871" s="2"/>
      <c r="I1871" s="2">
        <f t="shared" si="351"/>
        <v>0</v>
      </c>
      <c r="J1871" s="2"/>
      <c r="K1871" s="2"/>
      <c r="L1871" s="4">
        <f t="shared" si="352"/>
        <v>0</v>
      </c>
      <c r="M1871" s="5"/>
    </row>
    <row r="1872" spans="1:13">
      <c r="A1872" s="12"/>
      <c r="B1872" s="13"/>
      <c r="C1872" s="5"/>
      <c r="D1872" s="2"/>
      <c r="E1872" s="2"/>
      <c r="F1872" s="2"/>
      <c r="G1872" s="2">
        <f t="shared" si="350"/>
        <v>0</v>
      </c>
      <c r="H1872" s="2"/>
      <c r="I1872" s="2">
        <f t="shared" si="351"/>
        <v>0</v>
      </c>
      <c r="J1872" s="2"/>
      <c r="K1872" s="2"/>
      <c r="L1872" s="4">
        <f t="shared" si="352"/>
        <v>0</v>
      </c>
      <c r="M1872" s="5"/>
    </row>
    <row r="1873" spans="1:13">
      <c r="A1873" s="12"/>
      <c r="B1873" s="13"/>
      <c r="C1873" s="5"/>
      <c r="D1873" s="2"/>
      <c r="E1873" s="2"/>
      <c r="F1873" s="2"/>
      <c r="G1873" s="2">
        <f t="shared" si="350"/>
        <v>0</v>
      </c>
      <c r="H1873" s="2"/>
      <c r="I1873" s="2">
        <f t="shared" si="351"/>
        <v>0</v>
      </c>
      <c r="J1873" s="2"/>
      <c r="K1873" s="2"/>
      <c r="L1873" s="4">
        <f t="shared" si="352"/>
        <v>0</v>
      </c>
      <c r="M1873" s="5"/>
    </row>
    <row r="1874" spans="1:13">
      <c r="A1874" s="12"/>
      <c r="B1874" s="13"/>
      <c r="C1874" s="5"/>
      <c r="D1874" s="2"/>
      <c r="E1874" s="2"/>
      <c r="F1874" s="2"/>
      <c r="G1874" s="2">
        <f t="shared" si="350"/>
        <v>0</v>
      </c>
      <c r="H1874" s="2"/>
      <c r="I1874" s="2">
        <f t="shared" si="351"/>
        <v>0</v>
      </c>
      <c r="J1874" s="2"/>
      <c r="K1874" s="2"/>
      <c r="L1874" s="4">
        <f t="shared" si="352"/>
        <v>0</v>
      </c>
      <c r="M1874" s="5"/>
    </row>
    <row r="1875" spans="1:13" ht="15.75" thickBot="1">
      <c r="A1875" s="12"/>
      <c r="B1875" s="13"/>
      <c r="C1875" s="5"/>
      <c r="D1875" s="2"/>
      <c r="E1875" s="2"/>
      <c r="F1875" s="2"/>
      <c r="G1875" s="2">
        <f t="shared" si="350"/>
        <v>0</v>
      </c>
      <c r="H1875" s="2"/>
      <c r="I1875" s="2">
        <f t="shared" si="351"/>
        <v>0</v>
      </c>
      <c r="J1875" s="2"/>
      <c r="K1875" s="2"/>
      <c r="L1875" s="2">
        <f t="shared" si="352"/>
        <v>0</v>
      </c>
      <c r="M1875" s="5"/>
    </row>
    <row r="1876" spans="1:13" ht="15.75" thickBot="1">
      <c r="D1876" s="14">
        <f>SUM(D1859:D1875)</f>
        <v>0</v>
      </c>
      <c r="E1876" s="14">
        <f>SUM(E1859:E1875)</f>
        <v>0</v>
      </c>
      <c r="F1876" s="8"/>
      <c r="G1876" s="14">
        <f t="shared" ref="G1876:L1876" si="353">SUM(G1859:G1875)</f>
        <v>0</v>
      </c>
      <c r="H1876" s="14">
        <f t="shared" si="353"/>
        <v>0</v>
      </c>
      <c r="I1876" s="14">
        <f t="shared" si="353"/>
        <v>0</v>
      </c>
      <c r="J1876" s="14">
        <f t="shared" si="353"/>
        <v>0</v>
      </c>
      <c r="K1876" s="14">
        <f t="shared" si="353"/>
        <v>0</v>
      </c>
      <c r="L1876" s="14">
        <f t="shared" si="353"/>
        <v>0</v>
      </c>
    </row>
    <row r="1877" spans="1:13">
      <c r="A1877" s="23"/>
      <c r="B1877" s="2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</row>
    <row r="1878" spans="1:13">
      <c r="D1878" s="10"/>
      <c r="E1878" s="10"/>
      <c r="I1878" s="3"/>
      <c r="L1878" s="35"/>
    </row>
    <row r="1879" spans="1:13">
      <c r="A1879" s="20"/>
      <c r="B1879" s="13"/>
      <c r="C1879" s="5"/>
      <c r="D1879" s="2"/>
      <c r="E1879" s="2"/>
      <c r="F1879" s="2"/>
      <c r="G1879" s="2">
        <f t="shared" ref="G1879:G1905" si="354">+((D1879*12)+E1879)*F1879*1000</f>
        <v>0</v>
      </c>
      <c r="H1879" s="2"/>
      <c r="I1879" s="2">
        <f t="shared" ref="I1879:I1905" si="355">+H1879*F1879*1000</f>
        <v>0</v>
      </c>
      <c r="J1879" s="2"/>
      <c r="K1879" s="2"/>
      <c r="L1879" s="4">
        <f t="shared" ref="L1879:L1905" si="356">+G1879-I1879-J1879-K1879</f>
        <v>0</v>
      </c>
      <c r="M1879" s="5"/>
    </row>
    <row r="1880" spans="1:13">
      <c r="A1880" s="12"/>
      <c r="B1880" s="13"/>
      <c r="C1880" s="5"/>
      <c r="D1880" s="2"/>
      <c r="E1880" s="2"/>
      <c r="F1880" s="2"/>
      <c r="G1880" s="2">
        <f t="shared" si="354"/>
        <v>0</v>
      </c>
      <c r="H1880" s="2"/>
      <c r="I1880" s="2">
        <f t="shared" si="355"/>
        <v>0</v>
      </c>
      <c r="J1880" s="2"/>
      <c r="K1880" s="2"/>
      <c r="L1880" s="4">
        <f t="shared" si="356"/>
        <v>0</v>
      </c>
      <c r="M1880" s="5"/>
    </row>
    <row r="1881" spans="1:13">
      <c r="A1881" s="12"/>
      <c r="B1881" s="13"/>
      <c r="C1881" s="5"/>
      <c r="D1881" s="2"/>
      <c r="E1881" s="2"/>
      <c r="F1881" s="2"/>
      <c r="G1881" s="2">
        <f t="shared" si="354"/>
        <v>0</v>
      </c>
      <c r="H1881" s="2"/>
      <c r="I1881" s="2">
        <f t="shared" si="355"/>
        <v>0</v>
      </c>
      <c r="J1881" s="2"/>
      <c r="K1881" s="2"/>
      <c r="L1881" s="4">
        <f t="shared" si="356"/>
        <v>0</v>
      </c>
      <c r="M1881" s="5"/>
    </row>
    <row r="1882" spans="1:13">
      <c r="A1882" s="12"/>
      <c r="B1882" s="13"/>
      <c r="C1882" s="5"/>
      <c r="D1882" s="2"/>
      <c r="E1882" s="2"/>
      <c r="F1882" s="2"/>
      <c r="G1882" s="2">
        <f t="shared" si="354"/>
        <v>0</v>
      </c>
      <c r="H1882" s="2"/>
      <c r="I1882" s="2">
        <f t="shared" si="355"/>
        <v>0</v>
      </c>
      <c r="J1882" s="2"/>
      <c r="K1882" s="2"/>
      <c r="L1882" s="4">
        <f t="shared" si="356"/>
        <v>0</v>
      </c>
      <c r="M1882" s="5"/>
    </row>
    <row r="1883" spans="1:13">
      <c r="A1883" s="12"/>
      <c r="B1883" s="13"/>
      <c r="C1883" s="5"/>
      <c r="D1883" s="2"/>
      <c r="E1883" s="2"/>
      <c r="F1883" s="2"/>
      <c r="G1883" s="2">
        <f t="shared" si="354"/>
        <v>0</v>
      </c>
      <c r="H1883" s="2"/>
      <c r="I1883" s="2">
        <f t="shared" si="355"/>
        <v>0</v>
      </c>
      <c r="J1883" s="2"/>
      <c r="K1883" s="2"/>
      <c r="L1883" s="4">
        <f t="shared" si="356"/>
        <v>0</v>
      </c>
      <c r="M1883" s="5"/>
    </row>
    <row r="1884" spans="1:13">
      <c r="A1884" s="12"/>
      <c r="B1884" s="13"/>
      <c r="C1884" s="5"/>
      <c r="D1884" s="2"/>
      <c r="E1884" s="2"/>
      <c r="F1884" s="2"/>
      <c r="G1884" s="2">
        <f t="shared" si="354"/>
        <v>0</v>
      </c>
      <c r="H1884" s="2"/>
      <c r="I1884" s="2">
        <f t="shared" si="355"/>
        <v>0</v>
      </c>
      <c r="J1884" s="2"/>
      <c r="K1884" s="2"/>
      <c r="L1884" s="4">
        <f t="shared" si="356"/>
        <v>0</v>
      </c>
      <c r="M1884" s="5"/>
    </row>
    <row r="1885" spans="1:13">
      <c r="A1885" s="12"/>
      <c r="B1885" s="13"/>
      <c r="C1885" s="5"/>
      <c r="D1885" s="2"/>
      <c r="E1885" s="2"/>
      <c r="F1885" s="2"/>
      <c r="G1885" s="2">
        <f t="shared" si="354"/>
        <v>0</v>
      </c>
      <c r="H1885" s="2"/>
      <c r="I1885" s="2">
        <f t="shared" si="355"/>
        <v>0</v>
      </c>
      <c r="J1885" s="2"/>
      <c r="K1885" s="2"/>
      <c r="L1885" s="4">
        <f t="shared" si="356"/>
        <v>0</v>
      </c>
      <c r="M1885" s="5"/>
    </row>
    <row r="1886" spans="1:13">
      <c r="A1886" s="12"/>
      <c r="B1886" s="13"/>
      <c r="C1886" s="5"/>
      <c r="D1886" s="2"/>
      <c r="E1886" s="2"/>
      <c r="F1886" s="2"/>
      <c r="G1886" s="2">
        <f t="shared" si="354"/>
        <v>0</v>
      </c>
      <c r="H1886" s="2"/>
      <c r="I1886" s="2">
        <f t="shared" si="355"/>
        <v>0</v>
      </c>
      <c r="J1886" s="2"/>
      <c r="K1886" s="2"/>
      <c r="L1886" s="4">
        <f t="shared" si="356"/>
        <v>0</v>
      </c>
      <c r="M1886" s="5"/>
    </row>
    <row r="1887" spans="1:13">
      <c r="A1887" s="12"/>
      <c r="B1887" s="13"/>
      <c r="C1887" s="5"/>
      <c r="D1887" s="2"/>
      <c r="E1887" s="2"/>
      <c r="F1887" s="2"/>
      <c r="G1887" s="2">
        <f t="shared" si="354"/>
        <v>0</v>
      </c>
      <c r="H1887" s="2"/>
      <c r="I1887" s="2">
        <f t="shared" si="355"/>
        <v>0</v>
      </c>
      <c r="J1887" s="2"/>
      <c r="K1887" s="2"/>
      <c r="L1887" s="4">
        <f t="shared" si="356"/>
        <v>0</v>
      </c>
      <c r="M1887" s="5"/>
    </row>
    <row r="1888" spans="1:13">
      <c r="A1888" s="12"/>
      <c r="B1888" s="13"/>
      <c r="C1888" s="5"/>
      <c r="D1888" s="2"/>
      <c r="E1888" s="2"/>
      <c r="F1888" s="2"/>
      <c r="G1888" s="2">
        <f t="shared" si="354"/>
        <v>0</v>
      </c>
      <c r="H1888" s="2"/>
      <c r="I1888" s="2">
        <f t="shared" si="355"/>
        <v>0</v>
      </c>
      <c r="J1888" s="2"/>
      <c r="K1888" s="2"/>
      <c r="L1888" s="4">
        <f t="shared" si="356"/>
        <v>0</v>
      </c>
      <c r="M1888" s="5"/>
    </row>
    <row r="1889" spans="1:24">
      <c r="A1889" s="12"/>
      <c r="B1889" s="13"/>
      <c r="C1889" s="5"/>
      <c r="D1889" s="2"/>
      <c r="E1889" s="2"/>
      <c r="F1889" s="2"/>
      <c r="G1889" s="2">
        <f t="shared" si="354"/>
        <v>0</v>
      </c>
      <c r="H1889" s="2"/>
      <c r="I1889" s="2">
        <f t="shared" si="355"/>
        <v>0</v>
      </c>
      <c r="J1889" s="2"/>
      <c r="K1889" s="2"/>
      <c r="L1889" s="4">
        <f t="shared" si="356"/>
        <v>0</v>
      </c>
      <c r="M1889" s="5"/>
    </row>
    <row r="1890" spans="1:24">
      <c r="A1890" s="12"/>
      <c r="B1890" s="13"/>
      <c r="C1890" s="5"/>
      <c r="D1890" s="2"/>
      <c r="E1890" s="2"/>
      <c r="F1890" s="2"/>
      <c r="G1890" s="2">
        <f t="shared" si="354"/>
        <v>0</v>
      </c>
      <c r="H1890" s="2"/>
      <c r="I1890" s="2">
        <f t="shared" si="355"/>
        <v>0</v>
      </c>
      <c r="J1890" s="2"/>
      <c r="K1890" s="2"/>
      <c r="L1890" s="4">
        <f t="shared" si="356"/>
        <v>0</v>
      </c>
      <c r="M1890" s="5"/>
    </row>
    <row r="1891" spans="1:24">
      <c r="A1891" s="12"/>
      <c r="B1891" s="13"/>
      <c r="C1891" s="5"/>
      <c r="D1891" s="2"/>
      <c r="E1891" s="2"/>
      <c r="F1891" s="2"/>
      <c r="G1891" s="2">
        <f t="shared" si="354"/>
        <v>0</v>
      </c>
      <c r="H1891" s="2"/>
      <c r="I1891" s="2">
        <f t="shared" si="355"/>
        <v>0</v>
      </c>
      <c r="J1891" s="2"/>
      <c r="K1891" s="2"/>
      <c r="L1891" s="4">
        <f t="shared" si="356"/>
        <v>0</v>
      </c>
      <c r="M1891" s="5"/>
    </row>
    <row r="1892" spans="1:24">
      <c r="A1892" s="12"/>
      <c r="B1892" s="13"/>
      <c r="C1892" s="5"/>
      <c r="D1892" s="2"/>
      <c r="E1892" s="2"/>
      <c r="F1892" s="2"/>
      <c r="G1892" s="2">
        <f t="shared" si="354"/>
        <v>0</v>
      </c>
      <c r="H1892" s="2"/>
      <c r="I1892" s="2">
        <f t="shared" si="355"/>
        <v>0</v>
      </c>
      <c r="J1892" s="2"/>
      <c r="K1892" s="2"/>
      <c r="L1892" s="4">
        <f t="shared" si="356"/>
        <v>0</v>
      </c>
      <c r="M1892" s="5"/>
    </row>
    <row r="1893" spans="1:24">
      <c r="A1893" s="12"/>
      <c r="B1893" s="13"/>
      <c r="C1893" s="5"/>
      <c r="D1893" s="2"/>
      <c r="E1893" s="2"/>
      <c r="F1893" s="2"/>
      <c r="G1893" s="2">
        <f t="shared" si="354"/>
        <v>0</v>
      </c>
      <c r="H1893" s="2"/>
      <c r="I1893" s="2">
        <f t="shared" si="355"/>
        <v>0</v>
      </c>
      <c r="J1893" s="2"/>
      <c r="K1893" s="2"/>
      <c r="L1893" s="4">
        <f t="shared" si="356"/>
        <v>0</v>
      </c>
      <c r="M1893" s="5"/>
    </row>
    <row r="1894" spans="1:24">
      <c r="A1894" s="12"/>
      <c r="B1894" s="13"/>
      <c r="C1894" s="5"/>
      <c r="D1894" s="2"/>
      <c r="E1894" s="2"/>
      <c r="F1894" s="2"/>
      <c r="G1894" s="2">
        <f t="shared" si="354"/>
        <v>0</v>
      </c>
      <c r="H1894" s="2"/>
      <c r="I1894" s="2">
        <f t="shared" si="355"/>
        <v>0</v>
      </c>
      <c r="J1894" s="2"/>
      <c r="K1894" s="2"/>
      <c r="L1894" s="4">
        <f t="shared" si="356"/>
        <v>0</v>
      </c>
      <c r="M1894" s="5"/>
    </row>
    <row r="1895" spans="1:24">
      <c r="A1895" s="12"/>
      <c r="B1895" s="13"/>
      <c r="C1895" s="5"/>
      <c r="D1895" s="2"/>
      <c r="E1895" s="2"/>
      <c r="F1895" s="2"/>
      <c r="G1895" s="2">
        <f t="shared" si="354"/>
        <v>0</v>
      </c>
      <c r="H1895" s="2"/>
      <c r="I1895" s="2">
        <f t="shared" si="355"/>
        <v>0</v>
      </c>
      <c r="J1895" s="2"/>
      <c r="K1895" s="2"/>
      <c r="L1895" s="4" t="s">
        <v>82</v>
      </c>
      <c r="M1895" s="5"/>
    </row>
    <row r="1896" spans="1:24">
      <c r="A1896" s="12"/>
      <c r="B1896" s="13"/>
      <c r="C1896" s="5"/>
      <c r="D1896" s="2"/>
      <c r="E1896" s="2"/>
      <c r="F1896" s="2"/>
      <c r="G1896" s="2">
        <f t="shared" si="354"/>
        <v>0</v>
      </c>
      <c r="H1896" s="2"/>
      <c r="I1896" s="2">
        <f t="shared" si="355"/>
        <v>0</v>
      </c>
      <c r="J1896" s="2"/>
      <c r="K1896" s="2"/>
      <c r="L1896" s="4">
        <f>+SUM(G1895:G1896)-SUM(I1895:K1896)</f>
        <v>0</v>
      </c>
      <c r="M1896" s="5"/>
    </row>
    <row r="1897" spans="1:24">
      <c r="A1897" s="12"/>
      <c r="B1897" s="13"/>
      <c r="C1897" s="5"/>
      <c r="D1897" s="2"/>
      <c r="E1897" s="2"/>
      <c r="F1897" s="2"/>
      <c r="G1897" s="2">
        <f t="shared" si="354"/>
        <v>0</v>
      </c>
      <c r="H1897" s="2"/>
      <c r="I1897" s="2">
        <f t="shared" si="355"/>
        <v>0</v>
      </c>
      <c r="J1897" s="2"/>
      <c r="K1897" s="2"/>
      <c r="L1897" s="4">
        <f t="shared" si="356"/>
        <v>0</v>
      </c>
      <c r="M1897" s="5"/>
    </row>
    <row r="1898" spans="1:24">
      <c r="A1898" s="12"/>
      <c r="B1898" s="13"/>
      <c r="C1898" s="5"/>
      <c r="D1898" s="2"/>
      <c r="E1898" s="2"/>
      <c r="F1898" s="2"/>
      <c r="G1898" s="2">
        <f t="shared" si="354"/>
        <v>0</v>
      </c>
      <c r="H1898" s="2"/>
      <c r="I1898" s="2">
        <f t="shared" si="355"/>
        <v>0</v>
      </c>
      <c r="J1898" s="2"/>
      <c r="K1898" s="2"/>
      <c r="L1898" s="4">
        <f t="shared" si="356"/>
        <v>0</v>
      </c>
      <c r="M1898" s="5"/>
    </row>
    <row r="1899" spans="1:24" s="23" customFormat="1">
      <c r="A1899" s="12"/>
      <c r="B1899" s="13"/>
      <c r="C1899" s="5"/>
      <c r="D1899" s="2"/>
      <c r="E1899" s="2"/>
      <c r="F1899" s="2"/>
      <c r="G1899" s="2">
        <f t="shared" si="354"/>
        <v>0</v>
      </c>
      <c r="H1899" s="2"/>
      <c r="I1899" s="2">
        <f t="shared" si="355"/>
        <v>0</v>
      </c>
      <c r="J1899" s="2"/>
      <c r="K1899" s="2"/>
      <c r="L1899" s="4">
        <f t="shared" si="356"/>
        <v>0</v>
      </c>
      <c r="M1899" s="64"/>
      <c r="O1899"/>
      <c r="P1899"/>
      <c r="Q1899"/>
      <c r="R1899"/>
      <c r="S1899"/>
      <c r="T1899"/>
      <c r="U1899"/>
      <c r="V1899"/>
      <c r="W1899"/>
      <c r="X1899"/>
    </row>
    <row r="1900" spans="1:24">
      <c r="A1900" s="12"/>
      <c r="B1900" s="13"/>
      <c r="C1900" s="5"/>
      <c r="D1900" s="2"/>
      <c r="E1900" s="2"/>
      <c r="F1900" s="2"/>
      <c r="G1900" s="2">
        <f t="shared" si="354"/>
        <v>0</v>
      </c>
      <c r="H1900" s="2"/>
      <c r="I1900" s="2">
        <f t="shared" si="355"/>
        <v>0</v>
      </c>
      <c r="J1900" s="2"/>
      <c r="K1900" s="2"/>
      <c r="L1900" s="4">
        <f t="shared" si="356"/>
        <v>0</v>
      </c>
      <c r="M1900" s="5"/>
    </row>
    <row r="1901" spans="1:24">
      <c r="A1901" s="12"/>
      <c r="B1901" s="13"/>
      <c r="C1901" s="5"/>
      <c r="D1901" s="2"/>
      <c r="E1901" s="2"/>
      <c r="F1901" s="2"/>
      <c r="G1901" s="2">
        <f t="shared" si="354"/>
        <v>0</v>
      </c>
      <c r="H1901" s="2"/>
      <c r="I1901" s="2">
        <f t="shared" si="355"/>
        <v>0</v>
      </c>
      <c r="J1901" s="2"/>
      <c r="K1901" s="2"/>
      <c r="L1901" s="4">
        <f t="shared" si="356"/>
        <v>0</v>
      </c>
      <c r="M1901" s="5"/>
    </row>
    <row r="1902" spans="1:24">
      <c r="A1902" s="12"/>
      <c r="B1902" s="13"/>
      <c r="C1902" s="5"/>
      <c r="D1902" s="2"/>
      <c r="E1902" s="2"/>
      <c r="F1902" s="2"/>
      <c r="G1902" s="2">
        <f t="shared" si="354"/>
        <v>0</v>
      </c>
      <c r="H1902" s="2"/>
      <c r="I1902" s="2">
        <f t="shared" si="355"/>
        <v>0</v>
      </c>
      <c r="J1902" s="2"/>
      <c r="K1902" s="2"/>
      <c r="L1902" s="4">
        <f t="shared" si="356"/>
        <v>0</v>
      </c>
      <c r="M1902" s="5"/>
    </row>
    <row r="1903" spans="1:24">
      <c r="A1903" s="12"/>
      <c r="B1903" s="13"/>
      <c r="C1903" s="5"/>
      <c r="D1903" s="2"/>
      <c r="E1903" s="2"/>
      <c r="F1903" s="2"/>
      <c r="G1903" s="2">
        <f t="shared" si="354"/>
        <v>0</v>
      </c>
      <c r="H1903" s="2"/>
      <c r="I1903" s="2">
        <f t="shared" si="355"/>
        <v>0</v>
      </c>
      <c r="J1903" s="2"/>
      <c r="K1903" s="2"/>
      <c r="L1903" s="4" t="s">
        <v>82</v>
      </c>
      <c r="M1903" s="5"/>
    </row>
    <row r="1904" spans="1:24">
      <c r="A1904" s="12"/>
      <c r="B1904" s="13"/>
      <c r="C1904" s="5"/>
      <c r="D1904" s="2"/>
      <c r="E1904" s="2"/>
      <c r="F1904" s="2"/>
      <c r="G1904" s="2">
        <f t="shared" si="354"/>
        <v>0</v>
      </c>
      <c r="H1904" s="2"/>
      <c r="I1904" s="2">
        <f t="shared" si="355"/>
        <v>0</v>
      </c>
      <c r="J1904" s="2"/>
      <c r="K1904" s="2"/>
      <c r="L1904" s="4">
        <f>+SUM(G1903:G1904)-SUM(I1903:K1904)</f>
        <v>0</v>
      </c>
      <c r="M1904" s="5"/>
    </row>
    <row r="1905" spans="1:13" ht="15.75" thickBot="1">
      <c r="A1905" s="12"/>
      <c r="B1905" s="13"/>
      <c r="C1905" s="5"/>
      <c r="D1905" s="2"/>
      <c r="E1905" s="2"/>
      <c r="F1905" s="2"/>
      <c r="G1905" s="2">
        <f t="shared" si="354"/>
        <v>0</v>
      </c>
      <c r="H1905" s="2"/>
      <c r="I1905" s="2">
        <f t="shared" si="355"/>
        <v>0</v>
      </c>
      <c r="J1905" s="2"/>
      <c r="K1905" s="2"/>
      <c r="L1905" s="2">
        <f t="shared" si="356"/>
        <v>0</v>
      </c>
      <c r="M1905" s="5"/>
    </row>
    <row r="1906" spans="1:13" ht="15.75" thickBot="1">
      <c r="D1906" s="14">
        <f>SUM(D1879:D1905)</f>
        <v>0</v>
      </c>
      <c r="E1906" s="14">
        <f>SUM(E1879:E1905)</f>
        <v>0</v>
      </c>
      <c r="F1906" s="8"/>
      <c r="G1906" s="14">
        <f t="shared" ref="G1906:L1906" si="357">SUM(G1879:G1905)</f>
        <v>0</v>
      </c>
      <c r="H1906" s="14">
        <f t="shared" si="357"/>
        <v>0</v>
      </c>
      <c r="I1906" s="14">
        <f t="shared" si="357"/>
        <v>0</v>
      </c>
      <c r="J1906" s="14">
        <f t="shared" si="357"/>
        <v>0</v>
      </c>
      <c r="K1906" s="14">
        <f t="shared" si="357"/>
        <v>0</v>
      </c>
      <c r="L1906" s="65">
        <f t="shared" si="357"/>
        <v>0</v>
      </c>
      <c r="M1906" s="13"/>
    </row>
    <row r="1907" spans="1:13">
      <c r="A1907" s="23"/>
      <c r="B1907" s="23"/>
      <c r="C1907" s="23"/>
      <c r="D1907" s="23" t="s">
        <v>82</v>
      </c>
      <c r="E1907" s="23" t="s">
        <v>82</v>
      </c>
      <c r="F1907" s="23"/>
      <c r="G1907" s="23"/>
      <c r="H1907" s="23"/>
      <c r="I1907" s="23"/>
      <c r="J1907" s="23"/>
      <c r="K1907" s="23"/>
      <c r="L1907" s="23"/>
      <c r="M1907" s="24"/>
    </row>
    <row r="1908" spans="1:13">
      <c r="D1908" s="10"/>
      <c r="E1908" s="10"/>
      <c r="I1908" s="3"/>
      <c r="L1908" s="35"/>
      <c r="M1908" s="35"/>
    </row>
    <row r="1909" spans="1:13">
      <c r="A1909" s="20"/>
      <c r="B1909" s="13"/>
      <c r="C1909" s="5"/>
      <c r="D1909" s="2"/>
      <c r="E1909" s="2"/>
      <c r="F1909" s="2"/>
      <c r="G1909" s="2">
        <f t="shared" ref="G1909:G1934" si="358">+((D1909*12)+E1909)*F1909*1000</f>
        <v>0</v>
      </c>
      <c r="H1909" s="2"/>
      <c r="I1909" s="2">
        <f t="shared" ref="I1909:I1934" si="359">+H1909*F1909*1000</f>
        <v>0</v>
      </c>
      <c r="J1909" s="2"/>
      <c r="K1909" s="2"/>
      <c r="L1909" s="4">
        <f t="shared" ref="L1909:L1932" si="360">+G1909-I1909-J1909-K1909</f>
        <v>0</v>
      </c>
      <c r="M1909" s="22"/>
    </row>
    <row r="1910" spans="1:13">
      <c r="A1910" s="12"/>
      <c r="B1910" s="13"/>
      <c r="C1910" s="5"/>
      <c r="D1910" s="2"/>
      <c r="E1910" s="2"/>
      <c r="F1910" s="2"/>
      <c r="G1910" s="2">
        <f t="shared" si="358"/>
        <v>0</v>
      </c>
      <c r="H1910" s="2"/>
      <c r="I1910" s="2">
        <f t="shared" si="359"/>
        <v>0</v>
      </c>
      <c r="J1910" s="2"/>
      <c r="K1910" s="2"/>
      <c r="L1910" s="4">
        <f t="shared" si="360"/>
        <v>0</v>
      </c>
      <c r="M1910" s="5"/>
    </row>
    <row r="1911" spans="1:13">
      <c r="A1911" s="12"/>
      <c r="B1911" s="13"/>
      <c r="C1911" s="5"/>
      <c r="D1911" s="2"/>
      <c r="E1911" s="2"/>
      <c r="F1911" s="2"/>
      <c r="G1911" s="2">
        <f t="shared" si="358"/>
        <v>0</v>
      </c>
      <c r="H1911" s="2"/>
      <c r="I1911" s="2">
        <f t="shared" si="359"/>
        <v>0</v>
      </c>
      <c r="J1911" s="2"/>
      <c r="K1911" s="2"/>
      <c r="L1911" s="4">
        <f t="shared" si="360"/>
        <v>0</v>
      </c>
      <c r="M1911" s="5"/>
    </row>
    <row r="1912" spans="1:13">
      <c r="A1912" s="12"/>
      <c r="B1912" s="13"/>
      <c r="C1912" s="5"/>
      <c r="D1912" s="2"/>
      <c r="E1912" s="2"/>
      <c r="F1912" s="2"/>
      <c r="G1912" s="2">
        <f t="shared" si="358"/>
        <v>0</v>
      </c>
      <c r="H1912" s="2"/>
      <c r="I1912" s="2">
        <f t="shared" si="359"/>
        <v>0</v>
      </c>
      <c r="J1912" s="2"/>
      <c r="K1912" s="2"/>
      <c r="L1912" s="4">
        <f t="shared" si="360"/>
        <v>0</v>
      </c>
      <c r="M1912" s="5"/>
    </row>
    <row r="1913" spans="1:13">
      <c r="A1913" s="12"/>
      <c r="B1913" s="13"/>
      <c r="C1913" s="5"/>
      <c r="D1913" s="2"/>
      <c r="E1913" s="2"/>
      <c r="F1913" s="2"/>
      <c r="G1913" s="2">
        <f t="shared" si="358"/>
        <v>0</v>
      </c>
      <c r="H1913" s="2"/>
      <c r="I1913" s="2">
        <f t="shared" si="359"/>
        <v>0</v>
      </c>
      <c r="J1913" s="2"/>
      <c r="K1913" s="2"/>
      <c r="L1913" s="4">
        <f t="shared" si="360"/>
        <v>0</v>
      </c>
      <c r="M1913" s="5"/>
    </row>
    <row r="1914" spans="1:13">
      <c r="A1914" s="12"/>
      <c r="B1914" s="13"/>
      <c r="C1914" s="5"/>
      <c r="D1914" s="2"/>
      <c r="E1914" s="2"/>
      <c r="F1914" s="2"/>
      <c r="G1914" s="2">
        <f t="shared" si="358"/>
        <v>0</v>
      </c>
      <c r="H1914" s="2"/>
      <c r="I1914" s="2">
        <f t="shared" si="359"/>
        <v>0</v>
      </c>
      <c r="J1914" s="2"/>
      <c r="K1914" s="2"/>
      <c r="L1914" s="4">
        <f t="shared" si="360"/>
        <v>0</v>
      </c>
      <c r="M1914" s="5"/>
    </row>
    <row r="1915" spans="1:13">
      <c r="A1915" s="12"/>
      <c r="B1915" s="13"/>
      <c r="C1915" s="5"/>
      <c r="D1915" s="2"/>
      <c r="E1915" s="2"/>
      <c r="F1915" s="2"/>
      <c r="G1915" s="2">
        <f t="shared" si="358"/>
        <v>0</v>
      </c>
      <c r="H1915" s="2"/>
      <c r="I1915" s="2">
        <f t="shared" si="359"/>
        <v>0</v>
      </c>
      <c r="J1915" s="2"/>
      <c r="K1915" s="2"/>
      <c r="L1915" s="4">
        <f t="shared" si="360"/>
        <v>0</v>
      </c>
      <c r="M1915" s="5"/>
    </row>
    <row r="1916" spans="1:13">
      <c r="A1916" s="12"/>
      <c r="B1916" s="13"/>
      <c r="C1916" s="5"/>
      <c r="D1916" s="2"/>
      <c r="E1916" s="2"/>
      <c r="F1916" s="2"/>
      <c r="G1916" s="2">
        <f t="shared" si="358"/>
        <v>0</v>
      </c>
      <c r="H1916" s="2"/>
      <c r="I1916" s="2">
        <f t="shared" si="359"/>
        <v>0</v>
      </c>
      <c r="J1916" s="2"/>
      <c r="K1916" s="2"/>
      <c r="L1916" s="4">
        <f t="shared" si="360"/>
        <v>0</v>
      </c>
      <c r="M1916" s="5"/>
    </row>
    <row r="1917" spans="1:13">
      <c r="A1917" s="12"/>
      <c r="B1917" s="13"/>
      <c r="C1917" s="5"/>
      <c r="D1917" s="2"/>
      <c r="E1917" s="2"/>
      <c r="F1917" s="2"/>
      <c r="G1917" s="2">
        <f t="shared" si="358"/>
        <v>0</v>
      </c>
      <c r="H1917" s="2"/>
      <c r="I1917" s="2">
        <f t="shared" si="359"/>
        <v>0</v>
      </c>
      <c r="J1917" s="2"/>
      <c r="K1917" s="2"/>
      <c r="L1917" s="4">
        <f t="shared" si="360"/>
        <v>0</v>
      </c>
      <c r="M1917" s="5"/>
    </row>
    <row r="1918" spans="1:13">
      <c r="A1918" s="12"/>
      <c r="B1918" s="13"/>
      <c r="C1918" s="5"/>
      <c r="D1918" s="2"/>
      <c r="E1918" s="2"/>
      <c r="F1918" s="2"/>
      <c r="G1918" s="2">
        <f t="shared" si="358"/>
        <v>0</v>
      </c>
      <c r="H1918" s="2"/>
      <c r="I1918" s="2">
        <f t="shared" si="359"/>
        <v>0</v>
      </c>
      <c r="J1918" s="2"/>
      <c r="K1918" s="2"/>
      <c r="L1918" s="4">
        <f t="shared" si="360"/>
        <v>0</v>
      </c>
      <c r="M1918" s="5"/>
    </row>
    <row r="1919" spans="1:13">
      <c r="A1919" s="12"/>
      <c r="B1919" s="13"/>
      <c r="C1919" s="5"/>
      <c r="D1919" s="2"/>
      <c r="E1919" s="2"/>
      <c r="F1919" s="2"/>
      <c r="G1919" s="2">
        <f t="shared" si="358"/>
        <v>0</v>
      </c>
      <c r="H1919" s="2"/>
      <c r="I1919" s="2">
        <f t="shared" si="359"/>
        <v>0</v>
      </c>
      <c r="J1919" s="2"/>
      <c r="K1919" s="2"/>
      <c r="L1919" s="4">
        <f t="shared" si="360"/>
        <v>0</v>
      </c>
      <c r="M1919" s="67"/>
    </row>
    <row r="1920" spans="1:13">
      <c r="A1920" s="12"/>
      <c r="B1920" s="13"/>
      <c r="C1920" s="5"/>
      <c r="D1920" s="2"/>
      <c r="E1920" s="2"/>
      <c r="F1920" s="2"/>
      <c r="G1920" s="2">
        <f t="shared" si="358"/>
        <v>0</v>
      </c>
      <c r="H1920" s="2"/>
      <c r="I1920" s="2">
        <f t="shared" si="359"/>
        <v>0</v>
      </c>
      <c r="J1920" s="2"/>
      <c r="K1920" s="2"/>
      <c r="L1920" s="4">
        <f t="shared" si="360"/>
        <v>0</v>
      </c>
      <c r="M1920" s="5"/>
    </row>
    <row r="1921" spans="1:13">
      <c r="A1921" s="12"/>
      <c r="B1921" s="13"/>
      <c r="C1921" s="5"/>
      <c r="D1921" s="2"/>
      <c r="E1921" s="2"/>
      <c r="F1921" s="2"/>
      <c r="G1921" s="2">
        <f t="shared" si="358"/>
        <v>0</v>
      </c>
      <c r="H1921" s="2"/>
      <c r="I1921" s="2">
        <f t="shared" si="359"/>
        <v>0</v>
      </c>
      <c r="J1921" s="2"/>
      <c r="K1921" s="2"/>
      <c r="L1921" s="4">
        <f t="shared" si="360"/>
        <v>0</v>
      </c>
      <c r="M1921" s="5"/>
    </row>
    <row r="1922" spans="1:13">
      <c r="A1922" s="12"/>
      <c r="B1922" s="13"/>
      <c r="C1922" s="5"/>
      <c r="D1922" s="2"/>
      <c r="E1922" s="2"/>
      <c r="F1922" s="2"/>
      <c r="G1922" s="2">
        <f t="shared" si="358"/>
        <v>0</v>
      </c>
      <c r="H1922" s="2"/>
      <c r="I1922" s="2">
        <f t="shared" si="359"/>
        <v>0</v>
      </c>
      <c r="J1922" s="2"/>
      <c r="K1922" s="2"/>
      <c r="L1922" s="4">
        <f t="shared" si="360"/>
        <v>0</v>
      </c>
      <c r="M1922" s="5"/>
    </row>
    <row r="1923" spans="1:13">
      <c r="A1923" s="12"/>
      <c r="B1923" s="13"/>
      <c r="C1923" s="5"/>
      <c r="D1923" s="2"/>
      <c r="E1923" s="2"/>
      <c r="F1923" s="2"/>
      <c r="G1923" s="2">
        <f t="shared" si="358"/>
        <v>0</v>
      </c>
      <c r="H1923" s="2"/>
      <c r="I1923" s="2">
        <f t="shared" si="359"/>
        <v>0</v>
      </c>
      <c r="J1923" s="2"/>
      <c r="K1923" s="2"/>
      <c r="L1923" s="4">
        <f t="shared" si="360"/>
        <v>0</v>
      </c>
      <c r="M1923" s="5"/>
    </row>
    <row r="1924" spans="1:13">
      <c r="A1924" s="12"/>
      <c r="B1924" s="13"/>
      <c r="C1924" s="5"/>
      <c r="D1924" s="2"/>
      <c r="E1924" s="2"/>
      <c r="F1924" s="2"/>
      <c r="G1924" s="2">
        <f t="shared" si="358"/>
        <v>0</v>
      </c>
      <c r="H1924" s="2"/>
      <c r="I1924" s="2">
        <f t="shared" si="359"/>
        <v>0</v>
      </c>
      <c r="J1924" s="2"/>
      <c r="K1924" s="2"/>
      <c r="L1924" s="4">
        <f t="shared" si="360"/>
        <v>0</v>
      </c>
      <c r="M1924" s="5"/>
    </row>
    <row r="1925" spans="1:13">
      <c r="A1925" s="12"/>
      <c r="B1925" s="13"/>
      <c r="C1925" s="5"/>
      <c r="D1925" s="2"/>
      <c r="E1925" s="2"/>
      <c r="F1925" s="2"/>
      <c r="G1925" s="2">
        <f t="shared" si="358"/>
        <v>0</v>
      </c>
      <c r="H1925" s="2"/>
      <c r="I1925" s="2">
        <f t="shared" si="359"/>
        <v>0</v>
      </c>
      <c r="J1925" s="2"/>
      <c r="K1925" s="2"/>
      <c r="L1925" s="4">
        <f t="shared" si="360"/>
        <v>0</v>
      </c>
      <c r="M1925" s="5"/>
    </row>
    <row r="1926" spans="1:13">
      <c r="A1926" s="12"/>
      <c r="B1926" s="13"/>
      <c r="C1926" s="5"/>
      <c r="D1926" s="2"/>
      <c r="E1926" s="2"/>
      <c r="F1926" s="2"/>
      <c r="G1926" s="2">
        <f t="shared" si="358"/>
        <v>0</v>
      </c>
      <c r="H1926" s="2"/>
      <c r="I1926" s="2">
        <f t="shared" si="359"/>
        <v>0</v>
      </c>
      <c r="J1926" s="2"/>
      <c r="K1926" s="2"/>
      <c r="L1926" s="4">
        <f t="shared" si="360"/>
        <v>0</v>
      </c>
      <c r="M1926" s="5"/>
    </row>
    <row r="1927" spans="1:13">
      <c r="A1927" s="12"/>
      <c r="B1927" s="13"/>
      <c r="C1927" s="5"/>
      <c r="D1927" s="2"/>
      <c r="E1927" s="2"/>
      <c r="F1927" s="2"/>
      <c r="G1927" s="2">
        <f t="shared" si="358"/>
        <v>0</v>
      </c>
      <c r="H1927" s="2"/>
      <c r="I1927" s="2">
        <f t="shared" si="359"/>
        <v>0</v>
      </c>
      <c r="J1927" s="2"/>
      <c r="K1927" s="2"/>
      <c r="L1927" s="4">
        <f t="shared" si="360"/>
        <v>0</v>
      </c>
      <c r="M1927" s="5"/>
    </row>
    <row r="1928" spans="1:13">
      <c r="A1928" s="12"/>
      <c r="B1928" s="13"/>
      <c r="C1928" s="5"/>
      <c r="D1928" s="2"/>
      <c r="E1928" s="2"/>
      <c r="F1928" s="2"/>
      <c r="G1928" s="2">
        <f t="shared" si="358"/>
        <v>0</v>
      </c>
      <c r="H1928" s="2"/>
      <c r="I1928" s="2">
        <f t="shared" si="359"/>
        <v>0</v>
      </c>
      <c r="J1928" s="2"/>
      <c r="K1928" s="2"/>
      <c r="L1928" s="4">
        <f t="shared" si="360"/>
        <v>0</v>
      </c>
      <c r="M1928" s="5"/>
    </row>
    <row r="1929" spans="1:13">
      <c r="A1929" s="12"/>
      <c r="B1929" s="13"/>
      <c r="C1929" s="5"/>
      <c r="D1929" s="2"/>
      <c r="E1929" s="2"/>
      <c r="F1929" s="2"/>
      <c r="G1929" s="2">
        <f t="shared" si="358"/>
        <v>0</v>
      </c>
      <c r="H1929" s="2"/>
      <c r="I1929" s="2">
        <f t="shared" si="359"/>
        <v>0</v>
      </c>
      <c r="J1929" s="2"/>
      <c r="K1929" s="2"/>
      <c r="L1929" s="4">
        <f t="shared" si="360"/>
        <v>0</v>
      </c>
      <c r="M1929" s="5"/>
    </row>
    <row r="1930" spans="1:13">
      <c r="A1930" s="12"/>
      <c r="B1930" s="13"/>
      <c r="C1930" s="5"/>
      <c r="D1930" s="2"/>
      <c r="E1930" s="2"/>
      <c r="F1930" s="2"/>
      <c r="G1930" s="2">
        <f t="shared" si="358"/>
        <v>0</v>
      </c>
      <c r="H1930" s="2"/>
      <c r="I1930" s="2">
        <f t="shared" si="359"/>
        <v>0</v>
      </c>
      <c r="J1930" s="2"/>
      <c r="K1930" s="2"/>
      <c r="L1930" s="4">
        <f t="shared" si="360"/>
        <v>0</v>
      </c>
      <c r="M1930" s="5"/>
    </row>
    <row r="1931" spans="1:13">
      <c r="A1931" s="12"/>
      <c r="B1931" s="13"/>
      <c r="C1931" s="5"/>
      <c r="D1931" s="2"/>
      <c r="E1931" s="2"/>
      <c r="F1931" s="2"/>
      <c r="G1931" s="2">
        <f t="shared" si="358"/>
        <v>0</v>
      </c>
      <c r="H1931" s="2"/>
      <c r="I1931" s="2">
        <f t="shared" si="359"/>
        <v>0</v>
      </c>
      <c r="J1931" s="2"/>
      <c r="K1931" s="2"/>
      <c r="L1931" s="4">
        <f t="shared" si="360"/>
        <v>0</v>
      </c>
      <c r="M1931" s="5"/>
    </row>
    <row r="1932" spans="1:13">
      <c r="A1932" s="12"/>
      <c r="B1932" s="13"/>
      <c r="C1932" s="5"/>
      <c r="D1932" s="2"/>
      <c r="E1932" s="2"/>
      <c r="F1932" s="2"/>
      <c r="G1932" s="2">
        <f t="shared" si="358"/>
        <v>0</v>
      </c>
      <c r="H1932" s="2"/>
      <c r="I1932" s="2">
        <f t="shared" si="359"/>
        <v>0</v>
      </c>
      <c r="J1932" s="2"/>
      <c r="K1932" s="2"/>
      <c r="L1932" s="4">
        <f t="shared" si="360"/>
        <v>0</v>
      </c>
      <c r="M1932" s="5"/>
    </row>
    <row r="1933" spans="1:13">
      <c r="A1933" s="12"/>
      <c r="B1933" s="13"/>
      <c r="C1933" s="5"/>
      <c r="D1933" s="2"/>
      <c r="E1933" s="2"/>
      <c r="F1933" s="2"/>
      <c r="G1933" s="2">
        <f t="shared" si="358"/>
        <v>0</v>
      </c>
      <c r="H1933" s="2"/>
      <c r="I1933" s="2">
        <f t="shared" si="359"/>
        <v>0</v>
      </c>
      <c r="J1933" s="2"/>
      <c r="K1933" s="2"/>
      <c r="L1933" s="4" t="s">
        <v>82</v>
      </c>
      <c r="M1933" s="5"/>
    </row>
    <row r="1934" spans="1:13" ht="15.75" thickBot="1">
      <c r="A1934" s="12"/>
      <c r="B1934" s="13"/>
      <c r="C1934" s="5"/>
      <c r="D1934" s="2"/>
      <c r="E1934" s="2"/>
      <c r="F1934" s="2"/>
      <c r="G1934" s="2">
        <f t="shared" si="358"/>
        <v>0</v>
      </c>
      <c r="H1934" s="2"/>
      <c r="I1934" s="2">
        <f t="shared" si="359"/>
        <v>0</v>
      </c>
      <c r="J1934" s="2"/>
      <c r="K1934" s="2"/>
      <c r="L1934" s="2">
        <f>+SUM(G1933:G1934)-SUM(I1933:K1934)</f>
        <v>0</v>
      </c>
      <c r="M1934" s="5"/>
    </row>
    <row r="1935" spans="1:13" ht="15.75" thickBot="1">
      <c r="D1935" s="14">
        <f>SUM(D1909:D1934)</f>
        <v>0</v>
      </c>
      <c r="E1935" s="14">
        <f>SUM(E1909:E1934)</f>
        <v>0</v>
      </c>
      <c r="F1935" s="8"/>
      <c r="G1935" s="14">
        <f t="shared" ref="G1935:L1935" si="361">SUM(G1909:G1934)</f>
        <v>0</v>
      </c>
      <c r="H1935" s="14">
        <f t="shared" si="361"/>
        <v>0</v>
      </c>
      <c r="I1935" s="14">
        <f t="shared" si="361"/>
        <v>0</v>
      </c>
      <c r="J1935" s="14">
        <f t="shared" si="361"/>
        <v>0</v>
      </c>
      <c r="K1935" s="14">
        <f t="shared" si="361"/>
        <v>0</v>
      </c>
      <c r="L1935" s="14">
        <f t="shared" si="361"/>
        <v>0</v>
      </c>
      <c r="M1935" s="5"/>
    </row>
    <row r="1936" spans="1:13">
      <c r="A1936" s="23"/>
      <c r="B1936" s="23"/>
      <c r="C1936" s="23"/>
      <c r="D1936" s="23" t="s">
        <v>82</v>
      </c>
      <c r="E1936" s="23"/>
      <c r="F1936" s="23"/>
      <c r="G1936" s="23"/>
      <c r="H1936" s="23"/>
      <c r="I1936" s="23"/>
      <c r="J1936" s="23"/>
      <c r="K1936" s="23"/>
      <c r="L1936" s="23"/>
      <c r="M1936" s="24"/>
    </row>
    <row r="1937" spans="1:13">
      <c r="D1937" s="10"/>
      <c r="E1937" s="10"/>
      <c r="I1937" s="3"/>
      <c r="L1937" s="35"/>
      <c r="M1937" s="35"/>
    </row>
    <row r="1938" spans="1:13">
      <c r="A1938" s="20"/>
      <c r="B1938" s="13"/>
      <c r="C1938" s="5"/>
      <c r="D1938" s="2"/>
      <c r="E1938" s="2"/>
      <c r="F1938" s="2"/>
      <c r="G1938" s="2">
        <f t="shared" ref="G1938:G1967" si="362">+((D1938*12)+E1938)*F1938*1000</f>
        <v>0</v>
      </c>
      <c r="H1938" s="2"/>
      <c r="I1938" s="2">
        <f t="shared" ref="I1938:I1967" si="363">+H1938*F1938*1000</f>
        <v>0</v>
      </c>
      <c r="J1938" s="2"/>
      <c r="K1938" s="2"/>
      <c r="L1938" s="4">
        <f>+G1938-I1938-J1938-K1938</f>
        <v>0</v>
      </c>
      <c r="M1938" s="22"/>
    </row>
    <row r="1939" spans="1:13">
      <c r="A1939" s="12"/>
      <c r="B1939" s="13"/>
      <c r="C1939" s="5"/>
      <c r="D1939" s="2"/>
      <c r="E1939" s="2"/>
      <c r="F1939" s="2"/>
      <c r="G1939" s="2">
        <f t="shared" si="362"/>
        <v>0</v>
      </c>
      <c r="H1939" s="2"/>
      <c r="I1939" s="2">
        <f t="shared" si="363"/>
        <v>0</v>
      </c>
      <c r="J1939" s="2"/>
      <c r="K1939" s="2"/>
      <c r="L1939" s="4">
        <f t="shared" ref="L1939:L1965" si="364">+G1939-I1939-J1939-K1939</f>
        <v>0</v>
      </c>
      <c r="M1939" s="5"/>
    </row>
    <row r="1940" spans="1:13">
      <c r="A1940" s="12"/>
      <c r="B1940" s="13"/>
      <c r="C1940" s="5"/>
      <c r="D1940" s="2"/>
      <c r="E1940" s="2"/>
      <c r="F1940" s="2"/>
      <c r="G1940" s="2">
        <f t="shared" si="362"/>
        <v>0</v>
      </c>
      <c r="H1940" s="2"/>
      <c r="I1940" s="2">
        <f t="shared" si="363"/>
        <v>0</v>
      </c>
      <c r="J1940" s="2"/>
      <c r="K1940" s="2"/>
      <c r="L1940" s="4">
        <f t="shared" si="364"/>
        <v>0</v>
      </c>
      <c r="M1940" s="5"/>
    </row>
    <row r="1941" spans="1:13">
      <c r="A1941" s="12"/>
      <c r="B1941" s="13"/>
      <c r="C1941" s="5"/>
      <c r="D1941" s="2"/>
      <c r="E1941" s="2"/>
      <c r="F1941" s="2"/>
      <c r="G1941" s="2">
        <f t="shared" si="362"/>
        <v>0</v>
      </c>
      <c r="H1941" s="2"/>
      <c r="I1941" s="2">
        <f t="shared" si="363"/>
        <v>0</v>
      </c>
      <c r="J1941" s="2"/>
      <c r="K1941" s="2"/>
      <c r="L1941" s="4">
        <f t="shared" si="364"/>
        <v>0</v>
      </c>
      <c r="M1941" s="5"/>
    </row>
    <row r="1942" spans="1:13">
      <c r="A1942" s="12"/>
      <c r="B1942" s="13"/>
      <c r="C1942" s="5"/>
      <c r="D1942" s="2"/>
      <c r="E1942" s="2"/>
      <c r="F1942" s="2"/>
      <c r="G1942" s="2">
        <f t="shared" si="362"/>
        <v>0</v>
      </c>
      <c r="H1942" s="2"/>
      <c r="I1942" s="2">
        <f t="shared" si="363"/>
        <v>0</v>
      </c>
      <c r="J1942" s="2"/>
      <c r="K1942" s="2"/>
      <c r="L1942" s="4">
        <f t="shared" si="364"/>
        <v>0</v>
      </c>
      <c r="M1942" s="5"/>
    </row>
    <row r="1943" spans="1:13">
      <c r="A1943" s="12"/>
      <c r="B1943" s="13"/>
      <c r="C1943" s="5"/>
      <c r="D1943" s="2"/>
      <c r="E1943" s="2"/>
      <c r="F1943" s="2"/>
      <c r="G1943" s="2">
        <f t="shared" si="362"/>
        <v>0</v>
      </c>
      <c r="H1943" s="2"/>
      <c r="I1943" s="2">
        <f t="shared" si="363"/>
        <v>0</v>
      </c>
      <c r="J1943" s="2"/>
      <c r="K1943" s="2"/>
      <c r="L1943" s="4">
        <f t="shared" si="364"/>
        <v>0</v>
      </c>
      <c r="M1943" s="5"/>
    </row>
    <row r="1944" spans="1:13">
      <c r="A1944" s="12"/>
      <c r="B1944" s="13"/>
      <c r="C1944" s="5"/>
      <c r="D1944" s="2"/>
      <c r="E1944" s="2"/>
      <c r="F1944" s="2"/>
      <c r="G1944" s="2">
        <f t="shared" si="362"/>
        <v>0</v>
      </c>
      <c r="H1944" s="2"/>
      <c r="I1944" s="2">
        <f t="shared" si="363"/>
        <v>0</v>
      </c>
      <c r="J1944" s="2"/>
      <c r="K1944" s="2"/>
      <c r="L1944" s="4">
        <f t="shared" si="364"/>
        <v>0</v>
      </c>
      <c r="M1944" s="5"/>
    </row>
    <row r="1945" spans="1:13">
      <c r="A1945" s="12"/>
      <c r="B1945" s="13"/>
      <c r="C1945" s="5"/>
      <c r="D1945" s="2"/>
      <c r="E1945" s="2"/>
      <c r="F1945" s="2"/>
      <c r="G1945" s="2">
        <f t="shared" si="362"/>
        <v>0</v>
      </c>
      <c r="H1945" s="2"/>
      <c r="I1945" s="2">
        <f t="shared" si="363"/>
        <v>0</v>
      </c>
      <c r="J1945" s="2"/>
      <c r="K1945" s="2"/>
      <c r="L1945" s="4">
        <f t="shared" si="364"/>
        <v>0</v>
      </c>
      <c r="M1945" s="5"/>
    </row>
    <row r="1946" spans="1:13">
      <c r="A1946" s="12"/>
      <c r="B1946" s="13"/>
      <c r="C1946" s="5"/>
      <c r="D1946" s="2"/>
      <c r="E1946" s="2"/>
      <c r="F1946" s="2"/>
      <c r="G1946" s="2">
        <f t="shared" si="362"/>
        <v>0</v>
      </c>
      <c r="H1946" s="2"/>
      <c r="I1946" s="2">
        <f t="shared" si="363"/>
        <v>0</v>
      </c>
      <c r="J1946" s="2"/>
      <c r="K1946" s="2"/>
      <c r="L1946" s="4">
        <f t="shared" si="364"/>
        <v>0</v>
      </c>
      <c r="M1946" s="5"/>
    </row>
    <row r="1947" spans="1:13">
      <c r="A1947" s="12"/>
      <c r="B1947" s="13"/>
      <c r="C1947" s="5"/>
      <c r="D1947" s="2"/>
      <c r="E1947" s="2"/>
      <c r="F1947" s="2"/>
      <c r="G1947" s="2">
        <f t="shared" si="362"/>
        <v>0</v>
      </c>
      <c r="H1947" s="2"/>
      <c r="I1947" s="2">
        <f t="shared" si="363"/>
        <v>0</v>
      </c>
      <c r="J1947" s="2"/>
      <c r="K1947" s="2"/>
      <c r="L1947" s="4">
        <f t="shared" si="364"/>
        <v>0</v>
      </c>
      <c r="M1947" s="5"/>
    </row>
    <row r="1948" spans="1:13">
      <c r="A1948" s="12"/>
      <c r="B1948" s="13"/>
      <c r="C1948" s="5"/>
      <c r="D1948" s="2"/>
      <c r="E1948" s="2"/>
      <c r="F1948" s="2"/>
      <c r="G1948" s="2">
        <f t="shared" si="362"/>
        <v>0</v>
      </c>
      <c r="H1948" s="2"/>
      <c r="I1948" s="2">
        <f t="shared" si="363"/>
        <v>0</v>
      </c>
      <c r="J1948" s="2"/>
      <c r="K1948" s="2"/>
      <c r="L1948" s="4">
        <f t="shared" si="364"/>
        <v>0</v>
      </c>
      <c r="M1948" s="64"/>
    </row>
    <row r="1949" spans="1:13">
      <c r="A1949" s="12"/>
      <c r="B1949" s="13"/>
      <c r="C1949" s="5"/>
      <c r="D1949" s="2"/>
      <c r="E1949" s="2"/>
      <c r="F1949" s="2"/>
      <c r="G1949" s="2">
        <f t="shared" si="362"/>
        <v>0</v>
      </c>
      <c r="H1949" s="2"/>
      <c r="I1949" s="2">
        <f t="shared" si="363"/>
        <v>0</v>
      </c>
      <c r="J1949" s="2"/>
      <c r="K1949" s="2"/>
      <c r="L1949" s="4">
        <f t="shared" si="364"/>
        <v>0</v>
      </c>
      <c r="M1949" s="64"/>
    </row>
    <row r="1950" spans="1:13">
      <c r="A1950" s="12"/>
      <c r="B1950" s="13"/>
      <c r="C1950" s="5"/>
      <c r="D1950" s="2"/>
      <c r="E1950" s="2"/>
      <c r="F1950" s="2"/>
      <c r="G1950" s="2">
        <f t="shared" si="362"/>
        <v>0</v>
      </c>
      <c r="H1950" s="2"/>
      <c r="I1950" s="2">
        <f t="shared" si="363"/>
        <v>0</v>
      </c>
      <c r="J1950" s="2"/>
      <c r="K1950" s="2"/>
      <c r="L1950" s="4">
        <f t="shared" si="364"/>
        <v>0</v>
      </c>
      <c r="M1950" s="64"/>
    </row>
    <row r="1951" spans="1:13">
      <c r="A1951" s="12"/>
      <c r="B1951" s="13"/>
      <c r="C1951" s="5"/>
      <c r="D1951" s="2"/>
      <c r="E1951" s="2"/>
      <c r="F1951" s="2"/>
      <c r="G1951" s="2">
        <f t="shared" si="362"/>
        <v>0</v>
      </c>
      <c r="H1951" s="2"/>
      <c r="I1951" s="2">
        <f t="shared" si="363"/>
        <v>0</v>
      </c>
      <c r="J1951" s="2"/>
      <c r="K1951" s="2"/>
      <c r="L1951" s="4">
        <f t="shared" si="364"/>
        <v>0</v>
      </c>
      <c r="M1951" s="64"/>
    </row>
    <row r="1952" spans="1:13">
      <c r="A1952" s="12"/>
      <c r="B1952" s="13"/>
      <c r="C1952" s="5"/>
      <c r="D1952" s="2"/>
      <c r="E1952" s="2"/>
      <c r="F1952" s="2"/>
      <c r="G1952" s="2">
        <f t="shared" si="362"/>
        <v>0</v>
      </c>
      <c r="H1952" s="2"/>
      <c r="I1952" s="2">
        <f t="shared" si="363"/>
        <v>0</v>
      </c>
      <c r="J1952" s="2"/>
      <c r="K1952" s="2"/>
      <c r="L1952" s="4">
        <f t="shared" si="364"/>
        <v>0</v>
      </c>
      <c r="M1952" s="64"/>
    </row>
    <row r="1953" spans="1:13">
      <c r="A1953" s="12"/>
      <c r="B1953" s="13"/>
      <c r="C1953" s="5"/>
      <c r="D1953" s="2"/>
      <c r="E1953" s="2"/>
      <c r="F1953" s="2"/>
      <c r="G1953" s="2">
        <f t="shared" si="362"/>
        <v>0</v>
      </c>
      <c r="H1953" s="2"/>
      <c r="I1953" s="2">
        <f t="shared" si="363"/>
        <v>0</v>
      </c>
      <c r="J1953" s="2"/>
      <c r="K1953" s="2"/>
      <c r="L1953" s="4">
        <f t="shared" si="364"/>
        <v>0</v>
      </c>
      <c r="M1953" s="64"/>
    </row>
    <row r="1954" spans="1:13">
      <c r="A1954" s="12"/>
      <c r="B1954" s="13"/>
      <c r="C1954" s="5"/>
      <c r="D1954" s="2"/>
      <c r="E1954" s="2"/>
      <c r="F1954" s="2"/>
      <c r="G1954" s="2">
        <f t="shared" si="362"/>
        <v>0</v>
      </c>
      <c r="H1954" s="2"/>
      <c r="I1954" s="2">
        <f t="shared" si="363"/>
        <v>0</v>
      </c>
      <c r="J1954" s="2"/>
      <c r="K1954" s="2"/>
      <c r="L1954" s="4">
        <f t="shared" si="364"/>
        <v>0</v>
      </c>
      <c r="M1954" s="5"/>
    </row>
    <row r="1955" spans="1:13">
      <c r="A1955" s="12"/>
      <c r="B1955" s="13"/>
      <c r="C1955" s="5"/>
      <c r="D1955" s="2"/>
      <c r="E1955" s="2"/>
      <c r="F1955" s="2"/>
      <c r="G1955" s="2">
        <f t="shared" si="362"/>
        <v>0</v>
      </c>
      <c r="H1955" s="2"/>
      <c r="I1955" s="2">
        <f t="shared" si="363"/>
        <v>0</v>
      </c>
      <c r="J1955" s="2"/>
      <c r="K1955" s="2"/>
      <c r="L1955" s="4">
        <f t="shared" si="364"/>
        <v>0</v>
      </c>
      <c r="M1955" s="22"/>
    </row>
    <row r="1956" spans="1:13">
      <c r="A1956" s="12"/>
      <c r="B1956" s="13"/>
      <c r="C1956" s="5"/>
      <c r="D1956" s="2"/>
      <c r="E1956" s="2"/>
      <c r="F1956" s="2"/>
      <c r="G1956" s="2">
        <f t="shared" si="362"/>
        <v>0</v>
      </c>
      <c r="H1956" s="2"/>
      <c r="I1956" s="2">
        <f t="shared" si="363"/>
        <v>0</v>
      </c>
      <c r="J1956" s="2"/>
      <c r="K1956" s="2"/>
      <c r="L1956" s="4">
        <f t="shared" si="364"/>
        <v>0</v>
      </c>
      <c r="M1956" s="22"/>
    </row>
    <row r="1957" spans="1:13">
      <c r="A1957" s="12"/>
      <c r="B1957" s="13"/>
      <c r="C1957" s="5"/>
      <c r="D1957" s="2"/>
      <c r="E1957" s="2"/>
      <c r="F1957" s="2"/>
      <c r="G1957" s="2">
        <f t="shared" si="362"/>
        <v>0</v>
      </c>
      <c r="H1957" s="2"/>
      <c r="I1957" s="2">
        <f t="shared" si="363"/>
        <v>0</v>
      </c>
      <c r="J1957" s="2"/>
      <c r="K1957" s="2"/>
      <c r="L1957" s="4">
        <f t="shared" si="364"/>
        <v>0</v>
      </c>
      <c r="M1957" s="22"/>
    </row>
    <row r="1958" spans="1:13">
      <c r="A1958" s="12"/>
      <c r="B1958" s="13"/>
      <c r="C1958" s="5"/>
      <c r="D1958" s="2"/>
      <c r="E1958" s="2"/>
      <c r="F1958" s="2"/>
      <c r="G1958" s="2">
        <f t="shared" si="362"/>
        <v>0</v>
      </c>
      <c r="H1958" s="2"/>
      <c r="I1958" s="2">
        <f t="shared" si="363"/>
        <v>0</v>
      </c>
      <c r="J1958" s="2"/>
      <c r="K1958" s="2"/>
      <c r="L1958" s="4">
        <f t="shared" si="364"/>
        <v>0</v>
      </c>
      <c r="M1958" s="22"/>
    </row>
    <row r="1959" spans="1:13">
      <c r="A1959" s="12"/>
      <c r="B1959" s="13"/>
      <c r="C1959" s="5"/>
      <c r="D1959" s="2"/>
      <c r="E1959" s="2"/>
      <c r="F1959" s="2"/>
      <c r="G1959" s="2">
        <f t="shared" si="362"/>
        <v>0</v>
      </c>
      <c r="H1959" s="2"/>
      <c r="I1959" s="2">
        <f t="shared" si="363"/>
        <v>0</v>
      </c>
      <c r="J1959" s="2"/>
      <c r="K1959" s="2"/>
      <c r="L1959" s="4">
        <f t="shared" si="364"/>
        <v>0</v>
      </c>
      <c r="M1959" s="22"/>
    </row>
    <row r="1960" spans="1:13">
      <c r="A1960" s="12"/>
      <c r="B1960" s="13"/>
      <c r="C1960" s="5"/>
      <c r="D1960" s="2"/>
      <c r="E1960" s="2"/>
      <c r="F1960" s="2"/>
      <c r="G1960" s="2">
        <f t="shared" si="362"/>
        <v>0</v>
      </c>
      <c r="H1960" s="2"/>
      <c r="I1960" s="2">
        <f t="shared" si="363"/>
        <v>0</v>
      </c>
      <c r="J1960" s="2"/>
      <c r="K1960" s="2"/>
      <c r="L1960" s="4">
        <f t="shared" si="364"/>
        <v>0</v>
      </c>
      <c r="M1960" s="22"/>
    </row>
    <row r="1961" spans="1:13">
      <c r="A1961" s="12"/>
      <c r="B1961" s="13"/>
      <c r="C1961" s="5"/>
      <c r="D1961" s="2"/>
      <c r="E1961" s="2"/>
      <c r="F1961" s="2"/>
      <c r="G1961" s="2">
        <f t="shared" si="362"/>
        <v>0</v>
      </c>
      <c r="H1961" s="2"/>
      <c r="I1961" s="2">
        <f t="shared" si="363"/>
        <v>0</v>
      </c>
      <c r="J1961" s="2"/>
      <c r="K1961" s="2"/>
      <c r="L1961" s="4">
        <f t="shared" si="364"/>
        <v>0</v>
      </c>
      <c r="M1961" s="22"/>
    </row>
    <row r="1962" spans="1:13">
      <c r="A1962" s="12"/>
      <c r="B1962" s="13"/>
      <c r="C1962" s="5"/>
      <c r="D1962" s="2"/>
      <c r="E1962" s="2"/>
      <c r="F1962" s="2"/>
      <c r="G1962" s="2">
        <f t="shared" si="362"/>
        <v>0</v>
      </c>
      <c r="H1962" s="2"/>
      <c r="I1962" s="2">
        <f t="shared" si="363"/>
        <v>0</v>
      </c>
      <c r="J1962" s="2"/>
      <c r="K1962" s="2"/>
      <c r="L1962" s="4">
        <f t="shared" si="364"/>
        <v>0</v>
      </c>
      <c r="M1962" s="22"/>
    </row>
    <row r="1963" spans="1:13">
      <c r="A1963" s="12"/>
      <c r="B1963" s="13"/>
      <c r="C1963" s="5"/>
      <c r="D1963" s="2"/>
      <c r="E1963" s="2"/>
      <c r="F1963" s="2"/>
      <c r="G1963" s="2">
        <f t="shared" si="362"/>
        <v>0</v>
      </c>
      <c r="H1963" s="2"/>
      <c r="I1963" s="2">
        <f t="shared" si="363"/>
        <v>0</v>
      </c>
      <c r="J1963" s="2"/>
      <c r="K1963" s="2"/>
      <c r="L1963" s="4">
        <f t="shared" si="364"/>
        <v>0</v>
      </c>
      <c r="M1963" s="22"/>
    </row>
    <row r="1964" spans="1:13">
      <c r="A1964" s="12"/>
      <c r="B1964" s="13"/>
      <c r="C1964" s="5"/>
      <c r="D1964" s="2"/>
      <c r="E1964" s="2"/>
      <c r="F1964" s="2"/>
      <c r="G1964" s="2">
        <f t="shared" si="362"/>
        <v>0</v>
      </c>
      <c r="H1964" s="2"/>
      <c r="I1964" s="2">
        <f t="shared" si="363"/>
        <v>0</v>
      </c>
      <c r="J1964" s="2"/>
      <c r="K1964" s="2"/>
      <c r="L1964" s="4">
        <f t="shared" si="364"/>
        <v>0</v>
      </c>
      <c r="M1964" s="5"/>
    </row>
    <row r="1965" spans="1:13">
      <c r="A1965" s="12"/>
      <c r="B1965" s="13"/>
      <c r="C1965" s="5"/>
      <c r="D1965" s="2"/>
      <c r="E1965" s="2"/>
      <c r="F1965" s="2"/>
      <c r="G1965" s="2">
        <f t="shared" si="362"/>
        <v>0</v>
      </c>
      <c r="H1965" s="2"/>
      <c r="I1965" s="2">
        <f t="shared" si="363"/>
        <v>0</v>
      </c>
      <c r="J1965" s="2"/>
      <c r="K1965" s="2"/>
      <c r="L1965" s="4">
        <f t="shared" si="364"/>
        <v>0</v>
      </c>
      <c r="M1965" s="5"/>
    </row>
    <row r="1966" spans="1:13">
      <c r="A1966" s="12"/>
      <c r="B1966" s="13"/>
      <c r="C1966" s="5"/>
      <c r="D1966" s="2"/>
      <c r="E1966" s="2"/>
      <c r="F1966" s="2"/>
      <c r="G1966" s="2">
        <f t="shared" si="362"/>
        <v>0</v>
      </c>
      <c r="H1966" s="2"/>
      <c r="I1966" s="2">
        <f t="shared" si="363"/>
        <v>0</v>
      </c>
      <c r="J1966" s="2"/>
      <c r="K1966" s="2"/>
      <c r="L1966" s="4">
        <f>+G1966-I1966-J1966-K1966</f>
        <v>0</v>
      </c>
      <c r="M1966" s="5"/>
    </row>
    <row r="1967" spans="1:13" ht="15.75" thickBot="1">
      <c r="A1967" s="12"/>
      <c r="B1967" s="13"/>
      <c r="C1967" s="5"/>
      <c r="D1967" s="2"/>
      <c r="E1967" s="2"/>
      <c r="F1967" s="2"/>
      <c r="G1967" s="2">
        <f t="shared" si="362"/>
        <v>0</v>
      </c>
      <c r="H1967" s="2"/>
      <c r="I1967" s="2">
        <f t="shared" si="363"/>
        <v>0</v>
      </c>
      <c r="J1967" s="2"/>
      <c r="K1967" s="2"/>
      <c r="L1967" s="2">
        <f>+G1967-I1967-J1967-K1967</f>
        <v>0</v>
      </c>
      <c r="M1967" s="5"/>
    </row>
    <row r="1968" spans="1:13" ht="15.75" thickBot="1">
      <c r="D1968" s="14">
        <f>SUM(D1938:D1967)</f>
        <v>0</v>
      </c>
      <c r="E1968" s="14">
        <f>SUM(E1938:E1967)</f>
        <v>0</v>
      </c>
      <c r="F1968" s="8"/>
      <c r="G1968" s="14">
        <f t="shared" ref="G1968:L1968" si="365">SUM(G1938:G1967)</f>
        <v>0</v>
      </c>
      <c r="H1968" s="14">
        <f t="shared" si="365"/>
        <v>0</v>
      </c>
      <c r="I1968" s="14">
        <f t="shared" si="365"/>
        <v>0</v>
      </c>
      <c r="J1968" s="14">
        <f t="shared" si="365"/>
        <v>0</v>
      </c>
      <c r="K1968" s="14">
        <f t="shared" si="365"/>
        <v>0</v>
      </c>
      <c r="L1968" s="14">
        <f t="shared" si="365"/>
        <v>0</v>
      </c>
      <c r="M1968" s="5"/>
    </row>
    <row r="1969" spans="1:13">
      <c r="A1969" s="23"/>
      <c r="B1969" s="23"/>
      <c r="C1969" s="23"/>
      <c r="D1969" s="23" t="s">
        <v>82</v>
      </c>
      <c r="E1969" s="23" t="s">
        <v>82</v>
      </c>
      <c r="F1969" s="23"/>
      <c r="G1969" s="23"/>
      <c r="H1969" s="23"/>
      <c r="I1969" s="23"/>
      <c r="J1969" s="23"/>
      <c r="K1969" s="23"/>
      <c r="L1969" s="23"/>
      <c r="M1969" s="24"/>
    </row>
    <row r="1970" spans="1:13">
      <c r="D1970" s="10"/>
      <c r="E1970" s="10"/>
      <c r="I1970" s="3"/>
      <c r="L1970" s="35"/>
      <c r="M1970" s="35"/>
    </row>
    <row r="1971" spans="1:13">
      <c r="A1971" s="20"/>
      <c r="B1971" s="13"/>
      <c r="C1971" s="5"/>
      <c r="D1971" s="2"/>
      <c r="E1971" s="2"/>
      <c r="F1971" s="2"/>
      <c r="G1971" s="2">
        <f t="shared" ref="G1971:G1992" si="366">+((D1971*12)+E1971)*F1971*1000</f>
        <v>0</v>
      </c>
      <c r="H1971" s="2"/>
      <c r="I1971" s="2">
        <f t="shared" ref="I1971:I1992" si="367">+H1971*F1971*1000</f>
        <v>0</v>
      </c>
      <c r="J1971" s="2"/>
      <c r="K1971" s="2"/>
      <c r="L1971" s="4">
        <f t="shared" ref="L1971:L1992" si="368">+G1971-I1971-J1971-K1971</f>
        <v>0</v>
      </c>
      <c r="M1971" s="22"/>
    </row>
    <row r="1972" spans="1:13">
      <c r="A1972" s="12"/>
      <c r="B1972" s="13"/>
      <c r="C1972" s="5"/>
      <c r="D1972" s="2"/>
      <c r="E1972" s="2"/>
      <c r="F1972" s="2"/>
      <c r="G1972" s="2">
        <f t="shared" si="366"/>
        <v>0</v>
      </c>
      <c r="H1972" s="2"/>
      <c r="I1972" s="2">
        <f t="shared" si="367"/>
        <v>0</v>
      </c>
      <c r="J1972" s="2"/>
      <c r="K1972" s="2"/>
      <c r="L1972" s="4">
        <f t="shared" si="368"/>
        <v>0</v>
      </c>
      <c r="M1972" s="5"/>
    </row>
    <row r="1973" spans="1:13">
      <c r="A1973" s="12"/>
      <c r="B1973" s="13"/>
      <c r="C1973" s="5"/>
      <c r="D1973" s="2"/>
      <c r="E1973" s="2"/>
      <c r="F1973" s="2"/>
      <c r="G1973" s="2">
        <f t="shared" si="366"/>
        <v>0</v>
      </c>
      <c r="H1973" s="2"/>
      <c r="I1973" s="2">
        <f t="shared" si="367"/>
        <v>0</v>
      </c>
      <c r="J1973" s="2"/>
      <c r="K1973" s="2"/>
      <c r="L1973" s="4">
        <f t="shared" si="368"/>
        <v>0</v>
      </c>
      <c r="M1973" s="5"/>
    </row>
    <row r="1974" spans="1:13">
      <c r="A1974" s="12"/>
      <c r="B1974" s="13"/>
      <c r="C1974" s="5"/>
      <c r="D1974" s="2"/>
      <c r="E1974" s="2"/>
      <c r="F1974" s="2"/>
      <c r="G1974" s="2">
        <f t="shared" si="366"/>
        <v>0</v>
      </c>
      <c r="H1974" s="2"/>
      <c r="I1974" s="2">
        <f t="shared" si="367"/>
        <v>0</v>
      </c>
      <c r="J1974" s="2"/>
      <c r="K1974" s="2"/>
      <c r="L1974" s="4">
        <f t="shared" si="368"/>
        <v>0</v>
      </c>
      <c r="M1974" s="5"/>
    </row>
    <row r="1975" spans="1:13">
      <c r="A1975" s="12"/>
      <c r="B1975" s="13"/>
      <c r="C1975" s="5"/>
      <c r="D1975" s="2"/>
      <c r="E1975" s="2"/>
      <c r="F1975" s="2"/>
      <c r="G1975" s="2">
        <f t="shared" si="366"/>
        <v>0</v>
      </c>
      <c r="H1975" s="2"/>
      <c r="I1975" s="2">
        <f t="shared" si="367"/>
        <v>0</v>
      </c>
      <c r="J1975" s="2"/>
      <c r="K1975" s="2"/>
      <c r="L1975" s="4">
        <f t="shared" si="368"/>
        <v>0</v>
      </c>
      <c r="M1975" s="5"/>
    </row>
    <row r="1976" spans="1:13">
      <c r="A1976" s="12"/>
      <c r="B1976" s="13"/>
      <c r="C1976" s="5"/>
      <c r="D1976" s="2"/>
      <c r="E1976" s="2"/>
      <c r="F1976" s="2"/>
      <c r="G1976" s="2">
        <f t="shared" si="366"/>
        <v>0</v>
      </c>
      <c r="H1976" s="2"/>
      <c r="I1976" s="2">
        <f t="shared" si="367"/>
        <v>0</v>
      </c>
      <c r="J1976" s="2"/>
      <c r="K1976" s="2"/>
      <c r="L1976" s="4">
        <f t="shared" si="368"/>
        <v>0</v>
      </c>
      <c r="M1976" s="5"/>
    </row>
    <row r="1977" spans="1:13">
      <c r="A1977" s="12"/>
      <c r="B1977" s="13"/>
      <c r="C1977" s="5"/>
      <c r="D1977" s="2"/>
      <c r="E1977" s="2"/>
      <c r="F1977" s="2"/>
      <c r="G1977" s="2">
        <f t="shared" si="366"/>
        <v>0</v>
      </c>
      <c r="H1977" s="2"/>
      <c r="I1977" s="2">
        <f t="shared" si="367"/>
        <v>0</v>
      </c>
      <c r="J1977" s="2"/>
      <c r="K1977" s="2"/>
      <c r="L1977" s="4">
        <f t="shared" si="368"/>
        <v>0</v>
      </c>
      <c r="M1977" s="5"/>
    </row>
    <row r="1978" spans="1:13">
      <c r="A1978" s="12"/>
      <c r="B1978" s="13"/>
      <c r="C1978" s="5"/>
      <c r="D1978" s="2"/>
      <c r="E1978" s="2"/>
      <c r="F1978" s="2"/>
      <c r="G1978" s="2">
        <f t="shared" si="366"/>
        <v>0</v>
      </c>
      <c r="H1978" s="2"/>
      <c r="I1978" s="2">
        <f t="shared" si="367"/>
        <v>0</v>
      </c>
      <c r="J1978" s="2"/>
      <c r="K1978" s="2"/>
      <c r="L1978" s="4">
        <f t="shared" si="368"/>
        <v>0</v>
      </c>
      <c r="M1978" s="5"/>
    </row>
    <row r="1979" spans="1:13">
      <c r="A1979" s="12"/>
      <c r="B1979" s="13"/>
      <c r="C1979" s="5"/>
      <c r="D1979" s="2"/>
      <c r="E1979" s="2"/>
      <c r="F1979" s="2"/>
      <c r="G1979" s="2">
        <f t="shared" si="366"/>
        <v>0</v>
      </c>
      <c r="H1979" s="2"/>
      <c r="I1979" s="2">
        <f t="shared" si="367"/>
        <v>0</v>
      </c>
      <c r="J1979" s="2"/>
      <c r="K1979" s="2"/>
      <c r="L1979" s="4">
        <f t="shared" si="368"/>
        <v>0</v>
      </c>
      <c r="M1979" s="63"/>
    </row>
    <row r="1980" spans="1:13">
      <c r="A1980" s="12"/>
      <c r="B1980" s="13"/>
      <c r="C1980" s="5"/>
      <c r="D1980" s="2"/>
      <c r="E1980" s="2"/>
      <c r="F1980" s="2"/>
      <c r="G1980" s="2">
        <f t="shared" si="366"/>
        <v>0</v>
      </c>
      <c r="H1980" s="2"/>
      <c r="I1980" s="2">
        <f t="shared" si="367"/>
        <v>0</v>
      </c>
      <c r="J1980" s="2"/>
      <c r="K1980" s="2"/>
      <c r="L1980" s="4">
        <f t="shared" si="368"/>
        <v>0</v>
      </c>
      <c r="M1980" s="5"/>
    </row>
    <row r="1981" spans="1:13">
      <c r="A1981" s="12"/>
      <c r="B1981" s="13"/>
      <c r="C1981" s="5"/>
      <c r="D1981" s="2"/>
      <c r="E1981" s="2"/>
      <c r="F1981" s="2"/>
      <c r="G1981" s="2">
        <f t="shared" si="366"/>
        <v>0</v>
      </c>
      <c r="H1981" s="2"/>
      <c r="I1981" s="2">
        <f t="shared" si="367"/>
        <v>0</v>
      </c>
      <c r="J1981" s="2"/>
      <c r="K1981" s="2"/>
      <c r="L1981" s="4">
        <f t="shared" si="368"/>
        <v>0</v>
      </c>
      <c r="M1981" s="5"/>
    </row>
    <row r="1982" spans="1:13">
      <c r="A1982" s="12"/>
      <c r="B1982" s="13"/>
      <c r="C1982" s="5"/>
      <c r="D1982" s="2"/>
      <c r="E1982" s="2"/>
      <c r="F1982" s="2"/>
      <c r="G1982" s="2">
        <f t="shared" si="366"/>
        <v>0</v>
      </c>
      <c r="H1982" s="2"/>
      <c r="I1982" s="2">
        <f t="shared" si="367"/>
        <v>0</v>
      </c>
      <c r="J1982" s="2"/>
      <c r="K1982" s="2"/>
      <c r="L1982" s="4">
        <f t="shared" si="368"/>
        <v>0</v>
      </c>
      <c r="M1982" s="5"/>
    </row>
    <row r="1983" spans="1:13">
      <c r="A1983" s="12"/>
      <c r="B1983" s="13"/>
      <c r="C1983" s="5"/>
      <c r="D1983" s="2"/>
      <c r="E1983" s="2"/>
      <c r="F1983" s="2"/>
      <c r="G1983" s="2">
        <f t="shared" si="366"/>
        <v>0</v>
      </c>
      <c r="H1983" s="2"/>
      <c r="I1983" s="2">
        <f t="shared" si="367"/>
        <v>0</v>
      </c>
      <c r="J1983" s="2"/>
      <c r="K1983" s="2"/>
      <c r="L1983" s="4">
        <f t="shared" si="368"/>
        <v>0</v>
      </c>
      <c r="M1983" s="5"/>
    </row>
    <row r="1984" spans="1:13">
      <c r="A1984" s="12"/>
      <c r="B1984" s="13"/>
      <c r="C1984" s="5"/>
      <c r="D1984" s="2"/>
      <c r="E1984" s="2"/>
      <c r="F1984" s="2"/>
      <c r="G1984" s="2">
        <f t="shared" si="366"/>
        <v>0</v>
      </c>
      <c r="H1984" s="2"/>
      <c r="I1984" s="2">
        <f t="shared" si="367"/>
        <v>0</v>
      </c>
      <c r="J1984" s="2"/>
      <c r="K1984" s="2"/>
      <c r="L1984" s="4">
        <f t="shared" si="368"/>
        <v>0</v>
      </c>
      <c r="M1984" s="5"/>
    </row>
    <row r="1985" spans="1:13">
      <c r="A1985" s="12"/>
      <c r="B1985" s="13"/>
      <c r="C1985" s="5"/>
      <c r="D1985" s="2"/>
      <c r="E1985" s="2"/>
      <c r="F1985" s="2"/>
      <c r="G1985" s="2">
        <f t="shared" si="366"/>
        <v>0</v>
      </c>
      <c r="H1985" s="2"/>
      <c r="I1985" s="2">
        <f t="shared" si="367"/>
        <v>0</v>
      </c>
      <c r="J1985" s="2"/>
      <c r="K1985" s="2"/>
      <c r="L1985" s="4">
        <f t="shared" si="368"/>
        <v>0</v>
      </c>
      <c r="M1985" s="5"/>
    </row>
    <row r="1986" spans="1:13">
      <c r="A1986" s="12"/>
      <c r="B1986" s="13"/>
      <c r="C1986" s="5"/>
      <c r="D1986" s="2"/>
      <c r="E1986" s="2"/>
      <c r="F1986" s="2"/>
      <c r="G1986" s="2">
        <f t="shared" si="366"/>
        <v>0</v>
      </c>
      <c r="H1986" s="2"/>
      <c r="I1986" s="2">
        <f t="shared" si="367"/>
        <v>0</v>
      </c>
      <c r="J1986" s="2"/>
      <c r="K1986" s="2"/>
      <c r="L1986" s="4">
        <f t="shared" si="368"/>
        <v>0</v>
      </c>
      <c r="M1986" s="64"/>
    </row>
    <row r="1987" spans="1:13">
      <c r="A1987" s="12"/>
      <c r="B1987" s="13"/>
      <c r="C1987" s="5"/>
      <c r="D1987" s="2"/>
      <c r="E1987" s="2"/>
      <c r="F1987" s="2"/>
      <c r="G1987" s="2">
        <f t="shared" si="366"/>
        <v>0</v>
      </c>
      <c r="H1987" s="2"/>
      <c r="I1987" s="2">
        <f t="shared" si="367"/>
        <v>0</v>
      </c>
      <c r="J1987" s="2"/>
      <c r="K1987" s="2"/>
      <c r="L1987" s="4">
        <f t="shared" si="368"/>
        <v>0</v>
      </c>
      <c r="M1987" s="5"/>
    </row>
    <row r="1988" spans="1:13">
      <c r="A1988" s="12"/>
      <c r="B1988" s="13"/>
      <c r="C1988" s="5"/>
      <c r="D1988" s="2"/>
      <c r="E1988" s="2"/>
      <c r="F1988" s="2"/>
      <c r="G1988" s="2">
        <f t="shared" si="366"/>
        <v>0</v>
      </c>
      <c r="H1988" s="2"/>
      <c r="I1988" s="2">
        <f t="shared" si="367"/>
        <v>0</v>
      </c>
      <c r="J1988" s="2"/>
      <c r="K1988" s="2"/>
      <c r="L1988" s="4">
        <f t="shared" si="368"/>
        <v>0</v>
      </c>
      <c r="M1988" s="22"/>
    </row>
    <row r="1989" spans="1:13">
      <c r="A1989" s="12"/>
      <c r="B1989" s="13"/>
      <c r="C1989" s="5"/>
      <c r="D1989" s="2"/>
      <c r="E1989" s="2"/>
      <c r="F1989" s="2"/>
      <c r="G1989" s="2">
        <f t="shared" si="366"/>
        <v>0</v>
      </c>
      <c r="H1989" s="2"/>
      <c r="I1989" s="2">
        <f t="shared" si="367"/>
        <v>0</v>
      </c>
      <c r="J1989" s="2"/>
      <c r="K1989" s="2"/>
      <c r="L1989" s="4">
        <f t="shared" si="368"/>
        <v>0</v>
      </c>
      <c r="M1989" s="5"/>
    </row>
    <row r="1990" spans="1:13">
      <c r="A1990" s="12"/>
      <c r="B1990" s="13"/>
      <c r="C1990" s="5"/>
      <c r="D1990" s="2"/>
      <c r="E1990" s="2"/>
      <c r="F1990" s="2"/>
      <c r="G1990" s="2">
        <f t="shared" si="366"/>
        <v>0</v>
      </c>
      <c r="H1990" s="2"/>
      <c r="I1990" s="2">
        <f t="shared" si="367"/>
        <v>0</v>
      </c>
      <c r="J1990" s="2"/>
      <c r="K1990" s="2"/>
      <c r="L1990" s="4">
        <f t="shared" si="368"/>
        <v>0</v>
      </c>
      <c r="M1990" s="5"/>
    </row>
    <row r="1991" spans="1:13">
      <c r="A1991" s="12"/>
      <c r="B1991" s="13"/>
      <c r="C1991" s="5"/>
      <c r="D1991" s="2"/>
      <c r="E1991" s="2"/>
      <c r="F1991" s="2"/>
      <c r="G1991" s="2">
        <f t="shared" si="366"/>
        <v>0</v>
      </c>
      <c r="H1991" s="2"/>
      <c r="I1991" s="2">
        <f t="shared" si="367"/>
        <v>0</v>
      </c>
      <c r="J1991" s="2"/>
      <c r="K1991" s="2"/>
      <c r="L1991" s="4">
        <f t="shared" si="368"/>
        <v>0</v>
      </c>
      <c r="M1991" s="5"/>
    </row>
    <row r="1992" spans="1:13" ht="15.75" thickBot="1">
      <c r="A1992" s="12"/>
      <c r="B1992" s="13"/>
      <c r="C1992" s="5"/>
      <c r="D1992" s="2"/>
      <c r="E1992" s="2"/>
      <c r="F1992" s="2"/>
      <c r="G1992" s="2">
        <f t="shared" si="366"/>
        <v>0</v>
      </c>
      <c r="H1992" s="2"/>
      <c r="I1992" s="2">
        <f t="shared" si="367"/>
        <v>0</v>
      </c>
      <c r="J1992" s="2"/>
      <c r="K1992" s="2"/>
      <c r="L1992" s="2">
        <f t="shared" si="368"/>
        <v>0</v>
      </c>
      <c r="M1992" s="5"/>
    </row>
    <row r="1993" spans="1:13" ht="15.75" thickBot="1">
      <c r="D1993" s="14">
        <f>SUM(D1971:D1992)</f>
        <v>0</v>
      </c>
      <c r="E1993" s="14">
        <f>SUM(E1971:E1992)</f>
        <v>0</v>
      </c>
      <c r="F1993" s="8"/>
      <c r="G1993" s="14">
        <f t="shared" ref="G1993:L1993" si="369">SUM(G1971:G1992)</f>
        <v>0</v>
      </c>
      <c r="H1993" s="14">
        <f t="shared" si="369"/>
        <v>0</v>
      </c>
      <c r="I1993" s="14">
        <f t="shared" si="369"/>
        <v>0</v>
      </c>
      <c r="J1993" s="14">
        <f t="shared" si="369"/>
        <v>0</v>
      </c>
      <c r="K1993" s="14">
        <f t="shared" si="369"/>
        <v>0</v>
      </c>
      <c r="L1993" s="14">
        <f t="shared" si="369"/>
        <v>0</v>
      </c>
      <c r="M1993" s="5"/>
    </row>
    <row r="1994" spans="1:13">
      <c r="A1994" s="23"/>
      <c r="B1994" s="23"/>
      <c r="C1994" s="23"/>
      <c r="D1994" s="23" t="s">
        <v>82</v>
      </c>
      <c r="E1994" s="23" t="s">
        <v>82</v>
      </c>
      <c r="F1994" s="23"/>
      <c r="G1994" s="23"/>
      <c r="H1994" s="23"/>
      <c r="I1994" s="23"/>
      <c r="J1994" s="23"/>
      <c r="K1994" s="23"/>
      <c r="L1994" s="23"/>
      <c r="M1994" s="24"/>
    </row>
    <row r="1995" spans="1:13">
      <c r="D1995" s="10"/>
      <c r="E1995" s="10"/>
      <c r="I1995" s="3"/>
      <c r="L1995" s="35"/>
      <c r="M1995" s="35"/>
    </row>
    <row r="1996" spans="1:13">
      <c r="A1996" s="20"/>
      <c r="B1996" s="13"/>
      <c r="C1996" s="5"/>
      <c r="D1996" s="2"/>
      <c r="E1996" s="2"/>
      <c r="F1996" s="2"/>
      <c r="G1996" s="2">
        <f t="shared" ref="G1996:G2028" si="370">+((D1996*12)+E1996)*F1996*1000</f>
        <v>0</v>
      </c>
      <c r="H1996" s="2"/>
      <c r="I1996" s="2">
        <f t="shared" ref="I1996:I2028" si="371">+H1996*F1996*1000</f>
        <v>0</v>
      </c>
      <c r="J1996" s="2"/>
      <c r="K1996" s="2"/>
      <c r="L1996" s="4">
        <f t="shared" ref="L1996:L2027" si="372">+G1996-I1996-J1996-K1996</f>
        <v>0</v>
      </c>
      <c r="M1996" s="22"/>
    </row>
    <row r="1997" spans="1:13">
      <c r="A1997" s="12"/>
      <c r="B1997" s="13"/>
      <c r="C1997" s="5"/>
      <c r="D1997" s="2"/>
      <c r="E1997" s="2"/>
      <c r="F1997" s="2"/>
      <c r="G1997" s="2">
        <f t="shared" si="370"/>
        <v>0</v>
      </c>
      <c r="H1997" s="2"/>
      <c r="I1997" s="2">
        <f t="shared" si="371"/>
        <v>0</v>
      </c>
      <c r="J1997" s="2"/>
      <c r="K1997" s="2"/>
      <c r="L1997" s="4">
        <f t="shared" si="372"/>
        <v>0</v>
      </c>
      <c r="M1997" s="5"/>
    </row>
    <row r="1998" spans="1:13">
      <c r="A1998" s="12"/>
      <c r="B1998" s="13"/>
      <c r="C1998" s="5"/>
      <c r="D1998" s="2"/>
      <c r="E1998" s="2"/>
      <c r="F1998" s="2"/>
      <c r="G1998" s="2">
        <f t="shared" si="370"/>
        <v>0</v>
      </c>
      <c r="H1998" s="2"/>
      <c r="I1998" s="2">
        <f t="shared" si="371"/>
        <v>0</v>
      </c>
      <c r="J1998" s="2"/>
      <c r="K1998" s="2"/>
      <c r="L1998" s="4">
        <f t="shared" si="372"/>
        <v>0</v>
      </c>
      <c r="M1998" s="5"/>
    </row>
    <row r="1999" spans="1:13">
      <c r="A1999" s="12"/>
      <c r="B1999" s="13"/>
      <c r="C1999" s="5"/>
      <c r="D1999" s="2"/>
      <c r="E1999" s="2"/>
      <c r="F1999" s="2"/>
      <c r="G1999" s="2">
        <f t="shared" si="370"/>
        <v>0</v>
      </c>
      <c r="H1999" s="2"/>
      <c r="I1999" s="2">
        <f t="shared" si="371"/>
        <v>0</v>
      </c>
      <c r="J1999" s="2"/>
      <c r="K1999" s="2"/>
      <c r="L1999" s="4">
        <f t="shared" si="372"/>
        <v>0</v>
      </c>
      <c r="M1999" s="5"/>
    </row>
    <row r="2000" spans="1:13">
      <c r="A2000" s="12"/>
      <c r="B2000" s="13"/>
      <c r="C2000" s="5"/>
      <c r="D2000" s="2"/>
      <c r="E2000" s="2"/>
      <c r="F2000" s="2"/>
      <c r="G2000" s="2">
        <f t="shared" si="370"/>
        <v>0</v>
      </c>
      <c r="H2000" s="2"/>
      <c r="I2000" s="2">
        <f t="shared" si="371"/>
        <v>0</v>
      </c>
      <c r="J2000" s="2"/>
      <c r="K2000" s="2"/>
      <c r="L2000" s="4">
        <f t="shared" si="372"/>
        <v>0</v>
      </c>
      <c r="M2000" s="5"/>
    </row>
    <row r="2001" spans="1:13">
      <c r="A2001" s="12"/>
      <c r="B2001" s="13"/>
      <c r="C2001" s="5"/>
      <c r="D2001" s="2"/>
      <c r="E2001" s="2"/>
      <c r="F2001" s="2"/>
      <c r="G2001" s="2">
        <f t="shared" si="370"/>
        <v>0</v>
      </c>
      <c r="H2001" s="2"/>
      <c r="I2001" s="2">
        <f t="shared" si="371"/>
        <v>0</v>
      </c>
      <c r="J2001" s="2"/>
      <c r="K2001" s="2"/>
      <c r="L2001" s="4">
        <f t="shared" si="372"/>
        <v>0</v>
      </c>
      <c r="M2001" s="5"/>
    </row>
    <row r="2002" spans="1:13">
      <c r="A2002" s="12"/>
      <c r="B2002" s="13"/>
      <c r="C2002" s="5"/>
      <c r="D2002" s="2"/>
      <c r="E2002" s="2"/>
      <c r="F2002" s="2"/>
      <c r="G2002" s="2">
        <f t="shared" si="370"/>
        <v>0</v>
      </c>
      <c r="H2002" s="2"/>
      <c r="I2002" s="2">
        <f t="shared" si="371"/>
        <v>0</v>
      </c>
      <c r="J2002" s="2"/>
      <c r="K2002" s="2"/>
      <c r="L2002" s="4">
        <f t="shared" si="372"/>
        <v>0</v>
      </c>
      <c r="M2002" s="5"/>
    </row>
    <row r="2003" spans="1:13">
      <c r="A2003" s="12"/>
      <c r="B2003" s="13"/>
      <c r="C2003" s="5"/>
      <c r="D2003" s="2"/>
      <c r="E2003" s="2"/>
      <c r="F2003" s="2"/>
      <c r="G2003" s="2">
        <f t="shared" si="370"/>
        <v>0</v>
      </c>
      <c r="H2003" s="2"/>
      <c r="I2003" s="2">
        <f t="shared" si="371"/>
        <v>0</v>
      </c>
      <c r="J2003" s="2"/>
      <c r="K2003" s="2"/>
      <c r="L2003" s="4">
        <f t="shared" si="372"/>
        <v>0</v>
      </c>
      <c r="M2003" s="5"/>
    </row>
    <row r="2004" spans="1:13">
      <c r="A2004" s="12"/>
      <c r="B2004" s="13"/>
      <c r="C2004" s="5"/>
      <c r="D2004" s="2"/>
      <c r="E2004" s="2"/>
      <c r="F2004" s="2"/>
      <c r="G2004" s="2">
        <f t="shared" si="370"/>
        <v>0</v>
      </c>
      <c r="H2004" s="2"/>
      <c r="I2004" s="2">
        <f t="shared" si="371"/>
        <v>0</v>
      </c>
      <c r="J2004" s="2"/>
      <c r="K2004" s="2"/>
      <c r="L2004" s="4">
        <f t="shared" si="372"/>
        <v>0</v>
      </c>
      <c r="M2004" s="5"/>
    </row>
    <row r="2005" spans="1:13">
      <c r="A2005" s="12"/>
      <c r="B2005" s="13"/>
      <c r="C2005" s="5"/>
      <c r="D2005" s="2"/>
      <c r="E2005" s="2"/>
      <c r="F2005" s="2"/>
      <c r="G2005" s="2">
        <f t="shared" si="370"/>
        <v>0</v>
      </c>
      <c r="H2005" s="2"/>
      <c r="I2005" s="2">
        <f t="shared" si="371"/>
        <v>0</v>
      </c>
      <c r="J2005" s="2"/>
      <c r="K2005" s="2"/>
      <c r="L2005" s="4">
        <f t="shared" si="372"/>
        <v>0</v>
      </c>
      <c r="M2005" s="5"/>
    </row>
    <row r="2006" spans="1:13">
      <c r="A2006" s="12"/>
      <c r="B2006" s="13"/>
      <c r="C2006" s="5"/>
      <c r="D2006" s="2"/>
      <c r="E2006" s="2"/>
      <c r="F2006" s="2"/>
      <c r="G2006" s="2">
        <f t="shared" si="370"/>
        <v>0</v>
      </c>
      <c r="H2006" s="2"/>
      <c r="I2006" s="2">
        <f t="shared" si="371"/>
        <v>0</v>
      </c>
      <c r="J2006" s="2"/>
      <c r="K2006" s="2"/>
      <c r="L2006" s="4">
        <f t="shared" si="372"/>
        <v>0</v>
      </c>
      <c r="M2006" s="64"/>
    </row>
    <row r="2007" spans="1:13">
      <c r="A2007" s="12"/>
      <c r="B2007" s="13"/>
      <c r="C2007" s="5"/>
      <c r="D2007" s="2"/>
      <c r="E2007" s="2"/>
      <c r="F2007" s="2"/>
      <c r="G2007" s="2">
        <f t="shared" si="370"/>
        <v>0</v>
      </c>
      <c r="H2007" s="2"/>
      <c r="I2007" s="2">
        <f t="shared" si="371"/>
        <v>0</v>
      </c>
      <c r="J2007" s="2"/>
      <c r="K2007" s="2"/>
      <c r="L2007" s="4">
        <f t="shared" si="372"/>
        <v>0</v>
      </c>
      <c r="M2007" s="5"/>
    </row>
    <row r="2008" spans="1:13">
      <c r="A2008" s="12"/>
      <c r="B2008" s="13"/>
      <c r="C2008" s="5"/>
      <c r="D2008" s="2"/>
      <c r="E2008" s="2"/>
      <c r="F2008" s="2"/>
      <c r="G2008" s="2">
        <f t="shared" si="370"/>
        <v>0</v>
      </c>
      <c r="H2008" s="2"/>
      <c r="I2008" s="2">
        <f t="shared" si="371"/>
        <v>0</v>
      </c>
      <c r="J2008" s="2"/>
      <c r="K2008" s="2"/>
      <c r="L2008" s="4">
        <f t="shared" si="372"/>
        <v>0</v>
      </c>
      <c r="M2008" s="5"/>
    </row>
    <row r="2009" spans="1:13">
      <c r="A2009" s="12"/>
      <c r="B2009" s="13"/>
      <c r="C2009" s="5"/>
      <c r="D2009" s="2"/>
      <c r="E2009" s="2"/>
      <c r="F2009" s="2"/>
      <c r="G2009" s="2">
        <f t="shared" si="370"/>
        <v>0</v>
      </c>
      <c r="H2009" s="2"/>
      <c r="I2009" s="2">
        <f t="shared" si="371"/>
        <v>0</v>
      </c>
      <c r="J2009" s="2"/>
      <c r="K2009" s="2"/>
      <c r="L2009" s="4">
        <f t="shared" si="372"/>
        <v>0</v>
      </c>
      <c r="M2009" s="5"/>
    </row>
    <row r="2010" spans="1:13">
      <c r="A2010" s="12"/>
      <c r="B2010" s="13"/>
      <c r="C2010" s="5"/>
      <c r="D2010" s="2"/>
      <c r="E2010" s="2"/>
      <c r="F2010" s="2"/>
      <c r="G2010" s="2">
        <f t="shared" si="370"/>
        <v>0</v>
      </c>
      <c r="H2010" s="2"/>
      <c r="I2010" s="2">
        <f t="shared" si="371"/>
        <v>0</v>
      </c>
      <c r="J2010" s="2"/>
      <c r="K2010" s="2"/>
      <c r="L2010" s="4">
        <f t="shared" si="372"/>
        <v>0</v>
      </c>
      <c r="M2010" s="5"/>
    </row>
    <row r="2011" spans="1:13">
      <c r="A2011" s="12"/>
      <c r="B2011" s="13"/>
      <c r="C2011" s="5"/>
      <c r="D2011" s="2"/>
      <c r="E2011" s="2"/>
      <c r="F2011" s="2"/>
      <c r="G2011" s="2">
        <f t="shared" si="370"/>
        <v>0</v>
      </c>
      <c r="H2011" s="2"/>
      <c r="I2011" s="2">
        <f t="shared" si="371"/>
        <v>0</v>
      </c>
      <c r="J2011" s="2"/>
      <c r="K2011" s="2"/>
      <c r="L2011" s="4">
        <f t="shared" si="372"/>
        <v>0</v>
      </c>
      <c r="M2011" s="5"/>
    </row>
    <row r="2012" spans="1:13">
      <c r="A2012" s="12"/>
      <c r="B2012" s="13"/>
      <c r="C2012" s="5"/>
      <c r="D2012" s="2"/>
      <c r="E2012" s="2"/>
      <c r="F2012" s="2"/>
      <c r="G2012" s="2">
        <f t="shared" si="370"/>
        <v>0</v>
      </c>
      <c r="H2012" s="2"/>
      <c r="I2012" s="2">
        <f t="shared" si="371"/>
        <v>0</v>
      </c>
      <c r="J2012" s="2"/>
      <c r="K2012" s="2"/>
      <c r="L2012" s="4">
        <f t="shared" si="372"/>
        <v>0</v>
      </c>
      <c r="M2012" s="5"/>
    </row>
    <row r="2013" spans="1:13">
      <c r="A2013" s="12"/>
      <c r="B2013" s="13"/>
      <c r="C2013" s="5"/>
      <c r="D2013" s="2"/>
      <c r="E2013" s="2"/>
      <c r="F2013" s="2"/>
      <c r="G2013" s="2">
        <f t="shared" si="370"/>
        <v>0</v>
      </c>
      <c r="H2013" s="2"/>
      <c r="I2013" s="2">
        <f t="shared" si="371"/>
        <v>0</v>
      </c>
      <c r="J2013" s="2"/>
      <c r="K2013" s="2"/>
      <c r="L2013" s="4">
        <f t="shared" si="372"/>
        <v>0</v>
      </c>
      <c r="M2013" s="5"/>
    </row>
    <row r="2014" spans="1:13">
      <c r="A2014" s="12"/>
      <c r="B2014" s="13"/>
      <c r="C2014" s="5"/>
      <c r="D2014" s="2"/>
      <c r="E2014" s="2"/>
      <c r="F2014" s="2"/>
      <c r="G2014" s="2">
        <f t="shared" si="370"/>
        <v>0</v>
      </c>
      <c r="H2014" s="2"/>
      <c r="I2014" s="2">
        <f t="shared" si="371"/>
        <v>0</v>
      </c>
      <c r="J2014" s="2"/>
      <c r="K2014" s="2"/>
      <c r="L2014" s="4">
        <f t="shared" si="372"/>
        <v>0</v>
      </c>
      <c r="M2014" s="5"/>
    </row>
    <row r="2015" spans="1:13">
      <c r="A2015" s="12"/>
      <c r="B2015" s="13"/>
      <c r="C2015" s="5"/>
      <c r="D2015" s="2"/>
      <c r="E2015" s="2"/>
      <c r="F2015" s="2"/>
      <c r="G2015" s="2">
        <f t="shared" si="370"/>
        <v>0</v>
      </c>
      <c r="H2015" s="2"/>
      <c r="I2015" s="2">
        <f t="shared" si="371"/>
        <v>0</v>
      </c>
      <c r="J2015" s="2"/>
      <c r="K2015" s="2"/>
      <c r="L2015" s="4">
        <f t="shared" si="372"/>
        <v>0</v>
      </c>
      <c r="M2015" s="5"/>
    </row>
    <row r="2016" spans="1:13">
      <c r="A2016" s="12"/>
      <c r="B2016" s="13"/>
      <c r="C2016" s="5"/>
      <c r="D2016" s="2"/>
      <c r="E2016" s="2"/>
      <c r="F2016" s="2"/>
      <c r="G2016" s="2">
        <f t="shared" si="370"/>
        <v>0</v>
      </c>
      <c r="H2016" s="2"/>
      <c r="I2016" s="2">
        <f t="shared" si="371"/>
        <v>0</v>
      </c>
      <c r="J2016" s="2"/>
      <c r="K2016" s="2"/>
      <c r="L2016" s="4">
        <f t="shared" si="372"/>
        <v>0</v>
      </c>
      <c r="M2016" s="5"/>
    </row>
    <row r="2017" spans="1:13">
      <c r="A2017" s="12"/>
      <c r="B2017" s="13"/>
      <c r="C2017" s="5"/>
      <c r="D2017" s="2"/>
      <c r="E2017" s="2"/>
      <c r="F2017" s="2"/>
      <c r="G2017" s="2">
        <f t="shared" si="370"/>
        <v>0</v>
      </c>
      <c r="H2017" s="2"/>
      <c r="I2017" s="2">
        <f t="shared" si="371"/>
        <v>0</v>
      </c>
      <c r="J2017" s="2"/>
      <c r="K2017" s="2"/>
      <c r="L2017" s="4">
        <f t="shared" si="372"/>
        <v>0</v>
      </c>
      <c r="M2017" s="5"/>
    </row>
    <row r="2018" spans="1:13">
      <c r="A2018" s="12"/>
      <c r="B2018" s="13"/>
      <c r="C2018" s="5"/>
      <c r="D2018" s="2"/>
      <c r="E2018" s="2"/>
      <c r="F2018" s="2"/>
      <c r="G2018" s="2">
        <f t="shared" si="370"/>
        <v>0</v>
      </c>
      <c r="H2018" s="2"/>
      <c r="I2018" s="2">
        <f t="shared" si="371"/>
        <v>0</v>
      </c>
      <c r="J2018" s="2"/>
      <c r="K2018" s="2"/>
      <c r="L2018" s="4">
        <f t="shared" si="372"/>
        <v>0</v>
      </c>
      <c r="M2018" s="5"/>
    </row>
    <row r="2019" spans="1:13">
      <c r="A2019" s="12"/>
      <c r="B2019" s="13"/>
      <c r="C2019" s="5"/>
      <c r="D2019" s="2"/>
      <c r="E2019" s="2"/>
      <c r="F2019" s="2"/>
      <c r="G2019" s="2">
        <f t="shared" si="370"/>
        <v>0</v>
      </c>
      <c r="H2019" s="2"/>
      <c r="I2019" s="2">
        <f t="shared" si="371"/>
        <v>0</v>
      </c>
      <c r="J2019" s="2"/>
      <c r="K2019" s="2"/>
      <c r="L2019" s="4">
        <f t="shared" si="372"/>
        <v>0</v>
      </c>
      <c r="M2019" s="5"/>
    </row>
    <row r="2020" spans="1:13">
      <c r="A2020" s="12"/>
      <c r="B2020" s="13"/>
      <c r="C2020" s="5"/>
      <c r="D2020" s="2"/>
      <c r="E2020" s="2"/>
      <c r="F2020" s="2"/>
      <c r="G2020" s="2">
        <f t="shared" si="370"/>
        <v>0</v>
      </c>
      <c r="H2020" s="2"/>
      <c r="I2020" s="2">
        <f t="shared" si="371"/>
        <v>0</v>
      </c>
      <c r="J2020" s="2"/>
      <c r="K2020" s="2"/>
      <c r="L2020" s="4">
        <f t="shared" si="372"/>
        <v>0</v>
      </c>
      <c r="M2020" s="5"/>
    </row>
    <row r="2021" spans="1:13">
      <c r="A2021" s="12"/>
      <c r="B2021" s="13"/>
      <c r="C2021" s="5"/>
      <c r="D2021" s="2"/>
      <c r="E2021" s="2"/>
      <c r="F2021" s="2"/>
      <c r="G2021" s="2">
        <f t="shared" si="370"/>
        <v>0</v>
      </c>
      <c r="H2021" s="2"/>
      <c r="I2021" s="2">
        <f t="shared" si="371"/>
        <v>0</v>
      </c>
      <c r="J2021" s="2"/>
      <c r="K2021" s="2"/>
      <c r="L2021" s="4">
        <f t="shared" si="372"/>
        <v>0</v>
      </c>
      <c r="M2021" s="5"/>
    </row>
    <row r="2022" spans="1:13">
      <c r="A2022" s="12"/>
      <c r="B2022" s="13"/>
      <c r="C2022" s="5"/>
      <c r="D2022" s="2"/>
      <c r="E2022" s="2"/>
      <c r="F2022" s="2"/>
      <c r="G2022" s="2">
        <f t="shared" si="370"/>
        <v>0</v>
      </c>
      <c r="H2022" s="2"/>
      <c r="I2022" s="2">
        <f t="shared" si="371"/>
        <v>0</v>
      </c>
      <c r="J2022" s="2"/>
      <c r="K2022" s="2"/>
      <c r="L2022" s="4">
        <f t="shared" si="372"/>
        <v>0</v>
      </c>
      <c r="M2022" s="5"/>
    </row>
    <row r="2023" spans="1:13">
      <c r="A2023" s="12"/>
      <c r="B2023" s="13"/>
      <c r="C2023" s="5"/>
      <c r="D2023" s="2"/>
      <c r="E2023" s="2"/>
      <c r="F2023" s="2"/>
      <c r="G2023" s="2">
        <f t="shared" si="370"/>
        <v>0</v>
      </c>
      <c r="H2023" s="2"/>
      <c r="I2023" s="2">
        <f t="shared" si="371"/>
        <v>0</v>
      </c>
      <c r="J2023" s="2"/>
      <c r="K2023" s="2"/>
      <c r="L2023" s="4">
        <f t="shared" si="372"/>
        <v>0</v>
      </c>
      <c r="M2023" s="5"/>
    </row>
    <row r="2024" spans="1:13">
      <c r="A2024" s="12"/>
      <c r="B2024" s="13"/>
      <c r="C2024" s="5"/>
      <c r="D2024" s="2"/>
      <c r="E2024" s="2"/>
      <c r="F2024" s="2"/>
      <c r="G2024" s="2">
        <f t="shared" si="370"/>
        <v>0</v>
      </c>
      <c r="H2024" s="2"/>
      <c r="I2024" s="2">
        <f t="shared" si="371"/>
        <v>0</v>
      </c>
      <c r="J2024" s="2"/>
      <c r="K2024" s="2"/>
      <c r="L2024" s="4">
        <f t="shared" si="372"/>
        <v>0</v>
      </c>
      <c r="M2024" s="5"/>
    </row>
    <row r="2025" spans="1:13">
      <c r="A2025" s="12"/>
      <c r="B2025" s="13"/>
      <c r="C2025" s="5"/>
      <c r="D2025" s="2"/>
      <c r="E2025" s="2"/>
      <c r="F2025" s="2"/>
      <c r="G2025" s="2">
        <f t="shared" si="370"/>
        <v>0</v>
      </c>
      <c r="H2025" s="2"/>
      <c r="I2025" s="2">
        <f t="shared" si="371"/>
        <v>0</v>
      </c>
      <c r="J2025" s="2"/>
      <c r="K2025" s="2"/>
      <c r="L2025" s="4">
        <f t="shared" si="372"/>
        <v>0</v>
      </c>
      <c r="M2025" s="5"/>
    </row>
    <row r="2026" spans="1:13">
      <c r="A2026" s="12"/>
      <c r="B2026" s="13"/>
      <c r="C2026" s="5"/>
      <c r="D2026" s="2"/>
      <c r="E2026" s="2"/>
      <c r="F2026" s="2"/>
      <c r="G2026" s="2">
        <f t="shared" si="370"/>
        <v>0</v>
      </c>
      <c r="H2026" s="2"/>
      <c r="I2026" s="2">
        <f t="shared" si="371"/>
        <v>0</v>
      </c>
      <c r="J2026" s="2"/>
      <c r="K2026" s="2"/>
      <c r="L2026" s="4">
        <f t="shared" si="372"/>
        <v>0</v>
      </c>
      <c r="M2026" s="5"/>
    </row>
    <row r="2027" spans="1:13">
      <c r="A2027" s="12"/>
      <c r="B2027" s="13"/>
      <c r="C2027" s="5"/>
      <c r="D2027" s="2"/>
      <c r="E2027" s="2"/>
      <c r="F2027" s="2"/>
      <c r="G2027" s="2">
        <f t="shared" si="370"/>
        <v>0</v>
      </c>
      <c r="H2027" s="2"/>
      <c r="I2027" s="2">
        <f t="shared" si="371"/>
        <v>0</v>
      </c>
      <c r="J2027" s="2"/>
      <c r="K2027" s="2"/>
      <c r="L2027" s="4">
        <f t="shared" si="372"/>
        <v>0</v>
      </c>
      <c r="M2027" s="5"/>
    </row>
    <row r="2028" spans="1:13" ht="15.75" thickBot="1">
      <c r="A2028" s="12"/>
      <c r="B2028" s="13"/>
      <c r="C2028" s="5"/>
      <c r="D2028" s="2"/>
      <c r="E2028" s="2"/>
      <c r="F2028" s="2"/>
      <c r="G2028" s="2">
        <f t="shared" si="370"/>
        <v>0</v>
      </c>
      <c r="H2028" s="2"/>
      <c r="I2028" s="2">
        <f t="shared" si="371"/>
        <v>0</v>
      </c>
      <c r="J2028" s="2"/>
      <c r="K2028" s="2"/>
      <c r="L2028" s="2">
        <f>+SUM(G2027:G2028)-SUM(I2027:K2028)</f>
        <v>0</v>
      </c>
      <c r="M2028" s="5"/>
    </row>
    <row r="2029" spans="1:13" ht="15.75" thickBot="1">
      <c r="D2029" s="14">
        <f>SUM(D1996:D2028)</f>
        <v>0</v>
      </c>
      <c r="E2029" s="14">
        <f>SUM(E1996:E2028)</f>
        <v>0</v>
      </c>
      <c r="F2029" s="8"/>
      <c r="G2029" s="14">
        <f t="shared" ref="G2029:L2029" si="373">SUM(G1996:G2028)</f>
        <v>0</v>
      </c>
      <c r="H2029" s="14">
        <f t="shared" si="373"/>
        <v>0</v>
      </c>
      <c r="I2029" s="14">
        <f t="shared" si="373"/>
        <v>0</v>
      </c>
      <c r="J2029" s="14">
        <f t="shared" si="373"/>
        <v>0</v>
      </c>
      <c r="K2029" s="14">
        <f t="shared" si="373"/>
        <v>0</v>
      </c>
      <c r="L2029" s="14">
        <f t="shared" si="373"/>
        <v>0</v>
      </c>
      <c r="M2029" s="5"/>
    </row>
    <row r="2030" spans="1:13">
      <c r="A2030" s="23"/>
      <c r="B2030" s="23"/>
      <c r="C2030" s="23"/>
      <c r="D2030" s="23" t="s">
        <v>82</v>
      </c>
      <c r="E2030" s="23" t="s">
        <v>82</v>
      </c>
      <c r="F2030" s="23"/>
      <c r="G2030" s="23"/>
      <c r="H2030" s="23"/>
      <c r="I2030" s="23"/>
      <c r="J2030" s="23"/>
      <c r="K2030" s="23"/>
      <c r="L2030" s="23"/>
      <c r="M2030" s="24"/>
    </row>
    <row r="2031" spans="1:13">
      <c r="D2031" s="10"/>
      <c r="E2031" s="10"/>
      <c r="I2031" s="3"/>
      <c r="L2031" s="35"/>
      <c r="M2031" s="35"/>
    </row>
    <row r="2032" spans="1:13">
      <c r="A2032" s="20"/>
      <c r="B2032" s="13"/>
      <c r="C2032" s="5"/>
      <c r="D2032" s="2"/>
      <c r="E2032" s="2"/>
      <c r="F2032" s="2"/>
      <c r="G2032" s="2">
        <f t="shared" ref="G2032:G2063" si="374">+((D2032*12)+E2032)*F2032*1000</f>
        <v>0</v>
      </c>
      <c r="H2032" s="2"/>
      <c r="I2032" s="2">
        <f t="shared" ref="I2032:I2063" si="375">+H2032*F2032*1000</f>
        <v>0</v>
      </c>
      <c r="J2032" s="2"/>
      <c r="K2032" s="2"/>
      <c r="L2032" s="4">
        <f t="shared" ref="L2032:L2063" si="376">+G2032-I2032-J2032-K2032</f>
        <v>0</v>
      </c>
      <c r="M2032" s="22"/>
    </row>
    <row r="2033" spans="1:13">
      <c r="A2033" s="12"/>
      <c r="B2033" s="13"/>
      <c r="C2033" s="5"/>
      <c r="D2033" s="2"/>
      <c r="E2033" s="2"/>
      <c r="F2033" s="2"/>
      <c r="G2033" s="2">
        <f t="shared" si="374"/>
        <v>0</v>
      </c>
      <c r="H2033" s="2"/>
      <c r="I2033" s="2">
        <f t="shared" si="375"/>
        <v>0</v>
      </c>
      <c r="J2033" s="2"/>
      <c r="K2033" s="2"/>
      <c r="L2033" s="4">
        <f t="shared" si="376"/>
        <v>0</v>
      </c>
      <c r="M2033" s="5"/>
    </row>
    <row r="2034" spans="1:13">
      <c r="A2034" s="12"/>
      <c r="B2034" s="13"/>
      <c r="C2034" s="5"/>
      <c r="D2034" s="2"/>
      <c r="E2034" s="2"/>
      <c r="F2034" s="2"/>
      <c r="G2034" s="2">
        <f t="shared" si="374"/>
        <v>0</v>
      </c>
      <c r="H2034" s="2"/>
      <c r="I2034" s="2">
        <f t="shared" si="375"/>
        <v>0</v>
      </c>
      <c r="J2034" s="2"/>
      <c r="K2034" s="2"/>
      <c r="L2034" s="4">
        <f t="shared" si="376"/>
        <v>0</v>
      </c>
      <c r="M2034" s="5"/>
    </row>
    <row r="2035" spans="1:13">
      <c r="A2035" s="12"/>
      <c r="B2035" s="13"/>
      <c r="C2035" s="5"/>
      <c r="D2035" s="2"/>
      <c r="E2035" s="2"/>
      <c r="F2035" s="2"/>
      <c r="G2035" s="2">
        <f t="shared" si="374"/>
        <v>0</v>
      </c>
      <c r="H2035" s="2"/>
      <c r="I2035" s="2">
        <f t="shared" si="375"/>
        <v>0</v>
      </c>
      <c r="J2035" s="2"/>
      <c r="K2035" s="2"/>
      <c r="L2035" s="4">
        <f t="shared" si="376"/>
        <v>0</v>
      </c>
      <c r="M2035" s="5"/>
    </row>
    <row r="2036" spans="1:13">
      <c r="A2036" s="12"/>
      <c r="B2036" s="13"/>
      <c r="C2036" s="5"/>
      <c r="D2036" s="2"/>
      <c r="E2036" s="2"/>
      <c r="F2036" s="2"/>
      <c r="G2036" s="2">
        <f t="shared" si="374"/>
        <v>0</v>
      </c>
      <c r="H2036" s="2"/>
      <c r="I2036" s="2">
        <f t="shared" si="375"/>
        <v>0</v>
      </c>
      <c r="J2036" s="2"/>
      <c r="K2036" s="2"/>
      <c r="L2036" s="4">
        <f t="shared" si="376"/>
        <v>0</v>
      </c>
      <c r="M2036" s="5"/>
    </row>
    <row r="2037" spans="1:13">
      <c r="A2037" s="12"/>
      <c r="B2037" s="13"/>
      <c r="C2037" s="5"/>
      <c r="D2037" s="2"/>
      <c r="E2037" s="2"/>
      <c r="F2037" s="2"/>
      <c r="G2037" s="2">
        <f t="shared" si="374"/>
        <v>0</v>
      </c>
      <c r="H2037" s="2"/>
      <c r="I2037" s="2">
        <f t="shared" si="375"/>
        <v>0</v>
      </c>
      <c r="J2037" s="2"/>
      <c r="K2037" s="2"/>
      <c r="L2037" s="4">
        <f t="shared" si="376"/>
        <v>0</v>
      </c>
      <c r="M2037" s="5"/>
    </row>
    <row r="2038" spans="1:13">
      <c r="A2038" s="12"/>
      <c r="B2038" s="13"/>
      <c r="C2038" s="5"/>
      <c r="D2038" s="2"/>
      <c r="E2038" s="2"/>
      <c r="F2038" s="2"/>
      <c r="G2038" s="2">
        <f t="shared" si="374"/>
        <v>0</v>
      </c>
      <c r="H2038" s="2"/>
      <c r="I2038" s="2">
        <f t="shared" si="375"/>
        <v>0</v>
      </c>
      <c r="J2038" s="2"/>
      <c r="K2038" s="2"/>
      <c r="L2038" s="4">
        <f t="shared" si="376"/>
        <v>0</v>
      </c>
      <c r="M2038" s="5"/>
    </row>
    <row r="2039" spans="1:13">
      <c r="A2039" s="12"/>
      <c r="B2039" s="13"/>
      <c r="C2039" s="5"/>
      <c r="D2039" s="2"/>
      <c r="E2039" s="2"/>
      <c r="F2039" s="2"/>
      <c r="G2039" s="2">
        <f t="shared" si="374"/>
        <v>0</v>
      </c>
      <c r="H2039" s="2"/>
      <c r="I2039" s="2">
        <f t="shared" si="375"/>
        <v>0</v>
      </c>
      <c r="J2039" s="2"/>
      <c r="K2039" s="2"/>
      <c r="L2039" s="4">
        <f t="shared" si="376"/>
        <v>0</v>
      </c>
      <c r="M2039" s="5"/>
    </row>
    <row r="2040" spans="1:13">
      <c r="A2040" s="12"/>
      <c r="B2040" s="13"/>
      <c r="C2040" s="5"/>
      <c r="D2040" s="2"/>
      <c r="E2040" s="2"/>
      <c r="F2040" s="2"/>
      <c r="G2040" s="2">
        <f t="shared" si="374"/>
        <v>0</v>
      </c>
      <c r="H2040" s="2"/>
      <c r="I2040" s="2">
        <f t="shared" si="375"/>
        <v>0</v>
      </c>
      <c r="J2040" s="2"/>
      <c r="K2040" s="2"/>
      <c r="L2040" s="4">
        <f t="shared" si="376"/>
        <v>0</v>
      </c>
      <c r="M2040" s="5"/>
    </row>
    <row r="2041" spans="1:13">
      <c r="A2041" s="12"/>
      <c r="B2041" s="13"/>
      <c r="C2041" s="5"/>
      <c r="D2041" s="2"/>
      <c r="E2041" s="2"/>
      <c r="F2041" s="2"/>
      <c r="G2041" s="2">
        <f t="shared" si="374"/>
        <v>0</v>
      </c>
      <c r="H2041" s="2"/>
      <c r="I2041" s="2">
        <f t="shared" si="375"/>
        <v>0</v>
      </c>
      <c r="J2041" s="2"/>
      <c r="K2041" s="2"/>
      <c r="L2041" s="4">
        <f t="shared" si="376"/>
        <v>0</v>
      </c>
      <c r="M2041" s="5"/>
    </row>
    <row r="2042" spans="1:13">
      <c r="A2042" s="12"/>
      <c r="B2042" s="13"/>
      <c r="C2042" s="5"/>
      <c r="D2042" s="2"/>
      <c r="E2042" s="2"/>
      <c r="F2042" s="2"/>
      <c r="G2042" s="2">
        <f t="shared" si="374"/>
        <v>0</v>
      </c>
      <c r="H2042" s="2"/>
      <c r="I2042" s="2">
        <f t="shared" si="375"/>
        <v>0</v>
      </c>
      <c r="J2042" s="2"/>
      <c r="K2042" s="2"/>
      <c r="L2042" s="4">
        <f t="shared" si="376"/>
        <v>0</v>
      </c>
      <c r="M2042" s="5"/>
    </row>
    <row r="2043" spans="1:13">
      <c r="A2043" s="12"/>
      <c r="B2043" s="13"/>
      <c r="C2043" s="5"/>
      <c r="D2043" s="2"/>
      <c r="E2043" s="2"/>
      <c r="F2043" s="2"/>
      <c r="G2043" s="2">
        <f t="shared" si="374"/>
        <v>0</v>
      </c>
      <c r="H2043" s="2"/>
      <c r="I2043" s="2">
        <f t="shared" si="375"/>
        <v>0</v>
      </c>
      <c r="J2043" s="2"/>
      <c r="K2043" s="2"/>
      <c r="L2043" s="4">
        <f t="shared" si="376"/>
        <v>0</v>
      </c>
      <c r="M2043" s="5"/>
    </row>
    <row r="2044" spans="1:13">
      <c r="A2044" s="12"/>
      <c r="B2044" s="13"/>
      <c r="C2044" s="5"/>
      <c r="D2044" s="2"/>
      <c r="E2044" s="2"/>
      <c r="F2044" s="2"/>
      <c r="G2044" s="2">
        <f t="shared" si="374"/>
        <v>0</v>
      </c>
      <c r="H2044" s="2"/>
      <c r="I2044" s="2">
        <f t="shared" si="375"/>
        <v>0</v>
      </c>
      <c r="J2044" s="2"/>
      <c r="K2044" s="2"/>
      <c r="L2044" s="4">
        <f t="shared" si="376"/>
        <v>0</v>
      </c>
      <c r="M2044" s="5"/>
    </row>
    <row r="2045" spans="1:13">
      <c r="A2045" s="12"/>
      <c r="B2045" s="13"/>
      <c r="C2045" s="5"/>
      <c r="D2045" s="2"/>
      <c r="E2045" s="2"/>
      <c r="F2045" s="2"/>
      <c r="G2045" s="2">
        <f t="shared" si="374"/>
        <v>0</v>
      </c>
      <c r="H2045" s="2"/>
      <c r="I2045" s="2">
        <f t="shared" si="375"/>
        <v>0</v>
      </c>
      <c r="J2045" s="2"/>
      <c r="K2045" s="2"/>
      <c r="L2045" s="4">
        <f t="shared" si="376"/>
        <v>0</v>
      </c>
      <c r="M2045" s="5"/>
    </row>
    <row r="2046" spans="1:13">
      <c r="A2046" s="12"/>
      <c r="B2046" s="13"/>
      <c r="C2046" s="5"/>
      <c r="D2046" s="2"/>
      <c r="E2046" s="2"/>
      <c r="F2046" s="2"/>
      <c r="G2046" s="2">
        <f t="shared" si="374"/>
        <v>0</v>
      </c>
      <c r="H2046" s="2"/>
      <c r="I2046" s="2">
        <f t="shared" si="375"/>
        <v>0</v>
      </c>
      <c r="J2046" s="2"/>
      <c r="K2046" s="2"/>
      <c r="L2046" s="4">
        <f t="shared" si="376"/>
        <v>0</v>
      </c>
      <c r="M2046" s="5"/>
    </row>
    <row r="2047" spans="1:13">
      <c r="A2047" s="12"/>
      <c r="B2047" s="13"/>
      <c r="C2047" s="5"/>
      <c r="D2047" s="2"/>
      <c r="E2047" s="2"/>
      <c r="F2047" s="2"/>
      <c r="G2047" s="2">
        <f t="shared" si="374"/>
        <v>0</v>
      </c>
      <c r="H2047" s="2"/>
      <c r="I2047" s="2">
        <f t="shared" si="375"/>
        <v>0</v>
      </c>
      <c r="J2047" s="2"/>
      <c r="K2047" s="2"/>
      <c r="L2047" s="4">
        <f t="shared" si="376"/>
        <v>0</v>
      </c>
      <c r="M2047" s="5"/>
    </row>
    <row r="2048" spans="1:13">
      <c r="A2048" s="12"/>
      <c r="B2048" s="13"/>
      <c r="C2048" s="5"/>
      <c r="D2048" s="2"/>
      <c r="E2048" s="2"/>
      <c r="F2048" s="2"/>
      <c r="G2048" s="2">
        <f t="shared" si="374"/>
        <v>0</v>
      </c>
      <c r="H2048" s="2"/>
      <c r="I2048" s="2">
        <f t="shared" si="375"/>
        <v>0</v>
      </c>
      <c r="J2048" s="2"/>
      <c r="K2048" s="2"/>
      <c r="L2048" s="4">
        <f t="shared" si="376"/>
        <v>0</v>
      </c>
      <c r="M2048" s="5"/>
    </row>
    <row r="2049" spans="1:13">
      <c r="A2049" s="12"/>
      <c r="B2049" s="13"/>
      <c r="C2049" s="5"/>
      <c r="D2049" s="2"/>
      <c r="E2049" s="2"/>
      <c r="F2049" s="2"/>
      <c r="G2049" s="2">
        <f t="shared" si="374"/>
        <v>0</v>
      </c>
      <c r="H2049" s="2"/>
      <c r="I2049" s="2">
        <f t="shared" si="375"/>
        <v>0</v>
      </c>
      <c r="J2049" s="2"/>
      <c r="K2049" s="2"/>
      <c r="L2049" s="4">
        <f t="shared" si="376"/>
        <v>0</v>
      </c>
      <c r="M2049" s="5"/>
    </row>
    <row r="2050" spans="1:13">
      <c r="A2050" s="12"/>
      <c r="B2050" s="13"/>
      <c r="C2050" s="5"/>
      <c r="D2050" s="2"/>
      <c r="E2050" s="2"/>
      <c r="F2050" s="2"/>
      <c r="G2050" s="2">
        <f t="shared" si="374"/>
        <v>0</v>
      </c>
      <c r="H2050" s="2"/>
      <c r="I2050" s="2">
        <f t="shared" si="375"/>
        <v>0</v>
      </c>
      <c r="J2050" s="2"/>
      <c r="K2050" s="2"/>
      <c r="L2050" s="4">
        <f t="shared" si="376"/>
        <v>0</v>
      </c>
      <c r="M2050" s="5"/>
    </row>
    <row r="2051" spans="1:13">
      <c r="A2051" s="12"/>
      <c r="B2051" s="13"/>
      <c r="C2051" s="5"/>
      <c r="D2051" s="2"/>
      <c r="E2051" s="2"/>
      <c r="F2051" s="2"/>
      <c r="G2051" s="2">
        <f t="shared" si="374"/>
        <v>0</v>
      </c>
      <c r="H2051" s="2"/>
      <c r="I2051" s="2">
        <f t="shared" si="375"/>
        <v>0</v>
      </c>
      <c r="J2051" s="2"/>
      <c r="K2051" s="2"/>
      <c r="L2051" s="4">
        <f t="shared" si="376"/>
        <v>0</v>
      </c>
      <c r="M2051" s="5"/>
    </row>
    <row r="2052" spans="1:13">
      <c r="A2052" s="12"/>
      <c r="B2052" s="13"/>
      <c r="C2052" s="5"/>
      <c r="D2052" s="2"/>
      <c r="E2052" s="2"/>
      <c r="F2052" s="2"/>
      <c r="G2052" s="2">
        <f t="shared" si="374"/>
        <v>0</v>
      </c>
      <c r="H2052" s="2"/>
      <c r="I2052" s="2">
        <f t="shared" si="375"/>
        <v>0</v>
      </c>
      <c r="J2052" s="2"/>
      <c r="K2052" s="2"/>
      <c r="L2052" s="4">
        <f t="shared" si="376"/>
        <v>0</v>
      </c>
      <c r="M2052" s="5"/>
    </row>
    <row r="2053" spans="1:13">
      <c r="A2053" s="12"/>
      <c r="B2053" s="13"/>
      <c r="C2053" s="5"/>
      <c r="D2053" s="2"/>
      <c r="E2053" s="2"/>
      <c r="F2053" s="2"/>
      <c r="G2053" s="2">
        <f t="shared" si="374"/>
        <v>0</v>
      </c>
      <c r="H2053" s="2"/>
      <c r="I2053" s="2">
        <f t="shared" si="375"/>
        <v>0</v>
      </c>
      <c r="J2053" s="2"/>
      <c r="K2053" s="2"/>
      <c r="L2053" s="4">
        <f t="shared" si="376"/>
        <v>0</v>
      </c>
      <c r="M2053" s="5"/>
    </row>
    <row r="2054" spans="1:13">
      <c r="A2054" s="12"/>
      <c r="B2054" s="13"/>
      <c r="C2054" s="5"/>
      <c r="D2054" s="2"/>
      <c r="E2054" s="2"/>
      <c r="F2054" s="2"/>
      <c r="G2054" s="2">
        <f t="shared" si="374"/>
        <v>0</v>
      </c>
      <c r="H2054" s="2"/>
      <c r="I2054" s="2">
        <f t="shared" si="375"/>
        <v>0</v>
      </c>
      <c r="J2054" s="2"/>
      <c r="K2054" s="2"/>
      <c r="L2054" s="4">
        <f t="shared" si="376"/>
        <v>0</v>
      </c>
      <c r="M2054" s="5"/>
    </row>
    <row r="2055" spans="1:13">
      <c r="A2055" s="12"/>
      <c r="B2055" s="13"/>
      <c r="C2055" s="5"/>
      <c r="D2055" s="2"/>
      <c r="E2055" s="2"/>
      <c r="F2055" s="2"/>
      <c r="G2055" s="2">
        <f t="shared" si="374"/>
        <v>0</v>
      </c>
      <c r="H2055" s="2"/>
      <c r="I2055" s="2">
        <f t="shared" si="375"/>
        <v>0</v>
      </c>
      <c r="J2055" s="2"/>
      <c r="K2055" s="2"/>
      <c r="L2055" s="4">
        <f t="shared" si="376"/>
        <v>0</v>
      </c>
      <c r="M2055" s="5"/>
    </row>
    <row r="2056" spans="1:13">
      <c r="A2056" s="12"/>
      <c r="B2056" s="13"/>
      <c r="C2056" s="5"/>
      <c r="D2056" s="2"/>
      <c r="E2056" s="2"/>
      <c r="F2056" s="2"/>
      <c r="G2056" s="2">
        <f t="shared" si="374"/>
        <v>0</v>
      </c>
      <c r="H2056" s="2"/>
      <c r="I2056" s="2">
        <f t="shared" si="375"/>
        <v>0</v>
      </c>
      <c r="J2056" s="2"/>
      <c r="K2056" s="2"/>
      <c r="L2056" s="4">
        <f t="shared" si="376"/>
        <v>0</v>
      </c>
      <c r="M2056" s="5"/>
    </row>
    <row r="2057" spans="1:13">
      <c r="A2057" s="12"/>
      <c r="B2057" s="13"/>
      <c r="C2057" s="5"/>
      <c r="D2057" s="2"/>
      <c r="E2057" s="2"/>
      <c r="F2057" s="2"/>
      <c r="G2057" s="2">
        <f t="shared" si="374"/>
        <v>0</v>
      </c>
      <c r="H2057" s="2"/>
      <c r="I2057" s="2">
        <f t="shared" si="375"/>
        <v>0</v>
      </c>
      <c r="J2057" s="2"/>
      <c r="K2057" s="2"/>
      <c r="L2057" s="4">
        <f t="shared" si="376"/>
        <v>0</v>
      </c>
      <c r="M2057" s="64"/>
    </row>
    <row r="2058" spans="1:13">
      <c r="A2058" s="12"/>
      <c r="B2058" s="13"/>
      <c r="C2058" s="5"/>
      <c r="D2058" s="2"/>
      <c r="E2058" s="2"/>
      <c r="F2058" s="2"/>
      <c r="G2058" s="2">
        <f t="shared" si="374"/>
        <v>0</v>
      </c>
      <c r="H2058" s="2"/>
      <c r="I2058" s="2">
        <f t="shared" si="375"/>
        <v>0</v>
      </c>
      <c r="J2058" s="2"/>
      <c r="K2058" s="2"/>
      <c r="L2058" s="4">
        <f t="shared" si="376"/>
        <v>0</v>
      </c>
      <c r="M2058" s="5"/>
    </row>
    <row r="2059" spans="1:13">
      <c r="A2059" s="12"/>
      <c r="B2059" s="13"/>
      <c r="C2059" s="5"/>
      <c r="D2059" s="2"/>
      <c r="E2059" s="2"/>
      <c r="F2059" s="2"/>
      <c r="G2059" s="2">
        <f t="shared" si="374"/>
        <v>0</v>
      </c>
      <c r="H2059" s="2"/>
      <c r="I2059" s="2">
        <f t="shared" si="375"/>
        <v>0</v>
      </c>
      <c r="J2059" s="2"/>
      <c r="K2059" s="2"/>
      <c r="L2059" s="4">
        <f t="shared" si="376"/>
        <v>0</v>
      </c>
      <c r="M2059" s="5"/>
    </row>
    <row r="2060" spans="1:13">
      <c r="A2060" s="12"/>
      <c r="B2060" s="13"/>
      <c r="C2060" s="5"/>
      <c r="D2060" s="2"/>
      <c r="E2060" s="2"/>
      <c r="F2060" s="2"/>
      <c r="G2060" s="2">
        <f t="shared" si="374"/>
        <v>0</v>
      </c>
      <c r="H2060" s="2"/>
      <c r="I2060" s="2">
        <f t="shared" si="375"/>
        <v>0</v>
      </c>
      <c r="J2060" s="2"/>
      <c r="K2060" s="2"/>
      <c r="L2060" s="4">
        <f t="shared" si="376"/>
        <v>0</v>
      </c>
      <c r="M2060" s="5"/>
    </row>
    <row r="2061" spans="1:13">
      <c r="A2061" s="12"/>
      <c r="B2061" s="13"/>
      <c r="C2061" s="5"/>
      <c r="D2061" s="2"/>
      <c r="E2061" s="2"/>
      <c r="F2061" s="2"/>
      <c r="G2061" s="2">
        <f t="shared" si="374"/>
        <v>0</v>
      </c>
      <c r="H2061" s="2"/>
      <c r="I2061" s="2">
        <f t="shared" si="375"/>
        <v>0</v>
      </c>
      <c r="J2061" s="2"/>
      <c r="K2061" s="2"/>
      <c r="L2061" s="4">
        <f t="shared" si="376"/>
        <v>0</v>
      </c>
      <c r="M2061" s="5"/>
    </row>
    <row r="2062" spans="1:13">
      <c r="A2062" s="12"/>
      <c r="B2062" s="13"/>
      <c r="C2062" s="5"/>
      <c r="D2062" s="2"/>
      <c r="E2062" s="2"/>
      <c r="F2062" s="2"/>
      <c r="G2062" s="2">
        <f t="shared" si="374"/>
        <v>0</v>
      </c>
      <c r="H2062" s="2"/>
      <c r="I2062" s="2">
        <f t="shared" si="375"/>
        <v>0</v>
      </c>
      <c r="J2062" s="2"/>
      <c r="K2062" s="2"/>
      <c r="L2062" s="4">
        <f t="shared" si="376"/>
        <v>0</v>
      </c>
      <c r="M2062" s="5"/>
    </row>
    <row r="2063" spans="1:13" ht="15.75" thickBot="1">
      <c r="A2063" s="12"/>
      <c r="B2063" s="13"/>
      <c r="C2063" s="5"/>
      <c r="D2063" s="2"/>
      <c r="E2063" s="2"/>
      <c r="F2063" s="2"/>
      <c r="G2063" s="2">
        <f t="shared" si="374"/>
        <v>0</v>
      </c>
      <c r="H2063" s="2"/>
      <c r="I2063" s="2">
        <f t="shared" si="375"/>
        <v>0</v>
      </c>
      <c r="J2063" s="2"/>
      <c r="K2063" s="2"/>
      <c r="L2063" s="2">
        <f t="shared" si="376"/>
        <v>0</v>
      </c>
      <c r="M2063" s="5"/>
    </row>
    <row r="2064" spans="1:13" ht="15.75" thickBot="1">
      <c r="D2064" s="14">
        <f>SUM(D2032:D2063)</f>
        <v>0</v>
      </c>
      <c r="E2064" s="14">
        <f>SUM(E2032:E2063)</f>
        <v>0</v>
      </c>
      <c r="F2064" s="8"/>
      <c r="G2064" s="14">
        <f t="shared" ref="G2064:L2064" si="377">SUM(G2032:G2063)</f>
        <v>0</v>
      </c>
      <c r="H2064" s="14">
        <f t="shared" si="377"/>
        <v>0</v>
      </c>
      <c r="I2064" s="14">
        <f t="shared" si="377"/>
        <v>0</v>
      </c>
      <c r="J2064" s="14">
        <f t="shared" si="377"/>
        <v>0</v>
      </c>
      <c r="K2064" s="14">
        <f t="shared" si="377"/>
        <v>0</v>
      </c>
      <c r="L2064" s="14">
        <f t="shared" si="377"/>
        <v>0</v>
      </c>
      <c r="M2064" s="5"/>
    </row>
    <row r="2065" spans="1:13">
      <c r="A2065" s="23"/>
      <c r="B2065" s="23"/>
      <c r="C2065" s="23"/>
      <c r="D2065" s="23" t="s">
        <v>82</v>
      </c>
      <c r="E2065" s="23" t="s">
        <v>82</v>
      </c>
      <c r="F2065" s="23"/>
      <c r="G2065" s="23"/>
      <c r="H2065" s="23"/>
      <c r="I2065" s="23"/>
      <c r="J2065" s="23"/>
      <c r="K2065" s="23"/>
      <c r="L2065" s="23"/>
      <c r="M2065" s="24"/>
    </row>
    <row r="2066" spans="1:13">
      <c r="D2066" s="10"/>
      <c r="E2066" s="10"/>
      <c r="I2066" s="3"/>
      <c r="L2066" s="35"/>
      <c r="M2066" s="35"/>
    </row>
    <row r="2067" spans="1:13">
      <c r="A2067" s="20"/>
      <c r="B2067" s="13"/>
      <c r="C2067" s="5"/>
      <c r="D2067" s="2"/>
      <c r="E2067" s="2"/>
      <c r="F2067" s="2"/>
      <c r="G2067" s="2">
        <f t="shared" ref="G2067:G2084" si="378">+((D2067*12)+E2067)*F2067*1000</f>
        <v>0</v>
      </c>
      <c r="H2067" s="2"/>
      <c r="I2067" s="2">
        <f t="shared" ref="I2067:I2084" si="379">+H2067*F2067*1000</f>
        <v>0</v>
      </c>
      <c r="J2067" s="2"/>
      <c r="K2067" s="2"/>
      <c r="L2067" s="4">
        <f>+G2067-I2067-J2067-K2067</f>
        <v>0</v>
      </c>
      <c r="M2067" s="22"/>
    </row>
    <row r="2068" spans="1:13">
      <c r="A2068" s="12"/>
      <c r="B2068" s="13"/>
      <c r="C2068" s="5"/>
      <c r="D2068" s="2"/>
      <c r="E2068" s="2"/>
      <c r="F2068" s="2"/>
      <c r="G2068" s="2">
        <f t="shared" si="378"/>
        <v>0</v>
      </c>
      <c r="H2068" s="2"/>
      <c r="I2068" s="2">
        <f t="shared" si="379"/>
        <v>0</v>
      </c>
      <c r="J2068" s="2"/>
      <c r="K2068" s="2"/>
      <c r="L2068" s="4">
        <f t="shared" ref="L2068:L2082" si="380">+G2068-I2068-J2068-K2068</f>
        <v>0</v>
      </c>
      <c r="M2068" s="5"/>
    </row>
    <row r="2069" spans="1:13">
      <c r="A2069" s="12"/>
      <c r="B2069" s="13"/>
      <c r="C2069" s="5"/>
      <c r="D2069" s="2"/>
      <c r="E2069" s="2"/>
      <c r="F2069" s="2"/>
      <c r="G2069" s="2">
        <f t="shared" si="378"/>
        <v>0</v>
      </c>
      <c r="H2069" s="2"/>
      <c r="I2069" s="2">
        <f t="shared" si="379"/>
        <v>0</v>
      </c>
      <c r="J2069" s="2"/>
      <c r="K2069" s="2"/>
      <c r="L2069" s="4">
        <f t="shared" si="380"/>
        <v>0</v>
      </c>
      <c r="M2069" s="5"/>
    </row>
    <row r="2070" spans="1:13">
      <c r="A2070" s="12"/>
      <c r="B2070" s="13"/>
      <c r="C2070" s="5"/>
      <c r="D2070" s="2"/>
      <c r="E2070" s="2"/>
      <c r="F2070" s="2"/>
      <c r="G2070" s="2">
        <f t="shared" si="378"/>
        <v>0</v>
      </c>
      <c r="H2070" s="2"/>
      <c r="I2070" s="2">
        <f t="shared" si="379"/>
        <v>0</v>
      </c>
      <c r="J2070" s="2"/>
      <c r="K2070" s="2"/>
      <c r="L2070" s="4">
        <f t="shared" si="380"/>
        <v>0</v>
      </c>
      <c r="M2070" s="5"/>
    </row>
    <row r="2071" spans="1:13">
      <c r="A2071" s="12"/>
      <c r="B2071" s="13"/>
      <c r="C2071" s="5"/>
      <c r="D2071" s="2"/>
      <c r="E2071" s="2"/>
      <c r="F2071" s="2"/>
      <c r="G2071" s="2">
        <f t="shared" si="378"/>
        <v>0</v>
      </c>
      <c r="H2071" s="2"/>
      <c r="I2071" s="2">
        <f t="shared" si="379"/>
        <v>0</v>
      </c>
      <c r="J2071" s="2"/>
      <c r="K2071" s="2"/>
      <c r="L2071" s="4">
        <f t="shared" si="380"/>
        <v>0</v>
      </c>
      <c r="M2071" s="5"/>
    </row>
    <row r="2072" spans="1:13">
      <c r="A2072" s="12"/>
      <c r="B2072" s="13"/>
      <c r="C2072" s="5"/>
      <c r="D2072" s="2"/>
      <c r="E2072" s="2"/>
      <c r="F2072" s="2"/>
      <c r="G2072" s="2">
        <f t="shared" si="378"/>
        <v>0</v>
      </c>
      <c r="H2072" s="2"/>
      <c r="I2072" s="2">
        <f t="shared" si="379"/>
        <v>0</v>
      </c>
      <c r="J2072" s="2"/>
      <c r="K2072" s="2"/>
      <c r="L2072" s="4">
        <f t="shared" si="380"/>
        <v>0</v>
      </c>
      <c r="M2072" s="5"/>
    </row>
    <row r="2073" spans="1:13">
      <c r="A2073" s="12"/>
      <c r="B2073" s="13"/>
      <c r="C2073" s="5"/>
      <c r="D2073" s="2"/>
      <c r="E2073" s="2"/>
      <c r="F2073" s="2"/>
      <c r="G2073" s="2">
        <f t="shared" si="378"/>
        <v>0</v>
      </c>
      <c r="H2073" s="2"/>
      <c r="I2073" s="2">
        <f t="shared" si="379"/>
        <v>0</v>
      </c>
      <c r="J2073" s="2"/>
      <c r="K2073" s="2"/>
      <c r="L2073" s="4">
        <f t="shared" si="380"/>
        <v>0</v>
      </c>
      <c r="M2073" s="5"/>
    </row>
    <row r="2074" spans="1:13">
      <c r="A2074" s="12"/>
      <c r="B2074" s="13"/>
      <c r="C2074" s="5"/>
      <c r="D2074" s="2"/>
      <c r="E2074" s="2"/>
      <c r="F2074" s="2"/>
      <c r="G2074" s="2">
        <f t="shared" si="378"/>
        <v>0</v>
      </c>
      <c r="H2074" s="2"/>
      <c r="I2074" s="2">
        <f t="shared" si="379"/>
        <v>0</v>
      </c>
      <c r="J2074" s="2"/>
      <c r="K2074" s="2"/>
      <c r="L2074" s="4">
        <f t="shared" si="380"/>
        <v>0</v>
      </c>
      <c r="M2074" s="5"/>
    </row>
    <row r="2075" spans="1:13">
      <c r="A2075" s="12"/>
      <c r="B2075" s="13"/>
      <c r="C2075" s="5"/>
      <c r="D2075" s="2"/>
      <c r="E2075" s="2"/>
      <c r="F2075" s="2"/>
      <c r="G2075" s="2">
        <f t="shared" si="378"/>
        <v>0</v>
      </c>
      <c r="H2075" s="2"/>
      <c r="I2075" s="2">
        <f t="shared" si="379"/>
        <v>0</v>
      </c>
      <c r="J2075" s="2"/>
      <c r="K2075" s="2"/>
      <c r="L2075" s="4">
        <f t="shared" si="380"/>
        <v>0</v>
      </c>
      <c r="M2075" s="5"/>
    </row>
    <row r="2076" spans="1:13">
      <c r="A2076" s="12"/>
      <c r="B2076" s="13"/>
      <c r="C2076" s="5"/>
      <c r="D2076" s="2"/>
      <c r="E2076" s="2"/>
      <c r="F2076" s="2"/>
      <c r="G2076" s="2">
        <f t="shared" si="378"/>
        <v>0</v>
      </c>
      <c r="H2076" s="2"/>
      <c r="I2076" s="2">
        <f t="shared" si="379"/>
        <v>0</v>
      </c>
      <c r="J2076" s="2"/>
      <c r="K2076" s="2"/>
      <c r="L2076" s="4">
        <f t="shared" si="380"/>
        <v>0</v>
      </c>
      <c r="M2076" s="5"/>
    </row>
    <row r="2077" spans="1:13">
      <c r="A2077" s="12"/>
      <c r="B2077" s="13"/>
      <c r="C2077" s="5"/>
      <c r="D2077" s="2"/>
      <c r="E2077" s="2"/>
      <c r="F2077" s="2"/>
      <c r="G2077" s="2">
        <f t="shared" si="378"/>
        <v>0</v>
      </c>
      <c r="H2077" s="2"/>
      <c r="I2077" s="2">
        <f t="shared" si="379"/>
        <v>0</v>
      </c>
      <c r="J2077" s="2"/>
      <c r="K2077" s="2"/>
      <c r="L2077" s="4">
        <f t="shared" si="380"/>
        <v>0</v>
      </c>
      <c r="M2077" s="64"/>
    </row>
    <row r="2078" spans="1:13">
      <c r="A2078" s="12"/>
      <c r="B2078" s="13"/>
      <c r="C2078" s="5"/>
      <c r="D2078" s="2"/>
      <c r="E2078" s="2"/>
      <c r="F2078" s="2"/>
      <c r="G2078" s="2">
        <f t="shared" si="378"/>
        <v>0</v>
      </c>
      <c r="H2078" s="2"/>
      <c r="I2078" s="2">
        <f t="shared" si="379"/>
        <v>0</v>
      </c>
      <c r="J2078" s="2"/>
      <c r="K2078" s="2"/>
      <c r="L2078" s="4">
        <f t="shared" si="380"/>
        <v>0</v>
      </c>
      <c r="M2078" s="5"/>
    </row>
    <row r="2079" spans="1:13">
      <c r="A2079" s="12"/>
      <c r="B2079" s="13"/>
      <c r="C2079" s="5"/>
      <c r="D2079" s="2"/>
      <c r="E2079" s="2"/>
      <c r="F2079" s="2"/>
      <c r="G2079" s="2">
        <f t="shared" si="378"/>
        <v>0</v>
      </c>
      <c r="H2079" s="2"/>
      <c r="I2079" s="2">
        <f t="shared" si="379"/>
        <v>0</v>
      </c>
      <c r="J2079" s="2"/>
      <c r="K2079" s="2"/>
      <c r="L2079" s="4">
        <f t="shared" si="380"/>
        <v>0</v>
      </c>
      <c r="M2079" s="5"/>
    </row>
    <row r="2080" spans="1:13">
      <c r="A2080" s="12"/>
      <c r="B2080" s="13"/>
      <c r="C2080" s="5"/>
      <c r="D2080" s="2"/>
      <c r="E2080" s="2"/>
      <c r="F2080" s="2"/>
      <c r="G2080" s="2">
        <f t="shared" si="378"/>
        <v>0</v>
      </c>
      <c r="H2080" s="2"/>
      <c r="I2080" s="2">
        <f t="shared" si="379"/>
        <v>0</v>
      </c>
      <c r="J2080" s="2"/>
      <c r="K2080" s="2"/>
      <c r="L2080" s="4">
        <f t="shared" si="380"/>
        <v>0</v>
      </c>
      <c r="M2080" s="5"/>
    </row>
    <row r="2081" spans="1:13">
      <c r="A2081" s="12"/>
      <c r="B2081" s="13"/>
      <c r="C2081" s="5"/>
      <c r="D2081" s="2"/>
      <c r="E2081" s="2"/>
      <c r="F2081" s="2"/>
      <c r="G2081" s="2">
        <f t="shared" si="378"/>
        <v>0</v>
      </c>
      <c r="H2081" s="2"/>
      <c r="I2081" s="2">
        <f t="shared" si="379"/>
        <v>0</v>
      </c>
      <c r="J2081" s="2"/>
      <c r="K2081" s="2"/>
      <c r="L2081" s="4">
        <f t="shared" si="380"/>
        <v>0</v>
      </c>
      <c r="M2081" s="5"/>
    </row>
    <row r="2082" spans="1:13">
      <c r="A2082" s="12"/>
      <c r="B2082" s="13"/>
      <c r="C2082" s="5"/>
      <c r="D2082" s="2"/>
      <c r="E2082" s="2"/>
      <c r="F2082" s="2"/>
      <c r="G2082" s="2">
        <f t="shared" si="378"/>
        <v>0</v>
      </c>
      <c r="H2082" s="2"/>
      <c r="I2082" s="2">
        <f t="shared" si="379"/>
        <v>0</v>
      </c>
      <c r="J2082" s="2"/>
      <c r="K2082" s="2"/>
      <c r="L2082" s="4">
        <f t="shared" si="380"/>
        <v>0</v>
      </c>
      <c r="M2082" s="5"/>
    </row>
    <row r="2083" spans="1:13">
      <c r="A2083" s="12"/>
      <c r="B2083" s="13"/>
      <c r="C2083" s="5"/>
      <c r="D2083" s="2"/>
      <c r="E2083" s="2"/>
      <c r="F2083" s="2"/>
      <c r="G2083" s="2">
        <f t="shared" si="378"/>
        <v>0</v>
      </c>
      <c r="H2083" s="2"/>
      <c r="I2083" s="2">
        <f t="shared" si="379"/>
        <v>0</v>
      </c>
      <c r="J2083" s="2"/>
      <c r="K2083" s="2"/>
      <c r="L2083" s="4">
        <f>+SUM(G2082:G2083)-SUM(I2082:K2083)</f>
        <v>0</v>
      </c>
      <c r="M2083" s="5"/>
    </row>
    <row r="2084" spans="1:13" ht="15.75" thickBot="1">
      <c r="A2084" s="12"/>
      <c r="B2084" s="13"/>
      <c r="C2084" s="5"/>
      <c r="D2084" s="2"/>
      <c r="E2084" s="2"/>
      <c r="F2084" s="2"/>
      <c r="G2084" s="2">
        <f t="shared" si="378"/>
        <v>0</v>
      </c>
      <c r="H2084" s="2"/>
      <c r="I2084" s="2">
        <f t="shared" si="379"/>
        <v>0</v>
      </c>
      <c r="J2084" s="2"/>
      <c r="K2084" s="2"/>
      <c r="L2084" s="2">
        <f>+G2084-I2084-J2084-K2084</f>
        <v>0</v>
      </c>
      <c r="M2084" s="5"/>
    </row>
    <row r="2085" spans="1:13" ht="15.75" thickBot="1">
      <c r="D2085" s="14">
        <f>SUM(D2067:D2084)</f>
        <v>0</v>
      </c>
      <c r="E2085" s="14">
        <f>SUM(E2067:E2084)</f>
        <v>0</v>
      </c>
      <c r="F2085" s="8"/>
      <c r="G2085" s="14">
        <f t="shared" ref="G2085:L2085" si="381">SUM(G2067:G2084)</f>
        <v>0</v>
      </c>
      <c r="H2085" s="14">
        <f t="shared" si="381"/>
        <v>0</v>
      </c>
      <c r="I2085" s="14">
        <f t="shared" si="381"/>
        <v>0</v>
      </c>
      <c r="J2085" s="14">
        <f t="shared" si="381"/>
        <v>0</v>
      </c>
      <c r="K2085" s="14">
        <f t="shared" si="381"/>
        <v>0</v>
      </c>
      <c r="L2085" s="14">
        <f t="shared" si="381"/>
        <v>0</v>
      </c>
      <c r="M2085" s="5"/>
    </row>
    <row r="2086" spans="1:13">
      <c r="A2086" s="23"/>
      <c r="B2086" s="23"/>
      <c r="C2086" s="23"/>
      <c r="D2086" s="23" t="s">
        <v>82</v>
      </c>
      <c r="E2086" s="23" t="s">
        <v>82</v>
      </c>
      <c r="F2086" s="23"/>
      <c r="G2086" s="23"/>
      <c r="H2086" s="23"/>
      <c r="I2086" s="23"/>
      <c r="J2086" s="23"/>
      <c r="K2086" s="23"/>
      <c r="L2086" s="23"/>
      <c r="M2086" s="24"/>
    </row>
    <row r="2087" spans="1:13">
      <c r="D2087" s="10"/>
      <c r="E2087" s="10"/>
      <c r="I2087" s="3"/>
      <c r="L2087" s="35"/>
      <c r="M2087" s="35"/>
    </row>
    <row r="2088" spans="1:13">
      <c r="A2088" s="20"/>
      <c r="B2088" s="13"/>
      <c r="C2088" s="5"/>
      <c r="D2088" s="2"/>
      <c r="E2088" s="2"/>
      <c r="F2088" s="2"/>
      <c r="G2088" s="2">
        <f t="shared" ref="G2088:G2132" si="382">+((D2088*12)+E2088)*F2088*1000</f>
        <v>0</v>
      </c>
      <c r="H2088" s="2"/>
      <c r="I2088" s="2">
        <f t="shared" ref="I2088:I2132" si="383">+H2088*F2088*1000</f>
        <v>0</v>
      </c>
      <c r="J2088" s="2"/>
      <c r="K2088" s="2"/>
      <c r="L2088" s="4">
        <f t="shared" ref="L2088:L2132" si="384">+G2088-I2088-J2088-K2088</f>
        <v>0</v>
      </c>
      <c r="M2088" s="22"/>
    </row>
    <row r="2089" spans="1:13">
      <c r="A2089" s="12"/>
      <c r="B2089" s="13"/>
      <c r="C2089" s="5"/>
      <c r="D2089" s="2"/>
      <c r="E2089" s="2"/>
      <c r="F2089" s="2"/>
      <c r="G2089" s="2">
        <f t="shared" si="382"/>
        <v>0</v>
      </c>
      <c r="H2089" s="2"/>
      <c r="I2089" s="2">
        <f t="shared" si="383"/>
        <v>0</v>
      </c>
      <c r="J2089" s="2"/>
      <c r="K2089" s="2"/>
      <c r="L2089" s="4">
        <f t="shared" si="384"/>
        <v>0</v>
      </c>
      <c r="M2089" s="5"/>
    </row>
    <row r="2090" spans="1:13">
      <c r="A2090" s="12"/>
      <c r="B2090" s="13"/>
      <c r="C2090" s="5"/>
      <c r="D2090" s="2"/>
      <c r="E2090" s="2"/>
      <c r="F2090" s="2"/>
      <c r="G2090" s="2">
        <f t="shared" si="382"/>
        <v>0</v>
      </c>
      <c r="H2090" s="2"/>
      <c r="I2090" s="2">
        <f t="shared" si="383"/>
        <v>0</v>
      </c>
      <c r="J2090" s="2"/>
      <c r="K2090" s="2"/>
      <c r="L2090" s="4">
        <f t="shared" si="384"/>
        <v>0</v>
      </c>
      <c r="M2090" s="5"/>
    </row>
    <row r="2091" spans="1:13">
      <c r="A2091" s="12"/>
      <c r="B2091" s="13"/>
      <c r="C2091" s="5"/>
      <c r="D2091" s="2"/>
      <c r="E2091" s="2"/>
      <c r="F2091" s="2"/>
      <c r="G2091" s="2">
        <f t="shared" si="382"/>
        <v>0</v>
      </c>
      <c r="H2091" s="2"/>
      <c r="I2091" s="2">
        <f t="shared" si="383"/>
        <v>0</v>
      </c>
      <c r="J2091" s="2"/>
      <c r="K2091" s="2"/>
      <c r="L2091" s="4">
        <f t="shared" si="384"/>
        <v>0</v>
      </c>
      <c r="M2091" s="5"/>
    </row>
    <row r="2092" spans="1:13">
      <c r="A2092" s="12"/>
      <c r="B2092" s="13"/>
      <c r="C2092" s="5"/>
      <c r="D2092" s="2"/>
      <c r="E2092" s="2"/>
      <c r="F2092" s="2"/>
      <c r="G2092" s="2">
        <f t="shared" si="382"/>
        <v>0</v>
      </c>
      <c r="H2092" s="2"/>
      <c r="I2092" s="2">
        <f t="shared" si="383"/>
        <v>0</v>
      </c>
      <c r="J2092" s="2"/>
      <c r="K2092" s="2"/>
      <c r="L2092" s="4">
        <f t="shared" si="384"/>
        <v>0</v>
      </c>
      <c r="M2092" s="5"/>
    </row>
    <row r="2093" spans="1:13">
      <c r="A2093" s="12"/>
      <c r="B2093" s="13"/>
      <c r="C2093" s="5"/>
      <c r="D2093" s="2"/>
      <c r="E2093" s="2"/>
      <c r="F2093" s="2"/>
      <c r="G2093" s="2">
        <f t="shared" si="382"/>
        <v>0</v>
      </c>
      <c r="H2093" s="2"/>
      <c r="I2093" s="2">
        <f t="shared" si="383"/>
        <v>0</v>
      </c>
      <c r="J2093" s="2"/>
      <c r="K2093" s="2"/>
      <c r="L2093" s="4">
        <f t="shared" si="384"/>
        <v>0</v>
      </c>
      <c r="M2093" s="5"/>
    </row>
    <row r="2094" spans="1:13">
      <c r="A2094" s="12"/>
      <c r="B2094" s="13"/>
      <c r="C2094" s="5"/>
      <c r="D2094" s="2"/>
      <c r="E2094" s="2"/>
      <c r="F2094" s="2"/>
      <c r="G2094" s="2">
        <f t="shared" si="382"/>
        <v>0</v>
      </c>
      <c r="H2094" s="2"/>
      <c r="I2094" s="2">
        <f t="shared" si="383"/>
        <v>0</v>
      </c>
      <c r="J2094" s="2"/>
      <c r="K2094" s="2"/>
      <c r="L2094" s="4">
        <f t="shared" si="384"/>
        <v>0</v>
      </c>
      <c r="M2094" s="5"/>
    </row>
    <row r="2095" spans="1:13">
      <c r="A2095" s="12"/>
      <c r="B2095" s="13"/>
      <c r="C2095" s="5"/>
      <c r="D2095" s="2"/>
      <c r="E2095" s="2"/>
      <c r="F2095" s="2"/>
      <c r="G2095" s="2">
        <f t="shared" si="382"/>
        <v>0</v>
      </c>
      <c r="H2095" s="2"/>
      <c r="I2095" s="2">
        <f t="shared" si="383"/>
        <v>0</v>
      </c>
      <c r="J2095" s="2"/>
      <c r="K2095" s="2"/>
      <c r="L2095" s="4">
        <f t="shared" si="384"/>
        <v>0</v>
      </c>
      <c r="M2095" s="5"/>
    </row>
    <row r="2096" spans="1:13">
      <c r="A2096" s="12"/>
      <c r="B2096" s="13"/>
      <c r="C2096" s="5"/>
      <c r="D2096" s="2"/>
      <c r="E2096" s="2"/>
      <c r="F2096" s="2"/>
      <c r="G2096" s="2">
        <f t="shared" si="382"/>
        <v>0</v>
      </c>
      <c r="H2096" s="2"/>
      <c r="I2096" s="2">
        <f t="shared" si="383"/>
        <v>0</v>
      </c>
      <c r="J2096" s="2"/>
      <c r="K2096" s="2"/>
      <c r="L2096" s="4">
        <f t="shared" si="384"/>
        <v>0</v>
      </c>
      <c r="M2096" s="5"/>
    </row>
    <row r="2097" spans="1:13">
      <c r="A2097" s="12"/>
      <c r="B2097" s="13"/>
      <c r="C2097" s="5"/>
      <c r="D2097" s="2"/>
      <c r="E2097" s="2"/>
      <c r="F2097" s="2"/>
      <c r="G2097" s="2">
        <f t="shared" si="382"/>
        <v>0</v>
      </c>
      <c r="H2097" s="2"/>
      <c r="I2097" s="2">
        <f t="shared" si="383"/>
        <v>0</v>
      </c>
      <c r="J2097" s="2"/>
      <c r="K2097" s="2"/>
      <c r="L2097" s="4">
        <f t="shared" si="384"/>
        <v>0</v>
      </c>
      <c r="M2097" s="5"/>
    </row>
    <row r="2098" spans="1:13">
      <c r="A2098" s="12"/>
      <c r="B2098" s="13"/>
      <c r="C2098" s="5"/>
      <c r="D2098" s="2"/>
      <c r="E2098" s="2"/>
      <c r="F2098" s="2"/>
      <c r="G2098" s="2">
        <f t="shared" si="382"/>
        <v>0</v>
      </c>
      <c r="H2098" s="2"/>
      <c r="I2098" s="2">
        <f t="shared" si="383"/>
        <v>0</v>
      </c>
      <c r="J2098" s="2"/>
      <c r="K2098" s="2"/>
      <c r="L2098" s="4">
        <f t="shared" si="384"/>
        <v>0</v>
      </c>
      <c r="M2098" s="5"/>
    </row>
    <row r="2099" spans="1:13">
      <c r="A2099" s="12"/>
      <c r="B2099" s="13"/>
      <c r="C2099" s="5"/>
      <c r="D2099" s="2"/>
      <c r="E2099" s="2"/>
      <c r="F2099" s="2"/>
      <c r="G2099" s="2">
        <f t="shared" si="382"/>
        <v>0</v>
      </c>
      <c r="H2099" s="2"/>
      <c r="I2099" s="2">
        <f t="shared" si="383"/>
        <v>0</v>
      </c>
      <c r="J2099" s="2"/>
      <c r="K2099" s="2"/>
      <c r="L2099" s="4">
        <f t="shared" si="384"/>
        <v>0</v>
      </c>
      <c r="M2099" s="5"/>
    </row>
    <row r="2100" spans="1:13">
      <c r="A2100" s="12"/>
      <c r="B2100" s="13"/>
      <c r="C2100" s="5"/>
      <c r="D2100" s="2"/>
      <c r="E2100" s="2"/>
      <c r="F2100" s="2"/>
      <c r="G2100" s="2">
        <f t="shared" si="382"/>
        <v>0</v>
      </c>
      <c r="H2100" s="2"/>
      <c r="I2100" s="2">
        <f t="shared" si="383"/>
        <v>0</v>
      </c>
      <c r="J2100" s="2"/>
      <c r="K2100" s="2"/>
      <c r="L2100" s="4">
        <f t="shared" si="384"/>
        <v>0</v>
      </c>
      <c r="M2100" s="5"/>
    </row>
    <row r="2101" spans="1:13">
      <c r="A2101" s="12"/>
      <c r="B2101" s="13"/>
      <c r="C2101" s="5"/>
      <c r="D2101" s="2"/>
      <c r="E2101" s="2"/>
      <c r="F2101" s="2"/>
      <c r="G2101" s="2">
        <f t="shared" si="382"/>
        <v>0</v>
      </c>
      <c r="H2101" s="2"/>
      <c r="I2101" s="2">
        <f t="shared" si="383"/>
        <v>0</v>
      </c>
      <c r="J2101" s="2"/>
      <c r="K2101" s="2"/>
      <c r="L2101" s="4">
        <f t="shared" si="384"/>
        <v>0</v>
      </c>
      <c r="M2101" s="5"/>
    </row>
    <row r="2102" spans="1:13">
      <c r="A2102" s="12"/>
      <c r="B2102" s="13"/>
      <c r="C2102" s="5"/>
      <c r="D2102" s="2"/>
      <c r="E2102" s="2"/>
      <c r="F2102" s="2"/>
      <c r="G2102" s="2">
        <f t="shared" si="382"/>
        <v>0</v>
      </c>
      <c r="H2102" s="2"/>
      <c r="I2102" s="2">
        <f t="shared" si="383"/>
        <v>0</v>
      </c>
      <c r="J2102" s="2"/>
      <c r="K2102" s="2"/>
      <c r="L2102" s="4">
        <f t="shared" si="384"/>
        <v>0</v>
      </c>
      <c r="M2102" s="5"/>
    </row>
    <row r="2103" spans="1:13">
      <c r="A2103" s="12"/>
      <c r="B2103" s="13"/>
      <c r="C2103" s="5"/>
      <c r="D2103" s="2"/>
      <c r="E2103" s="2"/>
      <c r="F2103" s="2"/>
      <c r="G2103" s="2">
        <f t="shared" si="382"/>
        <v>0</v>
      </c>
      <c r="H2103" s="2"/>
      <c r="I2103" s="2">
        <f t="shared" si="383"/>
        <v>0</v>
      </c>
      <c r="J2103" s="2"/>
      <c r="K2103" s="2"/>
      <c r="L2103" s="4">
        <f t="shared" si="384"/>
        <v>0</v>
      </c>
      <c r="M2103" s="5"/>
    </row>
    <row r="2104" spans="1:13">
      <c r="A2104" s="12"/>
      <c r="B2104" s="13"/>
      <c r="C2104" s="5"/>
      <c r="D2104" s="2"/>
      <c r="E2104" s="2"/>
      <c r="F2104" s="2"/>
      <c r="G2104" s="2">
        <f t="shared" si="382"/>
        <v>0</v>
      </c>
      <c r="H2104" s="2"/>
      <c r="I2104" s="2">
        <f t="shared" si="383"/>
        <v>0</v>
      </c>
      <c r="J2104" s="2"/>
      <c r="K2104" s="2"/>
      <c r="L2104" s="4">
        <f t="shared" si="384"/>
        <v>0</v>
      </c>
      <c r="M2104" s="5"/>
    </row>
    <row r="2105" spans="1:13">
      <c r="A2105" s="12"/>
      <c r="B2105" s="13"/>
      <c r="C2105" s="5"/>
      <c r="D2105" s="2"/>
      <c r="E2105" s="2"/>
      <c r="F2105" s="2"/>
      <c r="G2105" s="2">
        <f t="shared" si="382"/>
        <v>0</v>
      </c>
      <c r="H2105" s="2"/>
      <c r="I2105" s="2">
        <f t="shared" si="383"/>
        <v>0</v>
      </c>
      <c r="J2105" s="2"/>
      <c r="K2105" s="2"/>
      <c r="L2105" s="4">
        <f t="shared" si="384"/>
        <v>0</v>
      </c>
      <c r="M2105" s="5"/>
    </row>
    <row r="2106" spans="1:13">
      <c r="A2106" s="12"/>
      <c r="B2106" s="13"/>
      <c r="C2106" s="5"/>
      <c r="D2106" s="2"/>
      <c r="E2106" s="2"/>
      <c r="F2106" s="2"/>
      <c r="G2106" s="2">
        <f t="shared" si="382"/>
        <v>0</v>
      </c>
      <c r="H2106" s="2"/>
      <c r="I2106" s="2">
        <f t="shared" si="383"/>
        <v>0</v>
      </c>
      <c r="J2106" s="2"/>
      <c r="K2106" s="2"/>
      <c r="L2106" s="4">
        <f t="shared" si="384"/>
        <v>0</v>
      </c>
      <c r="M2106" s="5"/>
    </row>
    <row r="2107" spans="1:13">
      <c r="A2107" s="12"/>
      <c r="B2107" s="13"/>
      <c r="C2107" s="5"/>
      <c r="D2107" s="2"/>
      <c r="E2107" s="2"/>
      <c r="F2107" s="2"/>
      <c r="G2107" s="2">
        <f t="shared" si="382"/>
        <v>0</v>
      </c>
      <c r="H2107" s="2"/>
      <c r="I2107" s="2">
        <f t="shared" si="383"/>
        <v>0</v>
      </c>
      <c r="J2107" s="2"/>
      <c r="K2107" s="2"/>
      <c r="L2107" s="4">
        <f t="shared" si="384"/>
        <v>0</v>
      </c>
      <c r="M2107" s="5"/>
    </row>
    <row r="2108" spans="1:13">
      <c r="A2108" s="12"/>
      <c r="B2108" s="13"/>
      <c r="C2108" s="5"/>
      <c r="D2108" s="2"/>
      <c r="E2108" s="2"/>
      <c r="F2108" s="2"/>
      <c r="G2108" s="2">
        <f t="shared" si="382"/>
        <v>0</v>
      </c>
      <c r="H2108" s="2"/>
      <c r="I2108" s="2">
        <f t="shared" si="383"/>
        <v>0</v>
      </c>
      <c r="J2108" s="2"/>
      <c r="K2108" s="2"/>
      <c r="L2108" s="4">
        <f t="shared" si="384"/>
        <v>0</v>
      </c>
      <c r="M2108" s="5"/>
    </row>
    <row r="2109" spans="1:13">
      <c r="A2109" s="12"/>
      <c r="B2109" s="13"/>
      <c r="C2109" s="5"/>
      <c r="D2109" s="2"/>
      <c r="E2109" s="2"/>
      <c r="F2109" s="2"/>
      <c r="G2109" s="2">
        <f t="shared" si="382"/>
        <v>0</v>
      </c>
      <c r="H2109" s="2"/>
      <c r="I2109" s="2">
        <f t="shared" si="383"/>
        <v>0</v>
      </c>
      <c r="J2109" s="2"/>
      <c r="K2109" s="2"/>
      <c r="L2109" s="4">
        <f t="shared" si="384"/>
        <v>0</v>
      </c>
      <c r="M2109" s="5"/>
    </row>
    <row r="2110" spans="1:13">
      <c r="A2110" s="12"/>
      <c r="B2110" s="13"/>
      <c r="C2110" s="5"/>
      <c r="D2110" s="2"/>
      <c r="E2110" s="2"/>
      <c r="F2110" s="2"/>
      <c r="G2110" s="2">
        <f t="shared" si="382"/>
        <v>0</v>
      </c>
      <c r="H2110" s="2"/>
      <c r="I2110" s="2">
        <f t="shared" si="383"/>
        <v>0</v>
      </c>
      <c r="J2110" s="2"/>
      <c r="K2110" s="2"/>
      <c r="L2110" s="4">
        <f t="shared" si="384"/>
        <v>0</v>
      </c>
      <c r="M2110" s="5"/>
    </row>
    <row r="2111" spans="1:13">
      <c r="A2111" s="12"/>
      <c r="B2111" s="13"/>
      <c r="C2111" s="5"/>
      <c r="D2111" s="2"/>
      <c r="E2111" s="2"/>
      <c r="F2111" s="2"/>
      <c r="G2111" s="2">
        <f t="shared" si="382"/>
        <v>0</v>
      </c>
      <c r="H2111" s="2"/>
      <c r="I2111" s="2">
        <f t="shared" si="383"/>
        <v>0</v>
      </c>
      <c r="J2111" s="2"/>
      <c r="K2111" s="2"/>
      <c r="L2111" s="4">
        <f t="shared" si="384"/>
        <v>0</v>
      </c>
      <c r="M2111" s="5"/>
    </row>
    <row r="2112" spans="1:13">
      <c r="A2112" s="12"/>
      <c r="B2112" s="13"/>
      <c r="C2112" s="5"/>
      <c r="D2112" s="2"/>
      <c r="E2112" s="2"/>
      <c r="F2112" s="2"/>
      <c r="G2112" s="2">
        <f t="shared" si="382"/>
        <v>0</v>
      </c>
      <c r="H2112" s="2"/>
      <c r="I2112" s="2">
        <f t="shared" si="383"/>
        <v>0</v>
      </c>
      <c r="J2112" s="2"/>
      <c r="K2112" s="2"/>
      <c r="L2112" s="4">
        <f t="shared" si="384"/>
        <v>0</v>
      </c>
      <c r="M2112" s="5"/>
    </row>
    <row r="2113" spans="1:13">
      <c r="A2113" s="12"/>
      <c r="B2113" s="13"/>
      <c r="C2113" s="5"/>
      <c r="D2113" s="2"/>
      <c r="E2113" s="2"/>
      <c r="F2113" s="2"/>
      <c r="G2113" s="2">
        <f t="shared" si="382"/>
        <v>0</v>
      </c>
      <c r="H2113" s="2"/>
      <c r="I2113" s="2">
        <f t="shared" si="383"/>
        <v>0</v>
      </c>
      <c r="J2113" s="2"/>
      <c r="K2113" s="2"/>
      <c r="L2113" s="4">
        <f t="shared" si="384"/>
        <v>0</v>
      </c>
      <c r="M2113" s="5"/>
    </row>
    <row r="2114" spans="1:13">
      <c r="A2114" s="12"/>
      <c r="B2114" s="13"/>
      <c r="C2114" s="5"/>
      <c r="D2114" s="2"/>
      <c r="E2114" s="2"/>
      <c r="F2114" s="2"/>
      <c r="G2114" s="2">
        <f t="shared" si="382"/>
        <v>0</v>
      </c>
      <c r="H2114" s="2"/>
      <c r="I2114" s="2">
        <f t="shared" si="383"/>
        <v>0</v>
      </c>
      <c r="J2114" s="2"/>
      <c r="K2114" s="2"/>
      <c r="L2114" s="4">
        <f t="shared" si="384"/>
        <v>0</v>
      </c>
      <c r="M2114" s="5"/>
    </row>
    <row r="2115" spans="1:13">
      <c r="A2115" s="12"/>
      <c r="B2115" s="13"/>
      <c r="C2115" s="5"/>
      <c r="D2115" s="2"/>
      <c r="E2115" s="2"/>
      <c r="F2115" s="2"/>
      <c r="G2115" s="2">
        <f t="shared" si="382"/>
        <v>0</v>
      </c>
      <c r="H2115" s="2"/>
      <c r="I2115" s="2">
        <f t="shared" si="383"/>
        <v>0</v>
      </c>
      <c r="J2115" s="2"/>
      <c r="K2115" s="2"/>
      <c r="L2115" s="4">
        <f t="shared" si="384"/>
        <v>0</v>
      </c>
      <c r="M2115" s="5"/>
    </row>
    <row r="2116" spans="1:13">
      <c r="A2116" s="12"/>
      <c r="B2116" s="13"/>
      <c r="C2116" s="5"/>
      <c r="D2116" s="2"/>
      <c r="E2116" s="2"/>
      <c r="F2116" s="2"/>
      <c r="G2116" s="2">
        <f t="shared" si="382"/>
        <v>0</v>
      </c>
      <c r="H2116" s="2"/>
      <c r="I2116" s="2">
        <f t="shared" si="383"/>
        <v>0</v>
      </c>
      <c r="J2116" s="2"/>
      <c r="K2116" s="2"/>
      <c r="L2116" s="4">
        <f t="shared" si="384"/>
        <v>0</v>
      </c>
      <c r="M2116" s="5"/>
    </row>
    <row r="2117" spans="1:13">
      <c r="A2117" s="12"/>
      <c r="B2117" s="13"/>
      <c r="C2117" s="5"/>
      <c r="D2117" s="2"/>
      <c r="E2117" s="2"/>
      <c r="F2117" s="2"/>
      <c r="G2117" s="2">
        <f t="shared" si="382"/>
        <v>0</v>
      </c>
      <c r="H2117" s="2"/>
      <c r="I2117" s="2">
        <f t="shared" si="383"/>
        <v>0</v>
      </c>
      <c r="J2117" s="2"/>
      <c r="K2117" s="2"/>
      <c r="L2117" s="4">
        <f t="shared" si="384"/>
        <v>0</v>
      </c>
      <c r="M2117" s="5"/>
    </row>
    <row r="2118" spans="1:13">
      <c r="A2118" s="12"/>
      <c r="B2118" s="13"/>
      <c r="C2118" s="5"/>
      <c r="D2118" s="2"/>
      <c r="E2118" s="2"/>
      <c r="F2118" s="2"/>
      <c r="G2118" s="2">
        <f t="shared" si="382"/>
        <v>0</v>
      </c>
      <c r="H2118" s="2"/>
      <c r="I2118" s="2">
        <f t="shared" si="383"/>
        <v>0</v>
      </c>
      <c r="J2118" s="2"/>
      <c r="K2118" s="2"/>
      <c r="L2118" s="4">
        <f t="shared" si="384"/>
        <v>0</v>
      </c>
      <c r="M2118" s="5"/>
    </row>
    <row r="2119" spans="1:13">
      <c r="A2119" s="12"/>
      <c r="B2119" s="13"/>
      <c r="C2119" s="5"/>
      <c r="D2119" s="2"/>
      <c r="E2119" s="2"/>
      <c r="F2119" s="2"/>
      <c r="G2119" s="2">
        <f t="shared" si="382"/>
        <v>0</v>
      </c>
      <c r="H2119" s="2"/>
      <c r="I2119" s="2">
        <f t="shared" si="383"/>
        <v>0</v>
      </c>
      <c r="J2119" s="2"/>
      <c r="K2119" s="2"/>
      <c r="L2119" s="4">
        <f t="shared" si="384"/>
        <v>0</v>
      </c>
      <c r="M2119" s="5"/>
    </row>
    <row r="2120" spans="1:13">
      <c r="A2120" s="12"/>
      <c r="B2120" s="13"/>
      <c r="C2120" s="5"/>
      <c r="D2120" s="2"/>
      <c r="E2120" s="2"/>
      <c r="F2120" s="2"/>
      <c r="G2120" s="2">
        <f t="shared" si="382"/>
        <v>0</v>
      </c>
      <c r="H2120" s="2"/>
      <c r="I2120" s="2">
        <f t="shared" si="383"/>
        <v>0</v>
      </c>
      <c r="J2120" s="2"/>
      <c r="K2120" s="2"/>
      <c r="L2120" s="4">
        <f t="shared" si="384"/>
        <v>0</v>
      </c>
      <c r="M2120" s="5"/>
    </row>
    <row r="2121" spans="1:13">
      <c r="A2121" s="12"/>
      <c r="B2121" s="13"/>
      <c r="C2121" s="5"/>
      <c r="D2121" s="2"/>
      <c r="E2121" s="2"/>
      <c r="F2121" s="2"/>
      <c r="G2121" s="2">
        <f t="shared" si="382"/>
        <v>0</v>
      </c>
      <c r="H2121" s="2"/>
      <c r="I2121" s="2">
        <f t="shared" si="383"/>
        <v>0</v>
      </c>
      <c r="J2121" s="2"/>
      <c r="K2121" s="2"/>
      <c r="L2121" s="4">
        <f t="shared" si="384"/>
        <v>0</v>
      </c>
      <c r="M2121" s="5"/>
    </row>
    <row r="2122" spans="1:13">
      <c r="A2122" s="12"/>
      <c r="B2122" s="13"/>
      <c r="C2122" s="5"/>
      <c r="D2122" s="2"/>
      <c r="E2122" s="2"/>
      <c r="F2122" s="2"/>
      <c r="G2122" s="2">
        <f t="shared" si="382"/>
        <v>0</v>
      </c>
      <c r="H2122" s="2"/>
      <c r="I2122" s="2">
        <f t="shared" si="383"/>
        <v>0</v>
      </c>
      <c r="J2122" s="2"/>
      <c r="K2122" s="2"/>
      <c r="L2122" s="4">
        <f t="shared" si="384"/>
        <v>0</v>
      </c>
      <c r="M2122" s="5"/>
    </row>
    <row r="2123" spans="1:13">
      <c r="A2123" s="12"/>
      <c r="B2123" s="13"/>
      <c r="C2123" s="5"/>
      <c r="D2123" s="2"/>
      <c r="E2123" s="2"/>
      <c r="F2123" s="2"/>
      <c r="G2123" s="2">
        <f t="shared" si="382"/>
        <v>0</v>
      </c>
      <c r="H2123" s="2"/>
      <c r="I2123" s="2">
        <f t="shared" si="383"/>
        <v>0</v>
      </c>
      <c r="J2123" s="2"/>
      <c r="K2123" s="2"/>
      <c r="L2123" s="4">
        <f t="shared" si="384"/>
        <v>0</v>
      </c>
      <c r="M2123" s="5"/>
    </row>
    <row r="2124" spans="1:13">
      <c r="A2124" s="12"/>
      <c r="B2124" s="13"/>
      <c r="C2124" s="5"/>
      <c r="D2124" s="2"/>
      <c r="E2124" s="2"/>
      <c r="F2124" s="2"/>
      <c r="G2124" s="2">
        <f t="shared" si="382"/>
        <v>0</v>
      </c>
      <c r="H2124" s="2"/>
      <c r="I2124" s="2">
        <f t="shared" si="383"/>
        <v>0</v>
      </c>
      <c r="J2124" s="2"/>
      <c r="K2124" s="2"/>
      <c r="L2124" s="4">
        <f t="shared" si="384"/>
        <v>0</v>
      </c>
      <c r="M2124" s="5"/>
    </row>
    <row r="2125" spans="1:13">
      <c r="A2125" s="12"/>
      <c r="B2125" s="13"/>
      <c r="C2125" s="5"/>
      <c r="D2125" s="2"/>
      <c r="E2125" s="2"/>
      <c r="F2125" s="2"/>
      <c r="G2125" s="2">
        <f t="shared" si="382"/>
        <v>0</v>
      </c>
      <c r="H2125" s="2"/>
      <c r="I2125" s="2">
        <f t="shared" si="383"/>
        <v>0</v>
      </c>
      <c r="J2125" s="2"/>
      <c r="K2125" s="2"/>
      <c r="L2125" s="4">
        <f t="shared" si="384"/>
        <v>0</v>
      </c>
      <c r="M2125" s="5"/>
    </row>
    <row r="2126" spans="1:13">
      <c r="A2126" s="12"/>
      <c r="B2126" s="13"/>
      <c r="C2126" s="5"/>
      <c r="D2126" s="2"/>
      <c r="E2126" s="2"/>
      <c r="F2126" s="2"/>
      <c r="G2126" s="2">
        <f t="shared" si="382"/>
        <v>0</v>
      </c>
      <c r="H2126" s="2"/>
      <c r="I2126" s="2">
        <f t="shared" si="383"/>
        <v>0</v>
      </c>
      <c r="J2126" s="2"/>
      <c r="K2126" s="2"/>
      <c r="L2126" s="4">
        <f t="shared" si="384"/>
        <v>0</v>
      </c>
      <c r="M2126" s="64"/>
    </row>
    <row r="2127" spans="1:13">
      <c r="A2127" s="12"/>
      <c r="B2127" s="13"/>
      <c r="C2127" s="5"/>
      <c r="D2127" s="2"/>
      <c r="E2127" s="2"/>
      <c r="F2127" s="2"/>
      <c r="G2127" s="2">
        <f t="shared" si="382"/>
        <v>0</v>
      </c>
      <c r="H2127" s="2"/>
      <c r="I2127" s="2">
        <f t="shared" si="383"/>
        <v>0</v>
      </c>
      <c r="J2127" s="2"/>
      <c r="K2127" s="2"/>
      <c r="L2127" s="4">
        <f t="shared" si="384"/>
        <v>0</v>
      </c>
      <c r="M2127" s="5"/>
    </row>
    <row r="2128" spans="1:13">
      <c r="A2128" s="12"/>
      <c r="B2128" s="13"/>
      <c r="C2128" s="5"/>
      <c r="D2128" s="2"/>
      <c r="E2128" s="2"/>
      <c r="F2128" s="2"/>
      <c r="G2128" s="2">
        <f t="shared" si="382"/>
        <v>0</v>
      </c>
      <c r="H2128" s="2"/>
      <c r="I2128" s="2">
        <f t="shared" si="383"/>
        <v>0</v>
      </c>
      <c r="J2128" s="2"/>
      <c r="K2128" s="2"/>
      <c r="L2128" s="4">
        <f t="shared" si="384"/>
        <v>0</v>
      </c>
      <c r="M2128" s="5"/>
    </row>
    <row r="2129" spans="1:13">
      <c r="A2129" s="12"/>
      <c r="B2129" s="13"/>
      <c r="C2129" s="5"/>
      <c r="D2129" s="2"/>
      <c r="E2129" s="2"/>
      <c r="F2129" s="2"/>
      <c r="G2129" s="2">
        <f t="shared" si="382"/>
        <v>0</v>
      </c>
      <c r="H2129" s="2"/>
      <c r="I2129" s="2">
        <f t="shared" si="383"/>
        <v>0</v>
      </c>
      <c r="J2129" s="2"/>
      <c r="K2129" s="2"/>
      <c r="L2129" s="4">
        <f t="shared" si="384"/>
        <v>0</v>
      </c>
      <c r="M2129" s="5"/>
    </row>
    <row r="2130" spans="1:13">
      <c r="A2130" s="12"/>
      <c r="B2130" s="13"/>
      <c r="C2130" s="5"/>
      <c r="D2130" s="2"/>
      <c r="E2130" s="2"/>
      <c r="F2130" s="2"/>
      <c r="G2130" s="2">
        <f t="shared" si="382"/>
        <v>0</v>
      </c>
      <c r="H2130" s="2"/>
      <c r="I2130" s="2">
        <f t="shared" si="383"/>
        <v>0</v>
      </c>
      <c r="J2130" s="2"/>
      <c r="K2130" s="2"/>
      <c r="L2130" s="4">
        <f t="shared" si="384"/>
        <v>0</v>
      </c>
      <c r="M2130" s="5"/>
    </row>
    <row r="2131" spans="1:13">
      <c r="A2131" s="12"/>
      <c r="B2131" s="13"/>
      <c r="C2131" s="5"/>
      <c r="D2131" s="2"/>
      <c r="E2131" s="2"/>
      <c r="F2131" s="2"/>
      <c r="G2131" s="2">
        <f t="shared" si="382"/>
        <v>0</v>
      </c>
      <c r="H2131" s="2"/>
      <c r="I2131" s="2">
        <f t="shared" si="383"/>
        <v>0</v>
      </c>
      <c r="J2131" s="2"/>
      <c r="K2131" s="2"/>
      <c r="L2131" s="4">
        <f t="shared" si="384"/>
        <v>0</v>
      </c>
      <c r="M2131" s="5"/>
    </row>
    <row r="2132" spans="1:13" ht="15.75" thickBot="1">
      <c r="A2132" s="12"/>
      <c r="B2132" s="13"/>
      <c r="C2132" s="5"/>
      <c r="D2132" s="2"/>
      <c r="E2132" s="2"/>
      <c r="F2132" s="2"/>
      <c r="G2132" s="2">
        <f t="shared" si="382"/>
        <v>0</v>
      </c>
      <c r="H2132" s="2"/>
      <c r="I2132" s="2">
        <f t="shared" si="383"/>
        <v>0</v>
      </c>
      <c r="J2132" s="2"/>
      <c r="K2132" s="2"/>
      <c r="L2132" s="2">
        <f t="shared" si="384"/>
        <v>0</v>
      </c>
      <c r="M2132" s="5"/>
    </row>
    <row r="2133" spans="1:13" ht="15.75" thickBot="1">
      <c r="D2133" s="14">
        <f>SUM(D2088:D2132)</f>
        <v>0</v>
      </c>
      <c r="E2133" s="14">
        <f>SUM(E2088:E2132)</f>
        <v>0</v>
      </c>
      <c r="F2133" s="8"/>
      <c r="G2133" s="14">
        <f t="shared" ref="G2133:L2133" si="385">SUM(G2088:G2132)</f>
        <v>0</v>
      </c>
      <c r="H2133" s="14">
        <f t="shared" si="385"/>
        <v>0</v>
      </c>
      <c r="I2133" s="14">
        <f t="shared" si="385"/>
        <v>0</v>
      </c>
      <c r="J2133" s="14">
        <f t="shared" si="385"/>
        <v>0</v>
      </c>
      <c r="K2133" s="14">
        <f t="shared" si="385"/>
        <v>0</v>
      </c>
      <c r="L2133" s="14">
        <f t="shared" si="385"/>
        <v>0</v>
      </c>
      <c r="M2133" s="5"/>
    </row>
    <row r="2134" spans="1:13">
      <c r="A2134" s="23"/>
      <c r="B2134" s="23"/>
      <c r="C2134" s="23"/>
      <c r="D2134" s="23" t="s">
        <v>82</v>
      </c>
      <c r="E2134" s="23" t="s">
        <v>82</v>
      </c>
      <c r="F2134" s="23"/>
      <c r="G2134" s="23"/>
      <c r="H2134" s="23"/>
      <c r="I2134" s="23"/>
      <c r="J2134" s="23"/>
      <c r="K2134" s="23"/>
      <c r="L2134" s="23"/>
      <c r="M2134" s="24"/>
    </row>
    <row r="2135" spans="1:13">
      <c r="D2135" s="10"/>
      <c r="E2135" s="10"/>
      <c r="I2135" s="3"/>
      <c r="L2135" s="35"/>
      <c r="M2135" s="35"/>
    </row>
    <row r="2136" spans="1:13">
      <c r="A2136" s="20"/>
      <c r="B2136" s="13"/>
      <c r="C2136" s="5"/>
      <c r="D2136" s="2"/>
      <c r="E2136" s="2"/>
      <c r="F2136" s="2"/>
      <c r="G2136" s="2">
        <f t="shared" ref="G2136:G2162" si="386">+((D2136*12)+E2136)*F2136*1000</f>
        <v>0</v>
      </c>
      <c r="H2136" s="2"/>
      <c r="I2136" s="2">
        <f t="shared" ref="I2136:I2162" si="387">+H2136*F2136*1000</f>
        <v>0</v>
      </c>
      <c r="J2136" s="2"/>
      <c r="K2136" s="2"/>
      <c r="L2136" s="4">
        <f t="shared" ref="L2136:L2162" si="388">+G2136-I2136-J2136-K2136</f>
        <v>0</v>
      </c>
      <c r="M2136" s="22"/>
    </row>
    <row r="2137" spans="1:13">
      <c r="A2137" s="12"/>
      <c r="B2137" s="13"/>
      <c r="C2137" s="5"/>
      <c r="D2137" s="2"/>
      <c r="E2137" s="2"/>
      <c r="F2137" s="2"/>
      <c r="G2137" s="2">
        <f t="shared" si="386"/>
        <v>0</v>
      </c>
      <c r="H2137" s="2"/>
      <c r="I2137" s="2">
        <f t="shared" si="387"/>
        <v>0</v>
      </c>
      <c r="J2137" s="2"/>
      <c r="K2137" s="2"/>
      <c r="L2137" s="4">
        <f t="shared" si="388"/>
        <v>0</v>
      </c>
      <c r="M2137" s="5"/>
    </row>
    <row r="2138" spans="1:13">
      <c r="A2138" s="12"/>
      <c r="B2138" s="13"/>
      <c r="C2138" s="5"/>
      <c r="D2138" s="2"/>
      <c r="E2138" s="2"/>
      <c r="F2138" s="2"/>
      <c r="G2138" s="2">
        <f t="shared" si="386"/>
        <v>0</v>
      </c>
      <c r="H2138" s="2"/>
      <c r="I2138" s="2">
        <f t="shared" si="387"/>
        <v>0</v>
      </c>
      <c r="J2138" s="2"/>
      <c r="K2138" s="2"/>
      <c r="L2138" s="4">
        <f t="shared" si="388"/>
        <v>0</v>
      </c>
      <c r="M2138" s="5"/>
    </row>
    <row r="2139" spans="1:13">
      <c r="A2139" s="12"/>
      <c r="B2139" s="13"/>
      <c r="C2139" s="5"/>
      <c r="D2139" s="2"/>
      <c r="E2139" s="2"/>
      <c r="F2139" s="2"/>
      <c r="G2139" s="2">
        <f t="shared" si="386"/>
        <v>0</v>
      </c>
      <c r="H2139" s="2"/>
      <c r="I2139" s="2">
        <f t="shared" si="387"/>
        <v>0</v>
      </c>
      <c r="J2139" s="2"/>
      <c r="K2139" s="2"/>
      <c r="L2139" s="4">
        <f t="shared" si="388"/>
        <v>0</v>
      </c>
      <c r="M2139" s="5"/>
    </row>
    <row r="2140" spans="1:13">
      <c r="A2140" s="12"/>
      <c r="B2140" s="13"/>
      <c r="C2140" s="5"/>
      <c r="D2140" s="2"/>
      <c r="E2140" s="2"/>
      <c r="F2140" s="2"/>
      <c r="G2140" s="2">
        <f t="shared" si="386"/>
        <v>0</v>
      </c>
      <c r="H2140" s="2"/>
      <c r="I2140" s="2">
        <f t="shared" si="387"/>
        <v>0</v>
      </c>
      <c r="J2140" s="2"/>
      <c r="K2140" s="2"/>
      <c r="L2140" s="4">
        <f t="shared" si="388"/>
        <v>0</v>
      </c>
      <c r="M2140" s="5"/>
    </row>
    <row r="2141" spans="1:13">
      <c r="A2141" s="12"/>
      <c r="B2141" s="13"/>
      <c r="C2141" s="5"/>
      <c r="D2141" s="2"/>
      <c r="E2141" s="2"/>
      <c r="F2141" s="2"/>
      <c r="G2141" s="2">
        <f t="shared" si="386"/>
        <v>0</v>
      </c>
      <c r="H2141" s="2"/>
      <c r="I2141" s="2">
        <f t="shared" si="387"/>
        <v>0</v>
      </c>
      <c r="J2141" s="2"/>
      <c r="K2141" s="2"/>
      <c r="L2141" s="4">
        <f t="shared" si="388"/>
        <v>0</v>
      </c>
      <c r="M2141" s="5"/>
    </row>
    <row r="2142" spans="1:13">
      <c r="A2142" s="12"/>
      <c r="B2142" s="13"/>
      <c r="C2142" s="5"/>
      <c r="D2142" s="2"/>
      <c r="E2142" s="2"/>
      <c r="F2142" s="2"/>
      <c r="G2142" s="2">
        <f t="shared" si="386"/>
        <v>0</v>
      </c>
      <c r="H2142" s="2"/>
      <c r="I2142" s="2">
        <f t="shared" si="387"/>
        <v>0</v>
      </c>
      <c r="J2142" s="2"/>
      <c r="K2142" s="2"/>
      <c r="L2142" s="4">
        <f t="shared" si="388"/>
        <v>0</v>
      </c>
      <c r="M2142" s="5"/>
    </row>
    <row r="2143" spans="1:13">
      <c r="A2143" s="12"/>
      <c r="B2143" s="13"/>
      <c r="C2143" s="5"/>
      <c r="D2143" s="2"/>
      <c r="E2143" s="2"/>
      <c r="F2143" s="2"/>
      <c r="G2143" s="2">
        <f t="shared" si="386"/>
        <v>0</v>
      </c>
      <c r="H2143" s="2"/>
      <c r="I2143" s="2">
        <f t="shared" si="387"/>
        <v>0</v>
      </c>
      <c r="J2143" s="2"/>
      <c r="K2143" s="2"/>
      <c r="L2143" s="4">
        <f t="shared" si="388"/>
        <v>0</v>
      </c>
      <c r="M2143" s="5"/>
    </row>
    <row r="2144" spans="1:13">
      <c r="A2144" s="12"/>
      <c r="B2144" s="13"/>
      <c r="C2144" s="5"/>
      <c r="D2144" s="2"/>
      <c r="E2144" s="2"/>
      <c r="F2144" s="2"/>
      <c r="G2144" s="2">
        <f t="shared" si="386"/>
        <v>0</v>
      </c>
      <c r="H2144" s="2"/>
      <c r="I2144" s="2">
        <f t="shared" si="387"/>
        <v>0</v>
      </c>
      <c r="J2144" s="2"/>
      <c r="K2144" s="2"/>
      <c r="L2144" s="4">
        <f t="shared" si="388"/>
        <v>0</v>
      </c>
      <c r="M2144" s="5"/>
    </row>
    <row r="2145" spans="1:13">
      <c r="A2145" s="12"/>
      <c r="B2145" s="13"/>
      <c r="C2145" s="5"/>
      <c r="D2145" s="2"/>
      <c r="E2145" s="2"/>
      <c r="F2145" s="2"/>
      <c r="G2145" s="2">
        <f t="shared" si="386"/>
        <v>0</v>
      </c>
      <c r="H2145" s="2"/>
      <c r="I2145" s="2">
        <f t="shared" si="387"/>
        <v>0</v>
      </c>
      <c r="J2145" s="2"/>
      <c r="K2145" s="2"/>
      <c r="L2145" s="4">
        <f t="shared" si="388"/>
        <v>0</v>
      </c>
      <c r="M2145" s="5"/>
    </row>
    <row r="2146" spans="1:13">
      <c r="A2146" s="12"/>
      <c r="B2146" s="13"/>
      <c r="C2146" s="5"/>
      <c r="D2146" s="2"/>
      <c r="E2146" s="2"/>
      <c r="F2146" s="2"/>
      <c r="G2146" s="2">
        <f t="shared" si="386"/>
        <v>0</v>
      </c>
      <c r="H2146" s="2"/>
      <c r="I2146" s="2">
        <f t="shared" si="387"/>
        <v>0</v>
      </c>
      <c r="J2146" s="2"/>
      <c r="K2146" s="2"/>
      <c r="L2146" s="4">
        <f t="shared" si="388"/>
        <v>0</v>
      </c>
      <c r="M2146" s="5"/>
    </row>
    <row r="2147" spans="1:13">
      <c r="A2147" s="12"/>
      <c r="B2147" s="13"/>
      <c r="C2147" s="5"/>
      <c r="D2147" s="2"/>
      <c r="E2147" s="2"/>
      <c r="F2147" s="2"/>
      <c r="G2147" s="2">
        <f t="shared" si="386"/>
        <v>0</v>
      </c>
      <c r="H2147" s="2"/>
      <c r="I2147" s="2">
        <f t="shared" si="387"/>
        <v>0</v>
      </c>
      <c r="J2147" s="2"/>
      <c r="K2147" s="2"/>
      <c r="L2147" s="4">
        <f t="shared" si="388"/>
        <v>0</v>
      </c>
      <c r="M2147" s="5"/>
    </row>
    <row r="2148" spans="1:13">
      <c r="A2148" s="12"/>
      <c r="B2148" s="13"/>
      <c r="C2148" s="5"/>
      <c r="D2148" s="2"/>
      <c r="E2148" s="2"/>
      <c r="F2148" s="2"/>
      <c r="G2148" s="2">
        <f t="shared" si="386"/>
        <v>0</v>
      </c>
      <c r="H2148" s="2"/>
      <c r="I2148" s="2">
        <f t="shared" si="387"/>
        <v>0</v>
      </c>
      <c r="J2148" s="2"/>
      <c r="K2148" s="2"/>
      <c r="L2148" s="4">
        <f t="shared" si="388"/>
        <v>0</v>
      </c>
      <c r="M2148" s="5"/>
    </row>
    <row r="2149" spans="1:13">
      <c r="A2149" s="12"/>
      <c r="B2149" s="13"/>
      <c r="C2149" s="5"/>
      <c r="D2149" s="2"/>
      <c r="E2149" s="2"/>
      <c r="F2149" s="2"/>
      <c r="G2149" s="2">
        <f t="shared" si="386"/>
        <v>0</v>
      </c>
      <c r="H2149" s="2"/>
      <c r="I2149" s="2">
        <f t="shared" si="387"/>
        <v>0</v>
      </c>
      <c r="J2149" s="2"/>
      <c r="K2149" s="2"/>
      <c r="L2149" s="4">
        <f t="shared" si="388"/>
        <v>0</v>
      </c>
      <c r="M2149" s="5"/>
    </row>
    <row r="2150" spans="1:13">
      <c r="A2150" s="12"/>
      <c r="B2150" s="13"/>
      <c r="C2150" s="5"/>
      <c r="D2150" s="2"/>
      <c r="E2150" s="2"/>
      <c r="F2150" s="2"/>
      <c r="G2150" s="2">
        <f t="shared" si="386"/>
        <v>0</v>
      </c>
      <c r="H2150" s="2"/>
      <c r="I2150" s="2">
        <f t="shared" si="387"/>
        <v>0</v>
      </c>
      <c r="J2150" s="2"/>
      <c r="K2150" s="2"/>
      <c r="L2150" s="4">
        <f t="shared" si="388"/>
        <v>0</v>
      </c>
      <c r="M2150" s="5"/>
    </row>
    <row r="2151" spans="1:13">
      <c r="A2151" s="12"/>
      <c r="B2151" s="13"/>
      <c r="C2151" s="5"/>
      <c r="D2151" s="2"/>
      <c r="E2151" s="2"/>
      <c r="F2151" s="2"/>
      <c r="G2151" s="2">
        <f t="shared" si="386"/>
        <v>0</v>
      </c>
      <c r="H2151" s="2"/>
      <c r="I2151" s="2">
        <f t="shared" si="387"/>
        <v>0</v>
      </c>
      <c r="J2151" s="2"/>
      <c r="K2151" s="2"/>
      <c r="L2151" s="4">
        <f t="shared" si="388"/>
        <v>0</v>
      </c>
      <c r="M2151" s="5"/>
    </row>
    <row r="2152" spans="1:13">
      <c r="A2152" s="12"/>
      <c r="B2152" s="13"/>
      <c r="C2152" s="5"/>
      <c r="D2152" s="2"/>
      <c r="E2152" s="2"/>
      <c r="F2152" s="2"/>
      <c r="G2152" s="2">
        <f t="shared" si="386"/>
        <v>0</v>
      </c>
      <c r="H2152" s="2"/>
      <c r="I2152" s="2">
        <f t="shared" si="387"/>
        <v>0</v>
      </c>
      <c r="J2152" s="2"/>
      <c r="K2152" s="2"/>
      <c r="L2152" s="4">
        <f t="shared" si="388"/>
        <v>0</v>
      </c>
      <c r="M2152" s="5"/>
    </row>
    <row r="2153" spans="1:13">
      <c r="A2153" s="12"/>
      <c r="B2153" s="13"/>
      <c r="C2153" s="5"/>
      <c r="D2153" s="2"/>
      <c r="E2153" s="2"/>
      <c r="F2153" s="2"/>
      <c r="G2153" s="2">
        <f t="shared" si="386"/>
        <v>0</v>
      </c>
      <c r="H2153" s="2"/>
      <c r="I2153" s="2">
        <f t="shared" si="387"/>
        <v>0</v>
      </c>
      <c r="J2153" s="2"/>
      <c r="K2153" s="2"/>
      <c r="L2153" s="4">
        <f t="shared" si="388"/>
        <v>0</v>
      </c>
      <c r="M2153" s="5"/>
    </row>
    <row r="2154" spans="1:13">
      <c r="A2154" s="12"/>
      <c r="B2154" s="13"/>
      <c r="C2154" s="5"/>
      <c r="D2154" s="2"/>
      <c r="E2154" s="2"/>
      <c r="F2154" s="2"/>
      <c r="G2154" s="2">
        <f t="shared" si="386"/>
        <v>0</v>
      </c>
      <c r="H2154" s="2"/>
      <c r="I2154" s="2">
        <f t="shared" si="387"/>
        <v>0</v>
      </c>
      <c r="J2154" s="2"/>
      <c r="K2154" s="2"/>
      <c r="L2154" s="4">
        <f t="shared" si="388"/>
        <v>0</v>
      </c>
      <c r="M2154" s="5"/>
    </row>
    <row r="2155" spans="1:13">
      <c r="A2155" s="12"/>
      <c r="B2155" s="13"/>
      <c r="C2155" s="5"/>
      <c r="D2155" s="2"/>
      <c r="E2155" s="2"/>
      <c r="F2155" s="2"/>
      <c r="G2155" s="2">
        <f t="shared" si="386"/>
        <v>0</v>
      </c>
      <c r="H2155" s="2"/>
      <c r="I2155" s="2">
        <f t="shared" si="387"/>
        <v>0</v>
      </c>
      <c r="J2155" s="2"/>
      <c r="K2155" s="2"/>
      <c r="L2155" s="4">
        <f t="shared" si="388"/>
        <v>0</v>
      </c>
      <c r="M2155" s="5"/>
    </row>
    <row r="2156" spans="1:13">
      <c r="A2156" s="12"/>
      <c r="B2156" s="13"/>
      <c r="C2156" s="5"/>
      <c r="D2156" s="2"/>
      <c r="E2156" s="2"/>
      <c r="F2156" s="2"/>
      <c r="G2156" s="2">
        <f t="shared" si="386"/>
        <v>0</v>
      </c>
      <c r="H2156" s="2"/>
      <c r="I2156" s="2">
        <f t="shared" si="387"/>
        <v>0</v>
      </c>
      <c r="J2156" s="2"/>
      <c r="K2156" s="2"/>
      <c r="L2156" s="4">
        <f t="shared" si="388"/>
        <v>0</v>
      </c>
      <c r="M2156" s="64"/>
    </row>
    <row r="2157" spans="1:13">
      <c r="A2157" s="12"/>
      <c r="B2157" s="13"/>
      <c r="C2157" s="5"/>
      <c r="D2157" s="2"/>
      <c r="E2157" s="2"/>
      <c r="F2157" s="2"/>
      <c r="G2157" s="2">
        <f t="shared" si="386"/>
        <v>0</v>
      </c>
      <c r="H2157" s="2"/>
      <c r="I2157" s="2">
        <f t="shared" si="387"/>
        <v>0</v>
      </c>
      <c r="J2157" s="2"/>
      <c r="K2157" s="2"/>
      <c r="L2157" s="4">
        <f t="shared" si="388"/>
        <v>0</v>
      </c>
      <c r="M2157" s="5"/>
    </row>
    <row r="2158" spans="1:13">
      <c r="A2158" s="12"/>
      <c r="B2158" s="13"/>
      <c r="C2158" s="5"/>
      <c r="D2158" s="2"/>
      <c r="E2158" s="2"/>
      <c r="F2158" s="2"/>
      <c r="G2158" s="2">
        <f t="shared" si="386"/>
        <v>0</v>
      </c>
      <c r="H2158" s="2"/>
      <c r="I2158" s="2">
        <f t="shared" si="387"/>
        <v>0</v>
      </c>
      <c r="J2158" s="2"/>
      <c r="K2158" s="2"/>
      <c r="L2158" s="4">
        <f t="shared" si="388"/>
        <v>0</v>
      </c>
      <c r="M2158" s="5"/>
    </row>
    <row r="2159" spans="1:13">
      <c r="A2159" s="12"/>
      <c r="B2159" s="13"/>
      <c r="C2159" s="5"/>
      <c r="D2159" s="2"/>
      <c r="E2159" s="2"/>
      <c r="F2159" s="2"/>
      <c r="G2159" s="2">
        <f t="shared" si="386"/>
        <v>0</v>
      </c>
      <c r="H2159" s="2"/>
      <c r="I2159" s="2">
        <f t="shared" si="387"/>
        <v>0</v>
      </c>
      <c r="J2159" s="2"/>
      <c r="K2159" s="2"/>
      <c r="L2159" s="4">
        <f t="shared" si="388"/>
        <v>0</v>
      </c>
      <c r="M2159" s="5"/>
    </row>
    <row r="2160" spans="1:13">
      <c r="A2160" s="12"/>
      <c r="B2160" s="13"/>
      <c r="C2160" s="5"/>
      <c r="D2160" s="2"/>
      <c r="E2160" s="2"/>
      <c r="F2160" s="2"/>
      <c r="G2160" s="2">
        <f t="shared" si="386"/>
        <v>0</v>
      </c>
      <c r="H2160" s="2"/>
      <c r="I2160" s="2">
        <f t="shared" si="387"/>
        <v>0</v>
      </c>
      <c r="J2160" s="2"/>
      <c r="K2160" s="2"/>
      <c r="L2160" s="4">
        <f t="shared" si="388"/>
        <v>0</v>
      </c>
      <c r="M2160" s="5"/>
    </row>
    <row r="2161" spans="1:13">
      <c r="A2161" s="12"/>
      <c r="B2161" s="13"/>
      <c r="C2161" s="5"/>
      <c r="D2161" s="2"/>
      <c r="E2161" s="2"/>
      <c r="F2161" s="2"/>
      <c r="G2161" s="2">
        <f t="shared" si="386"/>
        <v>0</v>
      </c>
      <c r="H2161" s="2"/>
      <c r="I2161" s="2">
        <f t="shared" si="387"/>
        <v>0</v>
      </c>
      <c r="J2161" s="2"/>
      <c r="K2161" s="2"/>
      <c r="L2161" s="4">
        <f t="shared" si="388"/>
        <v>0</v>
      </c>
      <c r="M2161" s="5"/>
    </row>
    <row r="2162" spans="1:13" ht="15.75" thickBot="1">
      <c r="A2162" s="12"/>
      <c r="B2162" s="13"/>
      <c r="C2162" s="5"/>
      <c r="D2162" s="2"/>
      <c r="E2162" s="2"/>
      <c r="F2162" s="2"/>
      <c r="G2162" s="2">
        <f t="shared" si="386"/>
        <v>0</v>
      </c>
      <c r="H2162" s="2"/>
      <c r="I2162" s="2">
        <f t="shared" si="387"/>
        <v>0</v>
      </c>
      <c r="J2162" s="2"/>
      <c r="K2162" s="2"/>
      <c r="L2162" s="2">
        <f t="shared" si="388"/>
        <v>0</v>
      </c>
      <c r="M2162" s="5"/>
    </row>
    <row r="2163" spans="1:13" ht="15.75" thickBot="1">
      <c r="D2163" s="14">
        <f>SUM(D2136:D2162)</f>
        <v>0</v>
      </c>
      <c r="E2163" s="14">
        <f>SUM(E2136:E2162)</f>
        <v>0</v>
      </c>
      <c r="F2163" s="8"/>
      <c r="G2163" s="14">
        <f t="shared" ref="G2163:L2163" si="389">SUM(G2136:G2162)</f>
        <v>0</v>
      </c>
      <c r="H2163" s="14">
        <f t="shared" si="389"/>
        <v>0</v>
      </c>
      <c r="I2163" s="14">
        <f t="shared" si="389"/>
        <v>0</v>
      </c>
      <c r="J2163" s="14">
        <f t="shared" si="389"/>
        <v>0</v>
      </c>
      <c r="K2163" s="14">
        <f t="shared" si="389"/>
        <v>0</v>
      </c>
      <c r="L2163" s="14">
        <f t="shared" si="389"/>
        <v>0</v>
      </c>
      <c r="M2163" s="5"/>
    </row>
    <row r="2164" spans="1:13">
      <c r="A2164" s="23"/>
      <c r="B2164" s="23"/>
      <c r="C2164" s="23"/>
      <c r="D2164" s="23" t="s">
        <v>82</v>
      </c>
      <c r="E2164" s="23" t="s">
        <v>82</v>
      </c>
      <c r="F2164" s="23"/>
      <c r="G2164" s="23"/>
      <c r="H2164" s="23"/>
      <c r="I2164" s="23"/>
      <c r="J2164" s="23"/>
      <c r="K2164" s="23"/>
      <c r="L2164" s="23"/>
      <c r="M2164" s="24"/>
    </row>
    <row r="2165" spans="1:13">
      <c r="D2165" s="10"/>
      <c r="E2165" s="10"/>
      <c r="I2165" s="3"/>
      <c r="L2165" s="35"/>
      <c r="M2165" s="35"/>
    </row>
    <row r="2166" spans="1:13">
      <c r="A2166" s="20"/>
      <c r="B2166" s="13"/>
      <c r="C2166" s="5"/>
      <c r="D2166" s="2"/>
      <c r="E2166" s="2"/>
      <c r="F2166" s="2"/>
      <c r="G2166" s="2">
        <f t="shared" ref="G2166:G2203" si="390">+((D2166*12)+E2166)*F2166*1000</f>
        <v>0</v>
      </c>
      <c r="H2166" s="2"/>
      <c r="I2166" s="2">
        <f t="shared" ref="I2166:I2203" si="391">+H2166*F2166*1000</f>
        <v>0</v>
      </c>
      <c r="J2166" s="2"/>
      <c r="K2166" s="2"/>
      <c r="L2166" s="4">
        <f t="shared" ref="L2166:L2203" si="392">+G2166-I2166-J2166-K2166</f>
        <v>0</v>
      </c>
      <c r="M2166" s="22"/>
    </row>
    <row r="2167" spans="1:13">
      <c r="A2167" s="12"/>
      <c r="B2167" s="13"/>
      <c r="C2167" s="5"/>
      <c r="D2167" s="2"/>
      <c r="E2167" s="2"/>
      <c r="F2167" s="2"/>
      <c r="G2167" s="2">
        <f t="shared" si="390"/>
        <v>0</v>
      </c>
      <c r="H2167" s="2"/>
      <c r="I2167" s="2">
        <f t="shared" si="391"/>
        <v>0</v>
      </c>
      <c r="J2167" s="2"/>
      <c r="K2167" s="2"/>
      <c r="L2167" s="4">
        <f t="shared" si="392"/>
        <v>0</v>
      </c>
      <c r="M2167" s="5"/>
    </row>
    <row r="2168" spans="1:13">
      <c r="A2168" s="12"/>
      <c r="B2168" s="13"/>
      <c r="C2168" s="5"/>
      <c r="D2168" s="2"/>
      <c r="E2168" s="2"/>
      <c r="F2168" s="2"/>
      <c r="G2168" s="2">
        <f t="shared" si="390"/>
        <v>0</v>
      </c>
      <c r="H2168" s="2"/>
      <c r="I2168" s="2">
        <f t="shared" si="391"/>
        <v>0</v>
      </c>
      <c r="J2168" s="2"/>
      <c r="K2168" s="2"/>
      <c r="L2168" s="4">
        <f t="shared" si="392"/>
        <v>0</v>
      </c>
      <c r="M2168" s="5"/>
    </row>
    <row r="2169" spans="1:13">
      <c r="A2169" s="12"/>
      <c r="B2169" s="13"/>
      <c r="C2169" s="5"/>
      <c r="D2169" s="2"/>
      <c r="E2169" s="2"/>
      <c r="F2169" s="2"/>
      <c r="G2169" s="2">
        <f t="shared" si="390"/>
        <v>0</v>
      </c>
      <c r="H2169" s="2"/>
      <c r="I2169" s="2">
        <f t="shared" si="391"/>
        <v>0</v>
      </c>
      <c r="J2169" s="2"/>
      <c r="K2169" s="2"/>
      <c r="L2169" s="4">
        <f t="shared" si="392"/>
        <v>0</v>
      </c>
      <c r="M2169" s="5"/>
    </row>
    <row r="2170" spans="1:13">
      <c r="A2170" s="12"/>
      <c r="B2170" s="13"/>
      <c r="C2170" s="5"/>
      <c r="D2170" s="2"/>
      <c r="E2170" s="2"/>
      <c r="F2170" s="2"/>
      <c r="G2170" s="2">
        <f t="shared" si="390"/>
        <v>0</v>
      </c>
      <c r="H2170" s="2"/>
      <c r="I2170" s="2">
        <f t="shared" si="391"/>
        <v>0</v>
      </c>
      <c r="J2170" s="2"/>
      <c r="K2170" s="2"/>
      <c r="L2170" s="4">
        <f t="shared" si="392"/>
        <v>0</v>
      </c>
      <c r="M2170" s="5"/>
    </row>
    <row r="2171" spans="1:13">
      <c r="A2171" s="12"/>
      <c r="B2171" s="13"/>
      <c r="C2171" s="5"/>
      <c r="D2171" s="2"/>
      <c r="E2171" s="2"/>
      <c r="F2171" s="2"/>
      <c r="G2171" s="2">
        <f t="shared" si="390"/>
        <v>0</v>
      </c>
      <c r="H2171" s="2"/>
      <c r="I2171" s="2">
        <f t="shared" si="391"/>
        <v>0</v>
      </c>
      <c r="J2171" s="2"/>
      <c r="K2171" s="2"/>
      <c r="L2171" s="4">
        <f t="shared" si="392"/>
        <v>0</v>
      </c>
      <c r="M2171" s="5"/>
    </row>
    <row r="2172" spans="1:13">
      <c r="A2172" s="12"/>
      <c r="B2172" s="13"/>
      <c r="C2172" s="5"/>
      <c r="D2172" s="2"/>
      <c r="E2172" s="2"/>
      <c r="F2172" s="2"/>
      <c r="G2172" s="2">
        <f t="shared" si="390"/>
        <v>0</v>
      </c>
      <c r="H2172" s="2"/>
      <c r="I2172" s="2">
        <f t="shared" si="391"/>
        <v>0</v>
      </c>
      <c r="J2172" s="2"/>
      <c r="K2172" s="2"/>
      <c r="L2172" s="4">
        <f t="shared" si="392"/>
        <v>0</v>
      </c>
      <c r="M2172" s="5"/>
    </row>
    <row r="2173" spans="1:13">
      <c r="A2173" s="12"/>
      <c r="B2173" s="13"/>
      <c r="C2173" s="5"/>
      <c r="D2173" s="2"/>
      <c r="E2173" s="2"/>
      <c r="F2173" s="2"/>
      <c r="G2173" s="2">
        <f t="shared" si="390"/>
        <v>0</v>
      </c>
      <c r="H2173" s="2"/>
      <c r="I2173" s="2">
        <f t="shared" si="391"/>
        <v>0</v>
      </c>
      <c r="J2173" s="2"/>
      <c r="K2173" s="2"/>
      <c r="L2173" s="4">
        <f t="shared" si="392"/>
        <v>0</v>
      </c>
      <c r="M2173" s="5"/>
    </row>
    <row r="2174" spans="1:13">
      <c r="A2174" s="12"/>
      <c r="B2174" s="13"/>
      <c r="C2174" s="5"/>
      <c r="D2174" s="2"/>
      <c r="E2174" s="2"/>
      <c r="F2174" s="2"/>
      <c r="G2174" s="2">
        <f t="shared" si="390"/>
        <v>0</v>
      </c>
      <c r="H2174" s="2"/>
      <c r="I2174" s="2">
        <f t="shared" si="391"/>
        <v>0</v>
      </c>
      <c r="J2174" s="2"/>
      <c r="K2174" s="2"/>
      <c r="L2174" s="4">
        <f t="shared" si="392"/>
        <v>0</v>
      </c>
      <c r="M2174" s="5"/>
    </row>
    <row r="2175" spans="1:13">
      <c r="A2175" s="12"/>
      <c r="B2175" s="13"/>
      <c r="C2175" s="5"/>
      <c r="D2175" s="2"/>
      <c r="E2175" s="2"/>
      <c r="F2175" s="2"/>
      <c r="G2175" s="2">
        <f t="shared" si="390"/>
        <v>0</v>
      </c>
      <c r="H2175" s="2"/>
      <c r="I2175" s="2">
        <f t="shared" si="391"/>
        <v>0</v>
      </c>
      <c r="J2175" s="2"/>
      <c r="K2175" s="2"/>
      <c r="L2175" s="4">
        <f t="shared" si="392"/>
        <v>0</v>
      </c>
      <c r="M2175" s="5"/>
    </row>
    <row r="2176" spans="1:13">
      <c r="A2176" s="12"/>
      <c r="B2176" s="13"/>
      <c r="C2176" s="5"/>
      <c r="D2176" s="2"/>
      <c r="E2176" s="2"/>
      <c r="F2176" s="2"/>
      <c r="G2176" s="2">
        <f t="shared" si="390"/>
        <v>0</v>
      </c>
      <c r="H2176" s="2"/>
      <c r="I2176" s="2">
        <f t="shared" si="391"/>
        <v>0</v>
      </c>
      <c r="J2176" s="2"/>
      <c r="K2176" s="2"/>
      <c r="L2176" s="4">
        <f t="shared" si="392"/>
        <v>0</v>
      </c>
      <c r="M2176" s="5"/>
    </row>
    <row r="2177" spans="1:13">
      <c r="A2177" s="12"/>
      <c r="B2177" s="13"/>
      <c r="C2177" s="5"/>
      <c r="D2177" s="2"/>
      <c r="E2177" s="2"/>
      <c r="F2177" s="2"/>
      <c r="G2177" s="2">
        <f t="shared" si="390"/>
        <v>0</v>
      </c>
      <c r="H2177" s="2"/>
      <c r="I2177" s="2">
        <f t="shared" si="391"/>
        <v>0</v>
      </c>
      <c r="J2177" s="2"/>
      <c r="K2177" s="2"/>
      <c r="L2177" s="4">
        <f t="shared" si="392"/>
        <v>0</v>
      </c>
      <c r="M2177" s="5"/>
    </row>
    <row r="2178" spans="1:13">
      <c r="A2178" s="12"/>
      <c r="B2178" s="13"/>
      <c r="C2178" s="5"/>
      <c r="D2178" s="2"/>
      <c r="E2178" s="2"/>
      <c r="F2178" s="2"/>
      <c r="G2178" s="2">
        <f t="shared" si="390"/>
        <v>0</v>
      </c>
      <c r="H2178" s="2"/>
      <c r="I2178" s="2">
        <f t="shared" si="391"/>
        <v>0</v>
      </c>
      <c r="J2178" s="2"/>
      <c r="K2178" s="2"/>
      <c r="L2178" s="4">
        <f t="shared" si="392"/>
        <v>0</v>
      </c>
      <c r="M2178" s="5"/>
    </row>
    <row r="2179" spans="1:13">
      <c r="A2179" s="12"/>
      <c r="B2179" s="13"/>
      <c r="C2179" s="5"/>
      <c r="D2179" s="2"/>
      <c r="E2179" s="2"/>
      <c r="F2179" s="2"/>
      <c r="G2179" s="2">
        <f t="shared" si="390"/>
        <v>0</v>
      </c>
      <c r="H2179" s="2"/>
      <c r="I2179" s="2">
        <f t="shared" si="391"/>
        <v>0</v>
      </c>
      <c r="J2179" s="2"/>
      <c r="K2179" s="2"/>
      <c r="L2179" s="4">
        <f t="shared" si="392"/>
        <v>0</v>
      </c>
      <c r="M2179" s="5"/>
    </row>
    <row r="2180" spans="1:13">
      <c r="A2180" s="12"/>
      <c r="B2180" s="13"/>
      <c r="C2180" s="5"/>
      <c r="D2180" s="2"/>
      <c r="E2180" s="2"/>
      <c r="F2180" s="2"/>
      <c r="G2180" s="2">
        <f t="shared" si="390"/>
        <v>0</v>
      </c>
      <c r="H2180" s="2"/>
      <c r="I2180" s="2">
        <f t="shared" si="391"/>
        <v>0</v>
      </c>
      <c r="J2180" s="2"/>
      <c r="K2180" s="2"/>
      <c r="L2180" s="4">
        <f t="shared" si="392"/>
        <v>0</v>
      </c>
      <c r="M2180" s="5"/>
    </row>
    <row r="2181" spans="1:13">
      <c r="A2181" s="12"/>
      <c r="B2181" s="13"/>
      <c r="C2181" s="5"/>
      <c r="D2181" s="2"/>
      <c r="E2181" s="2"/>
      <c r="F2181" s="2"/>
      <c r="G2181" s="2">
        <f t="shared" si="390"/>
        <v>0</v>
      </c>
      <c r="H2181" s="2"/>
      <c r="I2181" s="2">
        <f t="shared" si="391"/>
        <v>0</v>
      </c>
      <c r="J2181" s="2"/>
      <c r="K2181" s="2"/>
      <c r="L2181" s="4">
        <f t="shared" si="392"/>
        <v>0</v>
      </c>
      <c r="M2181" s="5"/>
    </row>
    <row r="2182" spans="1:13">
      <c r="A2182" s="12"/>
      <c r="B2182" s="13"/>
      <c r="C2182" s="5"/>
      <c r="D2182" s="2"/>
      <c r="E2182" s="2"/>
      <c r="F2182" s="2"/>
      <c r="G2182" s="2">
        <f t="shared" si="390"/>
        <v>0</v>
      </c>
      <c r="H2182" s="2"/>
      <c r="I2182" s="2">
        <f t="shared" si="391"/>
        <v>0</v>
      </c>
      <c r="J2182" s="2"/>
      <c r="K2182" s="2"/>
      <c r="L2182" s="4">
        <f t="shared" si="392"/>
        <v>0</v>
      </c>
      <c r="M2182" s="5"/>
    </row>
    <row r="2183" spans="1:13">
      <c r="A2183" s="12"/>
      <c r="B2183" s="13"/>
      <c r="C2183" s="5"/>
      <c r="D2183" s="2"/>
      <c r="E2183" s="2"/>
      <c r="F2183" s="2"/>
      <c r="G2183" s="2">
        <f t="shared" si="390"/>
        <v>0</v>
      </c>
      <c r="H2183" s="2"/>
      <c r="I2183" s="2">
        <f t="shared" si="391"/>
        <v>0</v>
      </c>
      <c r="J2183" s="2"/>
      <c r="K2183" s="2"/>
      <c r="L2183" s="4">
        <f t="shared" si="392"/>
        <v>0</v>
      </c>
      <c r="M2183" s="5"/>
    </row>
    <row r="2184" spans="1:13">
      <c r="A2184" s="12"/>
      <c r="B2184" s="13"/>
      <c r="C2184" s="5"/>
      <c r="D2184" s="2"/>
      <c r="E2184" s="2"/>
      <c r="F2184" s="2"/>
      <c r="G2184" s="2">
        <f t="shared" si="390"/>
        <v>0</v>
      </c>
      <c r="H2184" s="2"/>
      <c r="I2184" s="2">
        <f t="shared" si="391"/>
        <v>0</v>
      </c>
      <c r="J2184" s="2"/>
      <c r="K2184" s="2"/>
      <c r="L2184" s="4">
        <f t="shared" si="392"/>
        <v>0</v>
      </c>
      <c r="M2184" s="5"/>
    </row>
    <row r="2185" spans="1:13">
      <c r="A2185" s="12"/>
      <c r="B2185" s="13"/>
      <c r="C2185" s="5"/>
      <c r="D2185" s="2"/>
      <c r="E2185" s="2"/>
      <c r="F2185" s="2"/>
      <c r="G2185" s="2">
        <f t="shared" si="390"/>
        <v>0</v>
      </c>
      <c r="H2185" s="2"/>
      <c r="I2185" s="2">
        <f t="shared" si="391"/>
        <v>0</v>
      </c>
      <c r="J2185" s="2"/>
      <c r="K2185" s="2"/>
      <c r="L2185" s="4">
        <f t="shared" si="392"/>
        <v>0</v>
      </c>
      <c r="M2185" s="5"/>
    </row>
    <row r="2186" spans="1:13">
      <c r="A2186" s="12"/>
      <c r="B2186" s="13"/>
      <c r="C2186" s="5"/>
      <c r="D2186" s="2"/>
      <c r="E2186" s="2"/>
      <c r="F2186" s="2"/>
      <c r="G2186" s="2">
        <f t="shared" si="390"/>
        <v>0</v>
      </c>
      <c r="H2186" s="2"/>
      <c r="I2186" s="2">
        <f t="shared" si="391"/>
        <v>0</v>
      </c>
      <c r="J2186" s="2"/>
      <c r="K2186" s="2"/>
      <c r="L2186" s="4">
        <f t="shared" si="392"/>
        <v>0</v>
      </c>
      <c r="M2186" s="5"/>
    </row>
    <row r="2187" spans="1:13">
      <c r="A2187" s="12"/>
      <c r="B2187" s="13"/>
      <c r="C2187" s="5"/>
      <c r="D2187" s="2"/>
      <c r="E2187" s="2"/>
      <c r="F2187" s="2"/>
      <c r="G2187" s="2">
        <f t="shared" si="390"/>
        <v>0</v>
      </c>
      <c r="H2187" s="2"/>
      <c r="I2187" s="2">
        <f t="shared" si="391"/>
        <v>0</v>
      </c>
      <c r="J2187" s="2"/>
      <c r="K2187" s="2"/>
      <c r="L2187" s="4">
        <f t="shared" si="392"/>
        <v>0</v>
      </c>
      <c r="M2187" s="5"/>
    </row>
    <row r="2188" spans="1:13">
      <c r="A2188" s="12"/>
      <c r="B2188" s="13"/>
      <c r="C2188" s="5"/>
      <c r="D2188" s="2"/>
      <c r="E2188" s="2"/>
      <c r="F2188" s="2"/>
      <c r="G2188" s="2">
        <f t="shared" si="390"/>
        <v>0</v>
      </c>
      <c r="H2188" s="2"/>
      <c r="I2188" s="2">
        <f t="shared" si="391"/>
        <v>0</v>
      </c>
      <c r="J2188" s="2"/>
      <c r="K2188" s="2"/>
      <c r="L2188" s="4">
        <f t="shared" si="392"/>
        <v>0</v>
      </c>
      <c r="M2188" s="5"/>
    </row>
    <row r="2189" spans="1:13">
      <c r="A2189" s="12"/>
      <c r="B2189" s="13"/>
      <c r="C2189" s="5"/>
      <c r="D2189" s="2"/>
      <c r="E2189" s="2"/>
      <c r="F2189" s="2"/>
      <c r="G2189" s="2">
        <f t="shared" si="390"/>
        <v>0</v>
      </c>
      <c r="H2189" s="2"/>
      <c r="I2189" s="2">
        <f t="shared" si="391"/>
        <v>0</v>
      </c>
      <c r="J2189" s="2"/>
      <c r="K2189" s="2"/>
      <c r="L2189" s="4">
        <f t="shared" si="392"/>
        <v>0</v>
      </c>
      <c r="M2189" s="5"/>
    </row>
    <row r="2190" spans="1:13">
      <c r="A2190" s="12"/>
      <c r="B2190" s="13"/>
      <c r="C2190" s="5"/>
      <c r="D2190" s="2"/>
      <c r="E2190" s="2"/>
      <c r="F2190" s="2"/>
      <c r="G2190" s="2">
        <f t="shared" si="390"/>
        <v>0</v>
      </c>
      <c r="H2190" s="2"/>
      <c r="I2190" s="2">
        <f t="shared" si="391"/>
        <v>0</v>
      </c>
      <c r="J2190" s="2"/>
      <c r="K2190" s="2"/>
      <c r="L2190" s="4">
        <f t="shared" si="392"/>
        <v>0</v>
      </c>
      <c r="M2190" s="5"/>
    </row>
    <row r="2191" spans="1:13">
      <c r="A2191" s="12"/>
      <c r="B2191" s="13"/>
      <c r="C2191" s="5"/>
      <c r="D2191" s="2"/>
      <c r="E2191" s="2"/>
      <c r="F2191" s="2"/>
      <c r="G2191" s="2">
        <f t="shared" si="390"/>
        <v>0</v>
      </c>
      <c r="H2191" s="2"/>
      <c r="I2191" s="2">
        <f t="shared" si="391"/>
        <v>0</v>
      </c>
      <c r="J2191" s="2"/>
      <c r="K2191" s="2"/>
      <c r="L2191" s="4">
        <f t="shared" si="392"/>
        <v>0</v>
      </c>
      <c r="M2191" s="5"/>
    </row>
    <row r="2192" spans="1:13">
      <c r="A2192" s="12"/>
      <c r="B2192" s="13"/>
      <c r="C2192" s="5"/>
      <c r="D2192" s="2"/>
      <c r="E2192" s="2"/>
      <c r="F2192" s="2"/>
      <c r="G2192" s="2">
        <f t="shared" si="390"/>
        <v>0</v>
      </c>
      <c r="H2192" s="2"/>
      <c r="I2192" s="2">
        <f t="shared" si="391"/>
        <v>0</v>
      </c>
      <c r="J2192" s="2"/>
      <c r="K2192" s="2"/>
      <c r="L2192" s="4">
        <f t="shared" si="392"/>
        <v>0</v>
      </c>
      <c r="M2192" s="5"/>
    </row>
    <row r="2193" spans="1:13">
      <c r="A2193" s="12"/>
      <c r="B2193" s="13"/>
      <c r="C2193" s="5"/>
      <c r="D2193" s="2"/>
      <c r="E2193" s="2"/>
      <c r="F2193" s="2"/>
      <c r="G2193" s="2">
        <f t="shared" si="390"/>
        <v>0</v>
      </c>
      <c r="H2193" s="2"/>
      <c r="I2193" s="2">
        <f t="shared" si="391"/>
        <v>0</v>
      </c>
      <c r="J2193" s="2"/>
      <c r="K2193" s="2"/>
      <c r="L2193" s="4">
        <f t="shared" si="392"/>
        <v>0</v>
      </c>
      <c r="M2193" s="5"/>
    </row>
    <row r="2194" spans="1:13">
      <c r="A2194" s="12"/>
      <c r="B2194" s="13"/>
      <c r="C2194" s="5"/>
      <c r="D2194" s="2"/>
      <c r="E2194" s="2"/>
      <c r="F2194" s="2"/>
      <c r="G2194" s="2">
        <f t="shared" si="390"/>
        <v>0</v>
      </c>
      <c r="H2194" s="2"/>
      <c r="I2194" s="2">
        <f t="shared" si="391"/>
        <v>0</v>
      </c>
      <c r="J2194" s="2"/>
      <c r="K2194" s="2"/>
      <c r="L2194" s="4">
        <f t="shared" si="392"/>
        <v>0</v>
      </c>
      <c r="M2194" s="5"/>
    </row>
    <row r="2195" spans="1:13">
      <c r="A2195" s="12"/>
      <c r="B2195" s="13"/>
      <c r="C2195" s="5"/>
      <c r="D2195" s="2"/>
      <c r="E2195" s="2"/>
      <c r="F2195" s="2"/>
      <c r="G2195" s="2">
        <f t="shared" si="390"/>
        <v>0</v>
      </c>
      <c r="H2195" s="2"/>
      <c r="I2195" s="2">
        <f t="shared" si="391"/>
        <v>0</v>
      </c>
      <c r="J2195" s="2"/>
      <c r="K2195" s="2"/>
      <c r="L2195" s="4">
        <f t="shared" si="392"/>
        <v>0</v>
      </c>
      <c r="M2195" s="5"/>
    </row>
    <row r="2196" spans="1:13">
      <c r="A2196" s="12"/>
      <c r="B2196" s="13"/>
      <c r="C2196" s="5"/>
      <c r="D2196" s="2"/>
      <c r="E2196" s="2"/>
      <c r="F2196" s="2"/>
      <c r="G2196" s="2">
        <f t="shared" si="390"/>
        <v>0</v>
      </c>
      <c r="H2196" s="2"/>
      <c r="I2196" s="2">
        <f t="shared" si="391"/>
        <v>0</v>
      </c>
      <c r="J2196" s="2"/>
      <c r="K2196" s="2"/>
      <c r="L2196" s="4">
        <f t="shared" si="392"/>
        <v>0</v>
      </c>
      <c r="M2196" s="5"/>
    </row>
    <row r="2197" spans="1:13">
      <c r="A2197" s="12"/>
      <c r="B2197" s="13"/>
      <c r="C2197" s="5"/>
      <c r="D2197" s="2"/>
      <c r="E2197" s="2"/>
      <c r="F2197" s="2"/>
      <c r="G2197" s="2">
        <f t="shared" si="390"/>
        <v>0</v>
      </c>
      <c r="H2197" s="2"/>
      <c r="I2197" s="2">
        <f t="shared" si="391"/>
        <v>0</v>
      </c>
      <c r="J2197" s="2"/>
      <c r="K2197" s="2"/>
      <c r="L2197" s="4">
        <f t="shared" si="392"/>
        <v>0</v>
      </c>
      <c r="M2197" s="64"/>
    </row>
    <row r="2198" spans="1:13">
      <c r="A2198" s="12"/>
      <c r="B2198" s="13"/>
      <c r="C2198" s="5"/>
      <c r="D2198" s="2"/>
      <c r="E2198" s="2"/>
      <c r="F2198" s="2"/>
      <c r="G2198" s="2">
        <f t="shared" si="390"/>
        <v>0</v>
      </c>
      <c r="H2198" s="2"/>
      <c r="I2198" s="2">
        <f t="shared" si="391"/>
        <v>0</v>
      </c>
      <c r="J2198" s="2"/>
      <c r="K2198" s="2"/>
      <c r="L2198" s="4">
        <f t="shared" si="392"/>
        <v>0</v>
      </c>
      <c r="M2198" s="5"/>
    </row>
    <row r="2199" spans="1:13">
      <c r="A2199" s="12"/>
      <c r="B2199" s="13"/>
      <c r="C2199" s="5"/>
      <c r="D2199" s="2"/>
      <c r="E2199" s="2"/>
      <c r="F2199" s="2"/>
      <c r="G2199" s="2">
        <f t="shared" si="390"/>
        <v>0</v>
      </c>
      <c r="H2199" s="2"/>
      <c r="I2199" s="2">
        <f t="shared" si="391"/>
        <v>0</v>
      </c>
      <c r="J2199" s="2"/>
      <c r="K2199" s="2"/>
      <c r="L2199" s="4">
        <f t="shared" si="392"/>
        <v>0</v>
      </c>
      <c r="M2199" s="5"/>
    </row>
    <row r="2200" spans="1:13">
      <c r="A2200" s="12"/>
      <c r="B2200" s="13"/>
      <c r="C2200" s="5"/>
      <c r="D2200" s="2"/>
      <c r="E2200" s="2"/>
      <c r="F2200" s="2"/>
      <c r="G2200" s="2">
        <f t="shared" si="390"/>
        <v>0</v>
      </c>
      <c r="H2200" s="2"/>
      <c r="I2200" s="2">
        <f t="shared" si="391"/>
        <v>0</v>
      </c>
      <c r="J2200" s="2"/>
      <c r="K2200" s="2"/>
      <c r="L2200" s="4">
        <f t="shared" si="392"/>
        <v>0</v>
      </c>
      <c r="M2200" s="5"/>
    </row>
    <row r="2201" spans="1:13">
      <c r="A2201" s="12"/>
      <c r="B2201" s="13"/>
      <c r="C2201" s="5"/>
      <c r="D2201" s="2"/>
      <c r="E2201" s="2"/>
      <c r="F2201" s="2"/>
      <c r="G2201" s="2">
        <f t="shared" si="390"/>
        <v>0</v>
      </c>
      <c r="H2201" s="2"/>
      <c r="I2201" s="2">
        <f t="shared" si="391"/>
        <v>0</v>
      </c>
      <c r="J2201" s="2"/>
      <c r="K2201" s="2"/>
      <c r="L2201" s="4">
        <f t="shared" si="392"/>
        <v>0</v>
      </c>
      <c r="M2201" s="5"/>
    </row>
    <row r="2202" spans="1:13">
      <c r="A2202" s="12"/>
      <c r="B2202" s="13"/>
      <c r="C2202" s="5"/>
      <c r="D2202" s="2"/>
      <c r="E2202" s="2"/>
      <c r="F2202" s="2"/>
      <c r="G2202" s="2">
        <f t="shared" si="390"/>
        <v>0</v>
      </c>
      <c r="H2202" s="2"/>
      <c r="I2202" s="2">
        <f t="shared" si="391"/>
        <v>0</v>
      </c>
      <c r="J2202" s="2"/>
      <c r="K2202" s="2"/>
      <c r="L2202" s="4">
        <f t="shared" si="392"/>
        <v>0</v>
      </c>
      <c r="M2202" s="5"/>
    </row>
    <row r="2203" spans="1:13" ht="15.75" thickBot="1">
      <c r="A2203" s="12"/>
      <c r="B2203" s="13"/>
      <c r="C2203" s="5"/>
      <c r="D2203" s="2"/>
      <c r="E2203" s="2"/>
      <c r="F2203" s="2"/>
      <c r="G2203" s="2">
        <f t="shared" si="390"/>
        <v>0</v>
      </c>
      <c r="H2203" s="2"/>
      <c r="I2203" s="2">
        <f t="shared" si="391"/>
        <v>0</v>
      </c>
      <c r="J2203" s="2"/>
      <c r="K2203" s="2"/>
      <c r="L2203" s="2">
        <f t="shared" si="392"/>
        <v>0</v>
      </c>
      <c r="M2203" s="5"/>
    </row>
    <row r="2204" spans="1:13" ht="15.75" thickBot="1">
      <c r="D2204" s="14">
        <f>SUM(D2166:D2203)</f>
        <v>0</v>
      </c>
      <c r="E2204" s="14">
        <f>SUM(E2166:E2203)</f>
        <v>0</v>
      </c>
      <c r="F2204" s="8"/>
      <c r="G2204" s="14">
        <f t="shared" ref="G2204:L2204" si="393">SUM(G2166:G2203)</f>
        <v>0</v>
      </c>
      <c r="H2204" s="14">
        <f t="shared" si="393"/>
        <v>0</v>
      </c>
      <c r="I2204" s="14">
        <f t="shared" si="393"/>
        <v>0</v>
      </c>
      <c r="J2204" s="14">
        <f t="shared" si="393"/>
        <v>0</v>
      </c>
      <c r="K2204" s="14">
        <f t="shared" si="393"/>
        <v>0</v>
      </c>
      <c r="L2204" s="14">
        <f t="shared" si="393"/>
        <v>0</v>
      </c>
      <c r="M2204" s="5"/>
    </row>
    <row r="2205" spans="1:13">
      <c r="A2205" s="23"/>
      <c r="B2205" s="23"/>
      <c r="C2205" s="23"/>
      <c r="D2205" s="23" t="s">
        <v>82</v>
      </c>
      <c r="E2205" s="23" t="s">
        <v>82</v>
      </c>
      <c r="F2205" s="23"/>
      <c r="G2205" s="23"/>
      <c r="H2205" s="23"/>
      <c r="I2205" s="23"/>
      <c r="J2205" s="23"/>
      <c r="K2205" s="23"/>
      <c r="L2205" s="23"/>
      <c r="M2205" s="24"/>
    </row>
    <row r="2206" spans="1:13">
      <c r="D2206" s="10"/>
      <c r="E2206" s="10"/>
      <c r="I2206" s="3"/>
      <c r="L2206" s="35"/>
      <c r="M2206" s="35"/>
    </row>
    <row r="2207" spans="1:13">
      <c r="A2207" s="20"/>
      <c r="B2207" s="13"/>
      <c r="C2207" s="5"/>
      <c r="D2207" s="2"/>
      <c r="E2207" s="2"/>
      <c r="F2207" s="2"/>
      <c r="G2207" s="2">
        <f t="shared" ref="G2207:G2235" si="394">+((D2207*12)+E2207)*F2207*1000</f>
        <v>0</v>
      </c>
      <c r="H2207" s="2"/>
      <c r="I2207" s="2">
        <f t="shared" ref="I2207:I2235" si="395">+H2207*F2207*1000</f>
        <v>0</v>
      </c>
      <c r="J2207" s="2"/>
      <c r="K2207" s="2"/>
      <c r="L2207" s="4">
        <f t="shared" ref="L2207:L2235" si="396">+G2207-I2207-J2207-K2207</f>
        <v>0</v>
      </c>
      <c r="M2207" s="22"/>
    </row>
    <row r="2208" spans="1:13">
      <c r="A2208" s="12"/>
      <c r="B2208" s="13"/>
      <c r="C2208" s="5"/>
      <c r="D2208" s="2"/>
      <c r="E2208" s="2"/>
      <c r="F2208" s="2"/>
      <c r="G2208" s="2">
        <f t="shared" si="394"/>
        <v>0</v>
      </c>
      <c r="H2208" s="2"/>
      <c r="I2208" s="2">
        <f t="shared" si="395"/>
        <v>0</v>
      </c>
      <c r="J2208" s="2"/>
      <c r="K2208" s="2"/>
      <c r="L2208" s="4">
        <f t="shared" si="396"/>
        <v>0</v>
      </c>
      <c r="M2208" s="5"/>
    </row>
    <row r="2209" spans="1:13">
      <c r="A2209" s="12"/>
      <c r="B2209" s="13"/>
      <c r="C2209" s="5"/>
      <c r="D2209" s="2"/>
      <c r="E2209" s="2"/>
      <c r="F2209" s="2"/>
      <c r="G2209" s="2">
        <f t="shared" si="394"/>
        <v>0</v>
      </c>
      <c r="H2209" s="2"/>
      <c r="I2209" s="2">
        <f t="shared" si="395"/>
        <v>0</v>
      </c>
      <c r="J2209" s="2"/>
      <c r="K2209" s="2"/>
      <c r="L2209" s="4">
        <f t="shared" si="396"/>
        <v>0</v>
      </c>
      <c r="M2209" s="5"/>
    </row>
    <row r="2210" spans="1:13">
      <c r="A2210" s="12"/>
      <c r="B2210" s="13"/>
      <c r="C2210" s="5"/>
      <c r="D2210" s="2"/>
      <c r="E2210" s="2"/>
      <c r="F2210" s="2"/>
      <c r="G2210" s="2">
        <f t="shared" si="394"/>
        <v>0</v>
      </c>
      <c r="H2210" s="2"/>
      <c r="I2210" s="2">
        <f t="shared" si="395"/>
        <v>0</v>
      </c>
      <c r="J2210" s="2"/>
      <c r="K2210" s="2"/>
      <c r="L2210" s="4">
        <f t="shared" si="396"/>
        <v>0</v>
      </c>
      <c r="M2210" s="5"/>
    </row>
    <row r="2211" spans="1:13">
      <c r="A2211" s="12"/>
      <c r="B2211" s="13"/>
      <c r="C2211" s="5"/>
      <c r="D2211" s="2"/>
      <c r="E2211" s="2"/>
      <c r="F2211" s="2"/>
      <c r="G2211" s="2">
        <f t="shared" si="394"/>
        <v>0</v>
      </c>
      <c r="H2211" s="2"/>
      <c r="I2211" s="2">
        <f t="shared" si="395"/>
        <v>0</v>
      </c>
      <c r="J2211" s="2"/>
      <c r="K2211" s="2"/>
      <c r="L2211" s="4">
        <f t="shared" si="396"/>
        <v>0</v>
      </c>
      <c r="M2211" s="5"/>
    </row>
    <row r="2212" spans="1:13">
      <c r="A2212" s="12"/>
      <c r="B2212" s="13"/>
      <c r="C2212" s="5"/>
      <c r="D2212" s="2"/>
      <c r="E2212" s="2"/>
      <c r="F2212" s="2"/>
      <c r="G2212" s="2">
        <f t="shared" si="394"/>
        <v>0</v>
      </c>
      <c r="H2212" s="2"/>
      <c r="I2212" s="2">
        <f t="shared" si="395"/>
        <v>0</v>
      </c>
      <c r="J2212" s="2"/>
      <c r="K2212" s="2"/>
      <c r="L2212" s="4">
        <f t="shared" si="396"/>
        <v>0</v>
      </c>
      <c r="M2212" s="5"/>
    </row>
    <row r="2213" spans="1:13">
      <c r="A2213" s="12"/>
      <c r="B2213" s="13"/>
      <c r="C2213" s="5"/>
      <c r="D2213" s="2"/>
      <c r="E2213" s="2"/>
      <c r="F2213" s="2"/>
      <c r="G2213" s="2">
        <f t="shared" si="394"/>
        <v>0</v>
      </c>
      <c r="H2213" s="2"/>
      <c r="I2213" s="2">
        <f t="shared" si="395"/>
        <v>0</v>
      </c>
      <c r="J2213" s="2"/>
      <c r="K2213" s="2"/>
      <c r="L2213" s="4">
        <f t="shared" si="396"/>
        <v>0</v>
      </c>
      <c r="M2213" s="5"/>
    </row>
    <row r="2214" spans="1:13">
      <c r="A2214" s="12"/>
      <c r="B2214" s="13"/>
      <c r="C2214" s="5"/>
      <c r="D2214" s="2"/>
      <c r="E2214" s="2"/>
      <c r="F2214" s="2"/>
      <c r="G2214" s="2">
        <f t="shared" si="394"/>
        <v>0</v>
      </c>
      <c r="H2214" s="2"/>
      <c r="I2214" s="2">
        <f t="shared" si="395"/>
        <v>0</v>
      </c>
      <c r="J2214" s="2"/>
      <c r="K2214" s="2"/>
      <c r="L2214" s="4">
        <f t="shared" si="396"/>
        <v>0</v>
      </c>
      <c r="M2214" s="5"/>
    </row>
    <row r="2215" spans="1:13">
      <c r="A2215" s="12"/>
      <c r="B2215" s="13"/>
      <c r="C2215" s="5"/>
      <c r="D2215" s="2"/>
      <c r="E2215" s="2"/>
      <c r="F2215" s="2"/>
      <c r="G2215" s="2">
        <f t="shared" si="394"/>
        <v>0</v>
      </c>
      <c r="H2215" s="2"/>
      <c r="I2215" s="2">
        <f t="shared" si="395"/>
        <v>0</v>
      </c>
      <c r="J2215" s="2"/>
      <c r="K2215" s="2"/>
      <c r="L2215" s="4">
        <f t="shared" si="396"/>
        <v>0</v>
      </c>
      <c r="M2215" s="5"/>
    </row>
    <row r="2216" spans="1:13">
      <c r="A2216" s="12"/>
      <c r="B2216" s="13"/>
      <c r="C2216" s="5"/>
      <c r="D2216" s="2"/>
      <c r="E2216" s="2"/>
      <c r="F2216" s="2"/>
      <c r="G2216" s="2">
        <f t="shared" si="394"/>
        <v>0</v>
      </c>
      <c r="H2216" s="2"/>
      <c r="I2216" s="2">
        <f t="shared" si="395"/>
        <v>0</v>
      </c>
      <c r="J2216" s="2"/>
      <c r="K2216" s="2"/>
      <c r="L2216" s="4">
        <f t="shared" si="396"/>
        <v>0</v>
      </c>
      <c r="M2216" s="5"/>
    </row>
    <row r="2217" spans="1:13">
      <c r="A2217" s="12"/>
      <c r="B2217" s="13"/>
      <c r="C2217" s="5"/>
      <c r="D2217" s="2"/>
      <c r="E2217" s="2"/>
      <c r="F2217" s="2"/>
      <c r="G2217" s="2">
        <f t="shared" si="394"/>
        <v>0</v>
      </c>
      <c r="H2217" s="2"/>
      <c r="I2217" s="2">
        <f t="shared" si="395"/>
        <v>0</v>
      </c>
      <c r="J2217" s="2"/>
      <c r="K2217" s="2"/>
      <c r="L2217" s="4">
        <f t="shared" si="396"/>
        <v>0</v>
      </c>
      <c r="M2217" s="5"/>
    </row>
    <row r="2218" spans="1:13">
      <c r="A2218" s="12"/>
      <c r="B2218" s="13"/>
      <c r="C2218" s="5"/>
      <c r="D2218" s="2"/>
      <c r="E2218" s="2"/>
      <c r="F2218" s="2"/>
      <c r="G2218" s="2">
        <f t="shared" si="394"/>
        <v>0</v>
      </c>
      <c r="H2218" s="2"/>
      <c r="I2218" s="2">
        <f t="shared" si="395"/>
        <v>0</v>
      </c>
      <c r="J2218" s="2"/>
      <c r="K2218" s="2"/>
      <c r="L2218" s="4">
        <f t="shared" si="396"/>
        <v>0</v>
      </c>
      <c r="M2218" s="5"/>
    </row>
    <row r="2219" spans="1:13">
      <c r="A2219" s="12"/>
      <c r="B2219" s="13"/>
      <c r="C2219" s="5"/>
      <c r="D2219" s="2"/>
      <c r="E2219" s="2"/>
      <c r="F2219" s="2"/>
      <c r="G2219" s="2">
        <f t="shared" si="394"/>
        <v>0</v>
      </c>
      <c r="H2219" s="2"/>
      <c r="I2219" s="2">
        <f t="shared" si="395"/>
        <v>0</v>
      </c>
      <c r="J2219" s="2"/>
      <c r="K2219" s="2"/>
      <c r="L2219" s="4">
        <f t="shared" si="396"/>
        <v>0</v>
      </c>
      <c r="M2219" s="5"/>
    </row>
    <row r="2220" spans="1:13">
      <c r="A2220" s="12"/>
      <c r="B2220" s="13"/>
      <c r="C2220" s="5"/>
      <c r="D2220" s="2"/>
      <c r="E2220" s="2"/>
      <c r="F2220" s="2"/>
      <c r="G2220" s="2">
        <f t="shared" si="394"/>
        <v>0</v>
      </c>
      <c r="H2220" s="2"/>
      <c r="I2220" s="2">
        <f t="shared" si="395"/>
        <v>0</v>
      </c>
      <c r="J2220" s="2"/>
      <c r="K2220" s="2"/>
      <c r="L2220" s="4">
        <f t="shared" si="396"/>
        <v>0</v>
      </c>
      <c r="M2220" s="5"/>
    </row>
    <row r="2221" spans="1:13">
      <c r="A2221" s="12"/>
      <c r="B2221" s="13"/>
      <c r="C2221" s="5"/>
      <c r="D2221" s="2"/>
      <c r="E2221" s="2"/>
      <c r="F2221" s="2"/>
      <c r="G2221" s="2">
        <f t="shared" si="394"/>
        <v>0</v>
      </c>
      <c r="H2221" s="2"/>
      <c r="I2221" s="2">
        <f t="shared" si="395"/>
        <v>0</v>
      </c>
      <c r="J2221" s="2"/>
      <c r="K2221" s="2"/>
      <c r="L2221" s="4">
        <f t="shared" si="396"/>
        <v>0</v>
      </c>
      <c r="M2221" s="5"/>
    </row>
    <row r="2222" spans="1:13">
      <c r="A2222" s="12"/>
      <c r="B2222" s="13"/>
      <c r="C2222" s="5"/>
      <c r="D2222" s="2"/>
      <c r="E2222" s="2"/>
      <c r="F2222" s="2"/>
      <c r="G2222" s="2">
        <f t="shared" si="394"/>
        <v>0</v>
      </c>
      <c r="H2222" s="2"/>
      <c r="I2222" s="2">
        <f t="shared" si="395"/>
        <v>0</v>
      </c>
      <c r="J2222" s="2"/>
      <c r="K2222" s="2"/>
      <c r="L2222" s="4">
        <f t="shared" si="396"/>
        <v>0</v>
      </c>
      <c r="M2222" s="5"/>
    </row>
    <row r="2223" spans="1:13">
      <c r="A2223" s="12"/>
      <c r="B2223" s="13"/>
      <c r="C2223" s="5"/>
      <c r="D2223" s="2"/>
      <c r="E2223" s="2"/>
      <c r="F2223" s="2"/>
      <c r="G2223" s="2">
        <f t="shared" si="394"/>
        <v>0</v>
      </c>
      <c r="H2223" s="2"/>
      <c r="I2223" s="2">
        <f t="shared" si="395"/>
        <v>0</v>
      </c>
      <c r="J2223" s="2"/>
      <c r="K2223" s="2"/>
      <c r="L2223" s="4">
        <f t="shared" si="396"/>
        <v>0</v>
      </c>
      <c r="M2223" s="5"/>
    </row>
    <row r="2224" spans="1:13">
      <c r="A2224" s="12"/>
      <c r="B2224" s="13"/>
      <c r="C2224" s="68"/>
      <c r="D2224" s="2"/>
      <c r="E2224" s="2"/>
      <c r="F2224" s="2"/>
      <c r="G2224" s="2">
        <f t="shared" si="394"/>
        <v>0</v>
      </c>
      <c r="H2224" s="2"/>
      <c r="I2224" s="2">
        <f t="shared" si="395"/>
        <v>0</v>
      </c>
      <c r="J2224" s="2"/>
      <c r="K2224" s="2"/>
      <c r="L2224" s="4">
        <f t="shared" si="396"/>
        <v>0</v>
      </c>
      <c r="M2224" s="5"/>
    </row>
    <row r="2225" spans="1:13">
      <c r="A2225" s="12"/>
      <c r="B2225" s="13"/>
      <c r="C2225" s="5"/>
      <c r="D2225" s="2"/>
      <c r="E2225" s="2"/>
      <c r="F2225" s="2"/>
      <c r="G2225" s="2">
        <f t="shared" si="394"/>
        <v>0</v>
      </c>
      <c r="H2225" s="2"/>
      <c r="I2225" s="2">
        <f t="shared" si="395"/>
        <v>0</v>
      </c>
      <c r="J2225" s="2"/>
      <c r="K2225" s="2"/>
      <c r="L2225" s="4">
        <f t="shared" si="396"/>
        <v>0</v>
      </c>
      <c r="M2225" s="5"/>
    </row>
    <row r="2226" spans="1:13">
      <c r="A2226" s="12"/>
      <c r="B2226" s="13"/>
      <c r="C2226" s="5"/>
      <c r="D2226" s="2"/>
      <c r="E2226" s="2"/>
      <c r="F2226" s="2"/>
      <c r="G2226" s="2">
        <f t="shared" si="394"/>
        <v>0</v>
      </c>
      <c r="H2226" s="2"/>
      <c r="I2226" s="2">
        <f t="shared" si="395"/>
        <v>0</v>
      </c>
      <c r="J2226" s="2"/>
      <c r="K2226" s="2"/>
      <c r="L2226" s="4">
        <f t="shared" si="396"/>
        <v>0</v>
      </c>
      <c r="M2226" s="5"/>
    </row>
    <row r="2227" spans="1:13">
      <c r="A2227" s="12"/>
      <c r="B2227" s="13"/>
      <c r="C2227" s="5"/>
      <c r="D2227" s="2"/>
      <c r="E2227" s="2"/>
      <c r="F2227" s="2"/>
      <c r="G2227" s="2">
        <f t="shared" si="394"/>
        <v>0</v>
      </c>
      <c r="H2227" s="2"/>
      <c r="I2227" s="2">
        <f t="shared" si="395"/>
        <v>0</v>
      </c>
      <c r="J2227" s="2"/>
      <c r="K2227" s="2"/>
      <c r="L2227" s="4">
        <f t="shared" si="396"/>
        <v>0</v>
      </c>
      <c r="M2227" s="5"/>
    </row>
    <row r="2228" spans="1:13">
      <c r="A2228" s="12"/>
      <c r="B2228" s="13"/>
      <c r="C2228" s="5"/>
      <c r="D2228" s="2"/>
      <c r="E2228" s="2"/>
      <c r="F2228" s="2"/>
      <c r="G2228" s="2">
        <f t="shared" si="394"/>
        <v>0</v>
      </c>
      <c r="H2228" s="2"/>
      <c r="I2228" s="2">
        <f t="shared" si="395"/>
        <v>0</v>
      </c>
      <c r="J2228" s="2"/>
      <c r="K2228" s="2"/>
      <c r="L2228" s="4">
        <f t="shared" si="396"/>
        <v>0</v>
      </c>
      <c r="M2228" s="5"/>
    </row>
    <row r="2229" spans="1:13">
      <c r="A2229" s="12"/>
      <c r="B2229" s="13"/>
      <c r="C2229" s="5"/>
      <c r="D2229" s="2"/>
      <c r="E2229" s="2"/>
      <c r="F2229" s="2"/>
      <c r="G2229" s="2">
        <f t="shared" si="394"/>
        <v>0</v>
      </c>
      <c r="H2229" s="2"/>
      <c r="I2229" s="2">
        <f t="shared" si="395"/>
        <v>0</v>
      </c>
      <c r="J2229" s="2"/>
      <c r="K2229" s="2"/>
      <c r="L2229" s="4">
        <f t="shared" si="396"/>
        <v>0</v>
      </c>
      <c r="M2229" s="64"/>
    </row>
    <row r="2230" spans="1:13">
      <c r="A2230" s="12"/>
      <c r="B2230" s="13"/>
      <c r="C2230" s="5"/>
      <c r="D2230" s="2"/>
      <c r="E2230" s="2"/>
      <c r="F2230" s="2"/>
      <c r="G2230" s="2">
        <f t="shared" si="394"/>
        <v>0</v>
      </c>
      <c r="H2230" s="2"/>
      <c r="I2230" s="2">
        <f t="shared" si="395"/>
        <v>0</v>
      </c>
      <c r="J2230" s="2"/>
      <c r="K2230" s="2"/>
      <c r="L2230" s="4">
        <f t="shared" si="396"/>
        <v>0</v>
      </c>
      <c r="M2230" s="5"/>
    </row>
    <row r="2231" spans="1:13">
      <c r="A2231" s="12"/>
      <c r="B2231" s="13"/>
      <c r="C2231" s="5"/>
      <c r="D2231" s="2"/>
      <c r="E2231" s="2"/>
      <c r="F2231" s="2"/>
      <c r="G2231" s="2">
        <f t="shared" si="394"/>
        <v>0</v>
      </c>
      <c r="H2231" s="2"/>
      <c r="I2231" s="2">
        <f t="shared" si="395"/>
        <v>0</v>
      </c>
      <c r="J2231" s="2"/>
      <c r="K2231" s="2"/>
      <c r="L2231" s="4">
        <f t="shared" si="396"/>
        <v>0</v>
      </c>
      <c r="M2231" s="5"/>
    </row>
    <row r="2232" spans="1:13">
      <c r="A2232" s="12"/>
      <c r="B2232" s="13"/>
      <c r="C2232" s="5"/>
      <c r="D2232" s="2"/>
      <c r="E2232" s="2"/>
      <c r="F2232" s="2"/>
      <c r="G2232" s="2">
        <f t="shared" si="394"/>
        <v>0</v>
      </c>
      <c r="H2232" s="2"/>
      <c r="I2232" s="2">
        <f t="shared" si="395"/>
        <v>0</v>
      </c>
      <c r="J2232" s="2"/>
      <c r="K2232" s="2"/>
      <c r="L2232" s="4">
        <f t="shared" si="396"/>
        <v>0</v>
      </c>
      <c r="M2232" s="5"/>
    </row>
    <row r="2233" spans="1:13">
      <c r="A2233" s="12"/>
      <c r="B2233" s="13"/>
      <c r="C2233" s="5"/>
      <c r="D2233" s="2"/>
      <c r="E2233" s="2"/>
      <c r="F2233" s="2"/>
      <c r="G2233" s="2">
        <f t="shared" si="394"/>
        <v>0</v>
      </c>
      <c r="H2233" s="2"/>
      <c r="I2233" s="2">
        <f t="shared" si="395"/>
        <v>0</v>
      </c>
      <c r="J2233" s="2"/>
      <c r="K2233" s="2"/>
      <c r="L2233" s="4">
        <f t="shared" si="396"/>
        <v>0</v>
      </c>
      <c r="M2233" s="5"/>
    </row>
    <row r="2234" spans="1:13">
      <c r="A2234" s="12"/>
      <c r="B2234" s="13"/>
      <c r="C2234" s="5"/>
      <c r="D2234" s="2"/>
      <c r="E2234" s="2"/>
      <c r="F2234" s="2"/>
      <c r="G2234" s="2">
        <f t="shared" si="394"/>
        <v>0</v>
      </c>
      <c r="H2234" s="2"/>
      <c r="I2234" s="2">
        <f t="shared" si="395"/>
        <v>0</v>
      </c>
      <c r="J2234" s="2"/>
      <c r="K2234" s="2"/>
      <c r="L2234" s="4">
        <f t="shared" si="396"/>
        <v>0</v>
      </c>
      <c r="M2234" s="5"/>
    </row>
    <row r="2235" spans="1:13" ht="15.75" thickBot="1">
      <c r="A2235" s="12"/>
      <c r="B2235" s="13"/>
      <c r="C2235" s="5"/>
      <c r="D2235" s="2"/>
      <c r="E2235" s="2"/>
      <c r="F2235" s="2"/>
      <c r="G2235" s="2">
        <f t="shared" si="394"/>
        <v>0</v>
      </c>
      <c r="H2235" s="2"/>
      <c r="I2235" s="2">
        <f t="shared" si="395"/>
        <v>0</v>
      </c>
      <c r="J2235" s="2"/>
      <c r="K2235" s="2"/>
      <c r="L2235" s="2">
        <f t="shared" si="396"/>
        <v>0</v>
      </c>
      <c r="M2235" s="5"/>
    </row>
    <row r="2236" spans="1:13" ht="15.75" thickBot="1">
      <c r="D2236" s="14">
        <f>SUM(D2207:D2235)</f>
        <v>0</v>
      </c>
      <c r="E2236" s="14">
        <f>SUM(E2207:E2235)</f>
        <v>0</v>
      </c>
      <c r="F2236" s="8"/>
      <c r="G2236" s="14">
        <f t="shared" ref="G2236:L2236" si="397">SUM(G2207:G2235)</f>
        <v>0</v>
      </c>
      <c r="H2236" s="14">
        <f t="shared" si="397"/>
        <v>0</v>
      </c>
      <c r="I2236" s="14">
        <f t="shared" si="397"/>
        <v>0</v>
      </c>
      <c r="J2236" s="14">
        <f t="shared" si="397"/>
        <v>0</v>
      </c>
      <c r="K2236" s="14">
        <f t="shared" si="397"/>
        <v>0</v>
      </c>
      <c r="L2236" s="14">
        <f t="shared" si="397"/>
        <v>0</v>
      </c>
      <c r="M2236" s="5"/>
    </row>
    <row r="2237" spans="1:13">
      <c r="A2237" s="23"/>
      <c r="B2237" s="23"/>
      <c r="C2237" s="23"/>
      <c r="D2237" s="23" t="s">
        <v>82</v>
      </c>
      <c r="E2237" s="23" t="s">
        <v>82</v>
      </c>
      <c r="F2237" s="23"/>
      <c r="G2237" s="23"/>
      <c r="H2237" s="23"/>
      <c r="I2237" s="23"/>
      <c r="J2237" s="23"/>
      <c r="K2237" s="23"/>
      <c r="L2237" s="23"/>
      <c r="M2237" s="24"/>
    </row>
    <row r="2238" spans="1:13">
      <c r="D2238" s="10"/>
      <c r="E2238" s="10"/>
      <c r="I2238" s="3"/>
      <c r="L2238" s="35"/>
      <c r="M2238" s="35"/>
    </row>
    <row r="2239" spans="1:13">
      <c r="A2239" s="20"/>
      <c r="B2239" s="13"/>
      <c r="C2239" s="5"/>
      <c r="D2239" s="2"/>
      <c r="E2239" s="2"/>
      <c r="F2239" s="2"/>
      <c r="G2239" s="2">
        <f t="shared" ref="G2239:G2263" si="398">+((D2239*12)+E2239)*F2239*1000</f>
        <v>0</v>
      </c>
      <c r="H2239" s="2"/>
      <c r="I2239" s="2">
        <f t="shared" ref="I2239:I2263" si="399">+H2239*F2239*1000</f>
        <v>0</v>
      </c>
      <c r="J2239" s="2"/>
      <c r="K2239" s="2"/>
      <c r="L2239" s="4">
        <f>+G2237-I2239-J2239-K2239</f>
        <v>0</v>
      </c>
      <c r="M2239" s="22"/>
    </row>
    <row r="2240" spans="1:13">
      <c r="A2240" s="12"/>
      <c r="B2240" s="13"/>
      <c r="C2240" s="5"/>
      <c r="D2240" s="2"/>
      <c r="E2240" s="2"/>
      <c r="F2240" s="2"/>
      <c r="G2240" s="2">
        <f t="shared" si="398"/>
        <v>0</v>
      </c>
      <c r="H2240" s="2"/>
      <c r="I2240" s="2">
        <f t="shared" si="399"/>
        <v>0</v>
      </c>
      <c r="J2240" s="2"/>
      <c r="K2240" s="2"/>
      <c r="L2240" s="4">
        <f>+SUM(G2239:G2240)-SUM(I2239:K2240)</f>
        <v>0</v>
      </c>
      <c r="M2240" s="5"/>
    </row>
    <row r="2241" spans="1:13">
      <c r="A2241" s="12"/>
      <c r="B2241" s="13"/>
      <c r="C2241" s="5"/>
      <c r="D2241" s="2"/>
      <c r="E2241" s="2"/>
      <c r="F2241" s="2"/>
      <c r="G2241" s="2">
        <f t="shared" si="398"/>
        <v>0</v>
      </c>
      <c r="H2241" s="2"/>
      <c r="I2241" s="2">
        <f t="shared" si="399"/>
        <v>0</v>
      </c>
      <c r="J2241" s="2"/>
      <c r="K2241" s="2"/>
      <c r="L2241" s="4">
        <f t="shared" ref="L2241:L2262" si="400">+SUM(G2240:G2241)-SUM(I2240:K2241)</f>
        <v>0</v>
      </c>
      <c r="M2241" s="5"/>
    </row>
    <row r="2242" spans="1:13">
      <c r="A2242" s="12"/>
      <c r="B2242" s="13"/>
      <c r="C2242" s="5"/>
      <c r="D2242" s="2"/>
      <c r="E2242" s="2"/>
      <c r="F2242" s="2"/>
      <c r="G2242" s="2">
        <f t="shared" si="398"/>
        <v>0</v>
      </c>
      <c r="H2242" s="2"/>
      <c r="I2242" s="2">
        <f t="shared" si="399"/>
        <v>0</v>
      </c>
      <c r="J2242" s="2"/>
      <c r="K2242" s="2"/>
      <c r="L2242" s="4">
        <f t="shared" si="400"/>
        <v>0</v>
      </c>
      <c r="M2242" s="5"/>
    </row>
    <row r="2243" spans="1:13">
      <c r="A2243" s="12"/>
      <c r="B2243" s="13"/>
      <c r="C2243" s="5"/>
      <c r="D2243" s="2"/>
      <c r="E2243" s="2"/>
      <c r="F2243" s="2"/>
      <c r="G2243" s="2">
        <f t="shared" si="398"/>
        <v>0</v>
      </c>
      <c r="H2243" s="2"/>
      <c r="I2243" s="2">
        <f t="shared" si="399"/>
        <v>0</v>
      </c>
      <c r="J2243" s="2"/>
      <c r="K2243" s="2"/>
      <c r="L2243" s="4">
        <f t="shared" si="400"/>
        <v>0</v>
      </c>
      <c r="M2243" s="5"/>
    </row>
    <row r="2244" spans="1:13">
      <c r="A2244" s="12"/>
      <c r="B2244" s="13"/>
      <c r="C2244" s="5"/>
      <c r="D2244" s="2"/>
      <c r="E2244" s="2"/>
      <c r="F2244" s="2"/>
      <c r="G2244" s="2">
        <f t="shared" si="398"/>
        <v>0</v>
      </c>
      <c r="H2244" s="2"/>
      <c r="I2244" s="2">
        <f t="shared" si="399"/>
        <v>0</v>
      </c>
      <c r="J2244" s="2"/>
      <c r="K2244" s="2"/>
      <c r="L2244" s="4">
        <f t="shared" si="400"/>
        <v>0</v>
      </c>
      <c r="M2244" s="5"/>
    </row>
    <row r="2245" spans="1:13">
      <c r="A2245" s="12"/>
      <c r="B2245" s="13"/>
      <c r="C2245" s="5"/>
      <c r="D2245" s="2"/>
      <c r="E2245" s="2"/>
      <c r="F2245" s="2"/>
      <c r="G2245" s="2">
        <f t="shared" si="398"/>
        <v>0</v>
      </c>
      <c r="H2245" s="2"/>
      <c r="I2245" s="2">
        <f t="shared" si="399"/>
        <v>0</v>
      </c>
      <c r="J2245" s="2"/>
      <c r="K2245" s="2"/>
      <c r="L2245" s="4">
        <f t="shared" si="400"/>
        <v>0</v>
      </c>
      <c r="M2245" s="5"/>
    </row>
    <row r="2246" spans="1:13">
      <c r="A2246" s="12"/>
      <c r="B2246" s="13"/>
      <c r="C2246" s="5"/>
      <c r="D2246" s="2"/>
      <c r="E2246" s="2"/>
      <c r="F2246" s="2"/>
      <c r="G2246" s="2">
        <f t="shared" si="398"/>
        <v>0</v>
      </c>
      <c r="H2246" s="2"/>
      <c r="I2246" s="2">
        <f t="shared" si="399"/>
        <v>0</v>
      </c>
      <c r="J2246" s="2"/>
      <c r="K2246" s="2"/>
      <c r="L2246" s="4">
        <f t="shared" si="400"/>
        <v>0</v>
      </c>
      <c r="M2246" s="5"/>
    </row>
    <row r="2247" spans="1:13">
      <c r="A2247" s="12"/>
      <c r="B2247" s="13"/>
      <c r="C2247" s="5"/>
      <c r="D2247" s="2"/>
      <c r="E2247" s="2"/>
      <c r="F2247" s="2"/>
      <c r="G2247" s="2">
        <f t="shared" si="398"/>
        <v>0</v>
      </c>
      <c r="H2247" s="2"/>
      <c r="I2247" s="2">
        <f t="shared" si="399"/>
        <v>0</v>
      </c>
      <c r="J2247" s="2"/>
      <c r="K2247" s="2"/>
      <c r="L2247" s="4">
        <f t="shared" si="400"/>
        <v>0</v>
      </c>
      <c r="M2247" s="5"/>
    </row>
    <row r="2248" spans="1:13">
      <c r="A2248" s="12"/>
      <c r="B2248" s="13"/>
      <c r="C2248" s="5"/>
      <c r="D2248" s="2"/>
      <c r="E2248" s="2"/>
      <c r="F2248" s="2"/>
      <c r="G2248" s="2">
        <f t="shared" si="398"/>
        <v>0</v>
      </c>
      <c r="H2248" s="2"/>
      <c r="I2248" s="2">
        <f t="shared" si="399"/>
        <v>0</v>
      </c>
      <c r="J2248" s="2"/>
      <c r="K2248" s="2"/>
      <c r="L2248" s="4">
        <f t="shared" si="400"/>
        <v>0</v>
      </c>
      <c r="M2248" s="5"/>
    </row>
    <row r="2249" spans="1:13">
      <c r="A2249" s="12"/>
      <c r="B2249" s="13"/>
      <c r="C2249" s="5"/>
      <c r="D2249" s="2"/>
      <c r="E2249" s="2"/>
      <c r="F2249" s="2"/>
      <c r="G2249" s="2">
        <f t="shared" si="398"/>
        <v>0</v>
      </c>
      <c r="H2249" s="2"/>
      <c r="I2249" s="2">
        <f t="shared" si="399"/>
        <v>0</v>
      </c>
      <c r="J2249" s="2"/>
      <c r="K2249" s="2"/>
      <c r="L2249" s="4">
        <f t="shared" si="400"/>
        <v>0</v>
      </c>
      <c r="M2249" s="5"/>
    </row>
    <row r="2250" spans="1:13">
      <c r="A2250" s="12"/>
      <c r="B2250" s="13"/>
      <c r="C2250" s="5"/>
      <c r="D2250" s="2"/>
      <c r="E2250" s="2"/>
      <c r="F2250" s="2"/>
      <c r="G2250" s="2">
        <f t="shared" si="398"/>
        <v>0</v>
      </c>
      <c r="H2250" s="2"/>
      <c r="I2250" s="2">
        <f t="shared" si="399"/>
        <v>0</v>
      </c>
      <c r="J2250" s="2"/>
      <c r="K2250" s="2"/>
      <c r="L2250" s="4">
        <f t="shared" si="400"/>
        <v>0</v>
      </c>
      <c r="M2250" s="5"/>
    </row>
    <row r="2251" spans="1:13">
      <c r="A2251" s="12"/>
      <c r="B2251" s="13"/>
      <c r="C2251" s="5"/>
      <c r="D2251" s="2"/>
      <c r="E2251" s="2"/>
      <c r="F2251" s="2"/>
      <c r="G2251" s="2">
        <f t="shared" si="398"/>
        <v>0</v>
      </c>
      <c r="H2251" s="2"/>
      <c r="I2251" s="2">
        <f t="shared" si="399"/>
        <v>0</v>
      </c>
      <c r="J2251" s="2"/>
      <c r="K2251" s="2"/>
      <c r="L2251" s="4">
        <f t="shared" si="400"/>
        <v>0</v>
      </c>
      <c r="M2251" s="5"/>
    </row>
    <row r="2252" spans="1:13">
      <c r="A2252" s="12"/>
      <c r="B2252" s="13"/>
      <c r="C2252" s="5"/>
      <c r="D2252" s="2"/>
      <c r="E2252" s="2"/>
      <c r="F2252" s="2"/>
      <c r="G2252" s="2">
        <f t="shared" si="398"/>
        <v>0</v>
      </c>
      <c r="H2252" s="2"/>
      <c r="I2252" s="2">
        <f t="shared" si="399"/>
        <v>0</v>
      </c>
      <c r="J2252" s="2"/>
      <c r="K2252" s="2"/>
      <c r="L2252" s="4">
        <f t="shared" si="400"/>
        <v>0</v>
      </c>
      <c r="M2252" s="5"/>
    </row>
    <row r="2253" spans="1:13">
      <c r="A2253" s="12"/>
      <c r="B2253" s="13"/>
      <c r="C2253" s="5"/>
      <c r="D2253" s="2"/>
      <c r="E2253" s="2"/>
      <c r="F2253" s="2"/>
      <c r="G2253" s="2">
        <f t="shared" si="398"/>
        <v>0</v>
      </c>
      <c r="H2253" s="2"/>
      <c r="I2253" s="2">
        <f t="shared" si="399"/>
        <v>0</v>
      </c>
      <c r="J2253" s="2"/>
      <c r="K2253" s="2"/>
      <c r="L2253" s="4">
        <f t="shared" si="400"/>
        <v>0</v>
      </c>
      <c r="M2253" s="5"/>
    </row>
    <row r="2254" spans="1:13">
      <c r="A2254" s="12"/>
      <c r="B2254" s="13"/>
      <c r="C2254" s="5"/>
      <c r="D2254" s="2"/>
      <c r="E2254" s="2"/>
      <c r="F2254" s="2"/>
      <c r="G2254" s="2">
        <f t="shared" si="398"/>
        <v>0</v>
      </c>
      <c r="H2254" s="2"/>
      <c r="I2254" s="2">
        <f t="shared" si="399"/>
        <v>0</v>
      </c>
      <c r="J2254" s="2"/>
      <c r="K2254" s="2"/>
      <c r="L2254" s="4">
        <f t="shared" si="400"/>
        <v>0</v>
      </c>
      <c r="M2254" s="5"/>
    </row>
    <row r="2255" spans="1:13">
      <c r="A2255" s="12"/>
      <c r="B2255" s="13"/>
      <c r="C2255" s="5"/>
      <c r="D2255" s="2"/>
      <c r="E2255" s="2"/>
      <c r="F2255" s="2"/>
      <c r="G2255" s="2">
        <f t="shared" si="398"/>
        <v>0</v>
      </c>
      <c r="H2255" s="2"/>
      <c r="I2255" s="2">
        <f t="shared" si="399"/>
        <v>0</v>
      </c>
      <c r="J2255" s="2"/>
      <c r="K2255" s="2"/>
      <c r="L2255" s="4">
        <f t="shared" si="400"/>
        <v>0</v>
      </c>
      <c r="M2255" s="5"/>
    </row>
    <row r="2256" spans="1:13">
      <c r="A2256" s="12"/>
      <c r="B2256" s="13"/>
      <c r="C2256" s="5"/>
      <c r="D2256" s="2"/>
      <c r="E2256" s="2"/>
      <c r="F2256" s="2"/>
      <c r="G2256" s="2">
        <f t="shared" si="398"/>
        <v>0</v>
      </c>
      <c r="H2256" s="2"/>
      <c r="I2256" s="2">
        <f t="shared" si="399"/>
        <v>0</v>
      </c>
      <c r="J2256" s="2"/>
      <c r="K2256" s="2"/>
      <c r="L2256" s="4">
        <f t="shared" si="400"/>
        <v>0</v>
      </c>
      <c r="M2256" s="5"/>
    </row>
    <row r="2257" spans="1:13">
      <c r="A2257" s="12"/>
      <c r="B2257" s="13"/>
      <c r="C2257" s="5"/>
      <c r="D2257" s="2"/>
      <c r="E2257" s="2"/>
      <c r="F2257" s="2"/>
      <c r="G2257" s="2">
        <f t="shared" si="398"/>
        <v>0</v>
      </c>
      <c r="H2257" s="2"/>
      <c r="I2257" s="2">
        <f t="shared" si="399"/>
        <v>0</v>
      </c>
      <c r="J2257" s="2"/>
      <c r="K2257" s="2"/>
      <c r="L2257" s="4">
        <f t="shared" si="400"/>
        <v>0</v>
      </c>
      <c r="M2257" s="64"/>
    </row>
    <row r="2258" spans="1:13">
      <c r="A2258" s="12"/>
      <c r="B2258" s="13"/>
      <c r="C2258" s="5"/>
      <c r="D2258" s="2"/>
      <c r="E2258" s="2"/>
      <c r="F2258" s="2"/>
      <c r="G2258" s="2">
        <f t="shared" si="398"/>
        <v>0</v>
      </c>
      <c r="H2258" s="2"/>
      <c r="I2258" s="2">
        <f t="shared" si="399"/>
        <v>0</v>
      </c>
      <c r="J2258" s="2"/>
      <c r="K2258" s="2"/>
      <c r="L2258" s="4">
        <f t="shared" si="400"/>
        <v>0</v>
      </c>
      <c r="M2258" s="5"/>
    </row>
    <row r="2259" spans="1:13">
      <c r="A2259" s="12"/>
      <c r="B2259" s="13"/>
      <c r="C2259" s="5"/>
      <c r="D2259" s="2"/>
      <c r="E2259" s="2"/>
      <c r="F2259" s="2"/>
      <c r="G2259" s="2">
        <f t="shared" si="398"/>
        <v>0</v>
      </c>
      <c r="H2259" s="2"/>
      <c r="I2259" s="2">
        <f t="shared" si="399"/>
        <v>0</v>
      </c>
      <c r="J2259" s="2"/>
      <c r="K2259" s="2"/>
      <c r="L2259" s="4">
        <f t="shared" si="400"/>
        <v>0</v>
      </c>
      <c r="M2259" s="5"/>
    </row>
    <row r="2260" spans="1:13">
      <c r="A2260" s="12"/>
      <c r="B2260" s="13"/>
      <c r="C2260" s="5"/>
      <c r="D2260" s="2"/>
      <c r="E2260" s="2"/>
      <c r="F2260" s="2"/>
      <c r="G2260" s="2">
        <f t="shared" si="398"/>
        <v>0</v>
      </c>
      <c r="H2260" s="2"/>
      <c r="I2260" s="2">
        <f t="shared" si="399"/>
        <v>0</v>
      </c>
      <c r="J2260" s="2"/>
      <c r="K2260" s="2"/>
      <c r="L2260" s="4">
        <f t="shared" si="400"/>
        <v>0</v>
      </c>
      <c r="M2260" s="5"/>
    </row>
    <row r="2261" spans="1:13">
      <c r="A2261" s="12"/>
      <c r="B2261" s="13"/>
      <c r="C2261" s="5"/>
      <c r="D2261" s="2"/>
      <c r="E2261" s="2"/>
      <c r="F2261" s="2"/>
      <c r="G2261" s="2">
        <f t="shared" si="398"/>
        <v>0</v>
      </c>
      <c r="H2261" s="2"/>
      <c r="I2261" s="2">
        <f t="shared" si="399"/>
        <v>0</v>
      </c>
      <c r="J2261" s="2"/>
      <c r="K2261" s="2"/>
      <c r="L2261" s="4">
        <f t="shared" si="400"/>
        <v>0</v>
      </c>
      <c r="M2261" s="5"/>
    </row>
    <row r="2262" spans="1:13">
      <c r="A2262" s="12"/>
      <c r="B2262" s="13"/>
      <c r="C2262" s="5"/>
      <c r="D2262" s="2"/>
      <c r="E2262" s="2"/>
      <c r="F2262" s="2"/>
      <c r="G2262" s="2">
        <f t="shared" si="398"/>
        <v>0</v>
      </c>
      <c r="H2262" s="2"/>
      <c r="I2262" s="2">
        <f t="shared" si="399"/>
        <v>0</v>
      </c>
      <c r="J2262" s="2"/>
      <c r="K2262" s="2"/>
      <c r="L2262" s="4">
        <f t="shared" si="400"/>
        <v>0</v>
      </c>
      <c r="M2262" s="5"/>
    </row>
    <row r="2263" spans="1:13" ht="15.75" thickBot="1">
      <c r="A2263" s="12"/>
      <c r="B2263" s="13"/>
      <c r="C2263" s="5"/>
      <c r="D2263" s="2"/>
      <c r="E2263" s="2"/>
      <c r="F2263" s="2"/>
      <c r="G2263" s="2">
        <f t="shared" si="398"/>
        <v>0</v>
      </c>
      <c r="H2263" s="2"/>
      <c r="I2263" s="2">
        <f t="shared" si="399"/>
        <v>0</v>
      </c>
      <c r="J2263" s="2"/>
      <c r="K2263" s="2"/>
      <c r="L2263" s="2">
        <f>+G2263-I2263-J2263-K2263</f>
        <v>0</v>
      </c>
      <c r="M2263" s="5"/>
    </row>
    <row r="2264" spans="1:13" ht="15.75" thickBot="1">
      <c r="D2264" s="14">
        <f>SUM(D2239:D2263)</f>
        <v>0</v>
      </c>
      <c r="E2264" s="14">
        <f>SUM(E2239:E2263)</f>
        <v>0</v>
      </c>
      <c r="F2264" s="8"/>
      <c r="G2264" s="14">
        <f t="shared" ref="G2264:L2264" si="401">SUM(G2239:G2263)</f>
        <v>0</v>
      </c>
      <c r="H2264" s="14">
        <f t="shared" si="401"/>
        <v>0</v>
      </c>
      <c r="I2264" s="14">
        <f t="shared" si="401"/>
        <v>0</v>
      </c>
      <c r="J2264" s="14">
        <f t="shared" si="401"/>
        <v>0</v>
      </c>
      <c r="K2264" s="14">
        <f t="shared" si="401"/>
        <v>0</v>
      </c>
      <c r="L2264" s="14">
        <f t="shared" si="401"/>
        <v>0</v>
      </c>
      <c r="M2264" s="5"/>
    </row>
    <row r="2265" spans="1:13">
      <c r="A2265" s="23"/>
      <c r="B2265" s="23"/>
      <c r="C2265" s="23"/>
      <c r="D2265" s="23" t="s">
        <v>82</v>
      </c>
      <c r="E2265" s="23" t="s">
        <v>82</v>
      </c>
      <c r="F2265" s="23"/>
      <c r="G2265" s="23"/>
      <c r="H2265" s="23"/>
      <c r="I2265" s="23"/>
      <c r="J2265" s="23"/>
      <c r="K2265" s="23"/>
      <c r="L2265" s="23"/>
      <c r="M2265" s="24"/>
    </row>
    <row r="2266" spans="1:13">
      <c r="D2266" s="10"/>
      <c r="E2266" s="10"/>
      <c r="I2266" s="3"/>
      <c r="L2266" s="35"/>
      <c r="M2266" s="35"/>
    </row>
    <row r="2267" spans="1:13">
      <c r="A2267" s="20"/>
      <c r="B2267" s="13"/>
      <c r="C2267" s="5"/>
      <c r="D2267" s="2"/>
      <c r="E2267" s="2"/>
      <c r="F2267" s="2"/>
      <c r="G2267" s="2">
        <f t="shared" ref="G2267:G2299" si="402">+((D2267*12)+E2267)*F2267*1000</f>
        <v>0</v>
      </c>
      <c r="H2267" s="2"/>
      <c r="I2267" s="2">
        <f t="shared" ref="I2267:I2299" si="403">+H2267*F2267*1000</f>
        <v>0</v>
      </c>
      <c r="J2267" s="2"/>
      <c r="K2267" s="2"/>
      <c r="L2267" s="4">
        <f>+G2267-I2267-J2267-K2267</f>
        <v>0</v>
      </c>
      <c r="M2267" s="22"/>
    </row>
    <row r="2268" spans="1:13">
      <c r="A2268" s="12"/>
      <c r="B2268" s="13"/>
      <c r="C2268" s="5"/>
      <c r="D2268" s="2"/>
      <c r="E2268" s="2"/>
      <c r="F2268" s="2"/>
      <c r="G2268" s="2">
        <f t="shared" si="402"/>
        <v>0</v>
      </c>
      <c r="H2268" s="2"/>
      <c r="I2268" s="2">
        <f t="shared" si="403"/>
        <v>0</v>
      </c>
      <c r="J2268" s="2"/>
      <c r="K2268" s="2"/>
      <c r="L2268" s="4">
        <f t="shared" ref="L2268:L2298" si="404">+G2268-I2268-J2268-K2268</f>
        <v>0</v>
      </c>
      <c r="M2268" s="5"/>
    </row>
    <row r="2269" spans="1:13">
      <c r="A2269" s="12"/>
      <c r="B2269" s="13"/>
      <c r="C2269" s="5"/>
      <c r="D2269" s="2"/>
      <c r="E2269" s="2"/>
      <c r="F2269" s="2"/>
      <c r="G2269" s="2">
        <f t="shared" si="402"/>
        <v>0</v>
      </c>
      <c r="H2269" s="2"/>
      <c r="I2269" s="2">
        <f t="shared" si="403"/>
        <v>0</v>
      </c>
      <c r="J2269" s="2"/>
      <c r="K2269" s="2"/>
      <c r="L2269" s="4">
        <f t="shared" si="404"/>
        <v>0</v>
      </c>
      <c r="M2269" s="5"/>
    </row>
    <row r="2270" spans="1:13">
      <c r="A2270" s="12"/>
      <c r="B2270" s="13"/>
      <c r="C2270" s="5"/>
      <c r="D2270" s="2"/>
      <c r="E2270" s="2"/>
      <c r="F2270" s="2"/>
      <c r="G2270" s="2">
        <f t="shared" si="402"/>
        <v>0</v>
      </c>
      <c r="H2270" s="2"/>
      <c r="I2270" s="2">
        <f t="shared" si="403"/>
        <v>0</v>
      </c>
      <c r="J2270" s="2"/>
      <c r="K2270" s="2"/>
      <c r="L2270" s="4">
        <f t="shared" si="404"/>
        <v>0</v>
      </c>
      <c r="M2270" s="5"/>
    </row>
    <row r="2271" spans="1:13">
      <c r="A2271" s="12"/>
      <c r="B2271" s="13"/>
      <c r="C2271" s="5"/>
      <c r="D2271" s="2"/>
      <c r="E2271" s="2"/>
      <c r="F2271" s="2"/>
      <c r="G2271" s="2">
        <f t="shared" si="402"/>
        <v>0</v>
      </c>
      <c r="H2271" s="2"/>
      <c r="I2271" s="2">
        <f t="shared" si="403"/>
        <v>0</v>
      </c>
      <c r="J2271" s="2"/>
      <c r="K2271" s="2"/>
      <c r="L2271" s="4">
        <f t="shared" si="404"/>
        <v>0</v>
      </c>
      <c r="M2271" s="5"/>
    </row>
    <row r="2272" spans="1:13">
      <c r="A2272" s="12"/>
      <c r="B2272" s="13"/>
      <c r="C2272" s="5"/>
      <c r="D2272" s="2"/>
      <c r="E2272" s="2"/>
      <c r="F2272" s="2"/>
      <c r="G2272" s="2">
        <f t="shared" si="402"/>
        <v>0</v>
      </c>
      <c r="H2272" s="2"/>
      <c r="I2272" s="2">
        <f t="shared" si="403"/>
        <v>0</v>
      </c>
      <c r="J2272" s="2"/>
      <c r="K2272" s="2"/>
      <c r="L2272" s="4">
        <f t="shared" si="404"/>
        <v>0</v>
      </c>
      <c r="M2272" s="5"/>
    </row>
    <row r="2273" spans="1:13">
      <c r="A2273" s="12"/>
      <c r="B2273" s="13"/>
      <c r="C2273" s="5"/>
      <c r="D2273" s="2"/>
      <c r="E2273" s="2"/>
      <c r="F2273" s="2"/>
      <c r="G2273" s="2">
        <f t="shared" si="402"/>
        <v>0</v>
      </c>
      <c r="H2273" s="2"/>
      <c r="I2273" s="2">
        <f t="shared" si="403"/>
        <v>0</v>
      </c>
      <c r="J2273" s="2"/>
      <c r="K2273" s="2"/>
      <c r="L2273" s="4">
        <f t="shared" si="404"/>
        <v>0</v>
      </c>
      <c r="M2273" s="5"/>
    </row>
    <row r="2274" spans="1:13">
      <c r="A2274" s="12"/>
      <c r="B2274" s="13"/>
      <c r="C2274" s="5"/>
      <c r="D2274" s="2"/>
      <c r="E2274" s="2"/>
      <c r="F2274" s="2"/>
      <c r="G2274" s="2">
        <f t="shared" si="402"/>
        <v>0</v>
      </c>
      <c r="H2274" s="2"/>
      <c r="I2274" s="2">
        <f t="shared" si="403"/>
        <v>0</v>
      </c>
      <c r="J2274" s="2"/>
      <c r="K2274" s="2"/>
      <c r="L2274" s="4">
        <f t="shared" si="404"/>
        <v>0</v>
      </c>
      <c r="M2274" s="5"/>
    </row>
    <row r="2275" spans="1:13">
      <c r="A2275" s="12"/>
      <c r="B2275" s="13"/>
      <c r="C2275" s="5"/>
      <c r="D2275" s="2"/>
      <c r="E2275" s="2"/>
      <c r="F2275" s="2"/>
      <c r="G2275" s="2">
        <f t="shared" si="402"/>
        <v>0</v>
      </c>
      <c r="H2275" s="2"/>
      <c r="I2275" s="2">
        <f t="shared" si="403"/>
        <v>0</v>
      </c>
      <c r="J2275" s="2"/>
      <c r="K2275" s="2"/>
      <c r="L2275" s="4">
        <f t="shared" si="404"/>
        <v>0</v>
      </c>
      <c r="M2275" s="5"/>
    </row>
    <row r="2276" spans="1:13">
      <c r="A2276" s="12"/>
      <c r="B2276" s="13"/>
      <c r="C2276" s="5"/>
      <c r="D2276" s="2"/>
      <c r="E2276" s="2"/>
      <c r="F2276" s="2"/>
      <c r="G2276" s="2">
        <f t="shared" si="402"/>
        <v>0</v>
      </c>
      <c r="H2276" s="2"/>
      <c r="I2276" s="2">
        <f t="shared" si="403"/>
        <v>0</v>
      </c>
      <c r="J2276" s="2"/>
      <c r="K2276" s="2"/>
      <c r="L2276" s="4">
        <f t="shared" si="404"/>
        <v>0</v>
      </c>
      <c r="M2276" s="5"/>
    </row>
    <row r="2277" spans="1:13">
      <c r="A2277" s="12"/>
      <c r="B2277" s="13"/>
      <c r="C2277" s="5"/>
      <c r="D2277" s="2"/>
      <c r="E2277" s="2"/>
      <c r="F2277" s="2"/>
      <c r="G2277" s="2">
        <f t="shared" si="402"/>
        <v>0</v>
      </c>
      <c r="H2277" s="2"/>
      <c r="I2277" s="2">
        <f t="shared" si="403"/>
        <v>0</v>
      </c>
      <c r="J2277" s="2"/>
      <c r="K2277" s="2"/>
      <c r="L2277" s="4">
        <f t="shared" si="404"/>
        <v>0</v>
      </c>
      <c r="M2277" s="5"/>
    </row>
    <row r="2278" spans="1:13">
      <c r="A2278" s="12"/>
      <c r="B2278" s="13"/>
      <c r="C2278" s="5"/>
      <c r="D2278" s="2"/>
      <c r="E2278" s="2"/>
      <c r="F2278" s="2"/>
      <c r="G2278" s="2">
        <f t="shared" si="402"/>
        <v>0</v>
      </c>
      <c r="H2278" s="2"/>
      <c r="I2278" s="2">
        <f t="shared" si="403"/>
        <v>0</v>
      </c>
      <c r="J2278" s="2"/>
      <c r="K2278" s="2"/>
      <c r="L2278" s="4">
        <f t="shared" si="404"/>
        <v>0</v>
      </c>
      <c r="M2278" s="5"/>
    </row>
    <row r="2279" spans="1:13">
      <c r="A2279" s="12"/>
      <c r="B2279" s="13"/>
      <c r="C2279" s="5"/>
      <c r="D2279" s="2"/>
      <c r="E2279" s="2"/>
      <c r="F2279" s="2"/>
      <c r="G2279" s="2">
        <f t="shared" si="402"/>
        <v>0</v>
      </c>
      <c r="H2279" s="2"/>
      <c r="I2279" s="2">
        <f t="shared" si="403"/>
        <v>0</v>
      </c>
      <c r="J2279" s="2"/>
      <c r="K2279" s="2"/>
      <c r="L2279" s="4">
        <f t="shared" si="404"/>
        <v>0</v>
      </c>
      <c r="M2279" s="5"/>
    </row>
    <row r="2280" spans="1:13">
      <c r="A2280" s="12"/>
      <c r="B2280" s="13"/>
      <c r="C2280" s="5"/>
      <c r="D2280" s="2"/>
      <c r="E2280" s="2"/>
      <c r="F2280" s="2"/>
      <c r="G2280" s="2">
        <f t="shared" si="402"/>
        <v>0</v>
      </c>
      <c r="H2280" s="2"/>
      <c r="I2280" s="2">
        <f t="shared" si="403"/>
        <v>0</v>
      </c>
      <c r="J2280" s="2"/>
      <c r="K2280" s="2"/>
      <c r="L2280" s="4">
        <f t="shared" si="404"/>
        <v>0</v>
      </c>
      <c r="M2280" s="5"/>
    </row>
    <row r="2281" spans="1:13">
      <c r="A2281" s="12"/>
      <c r="B2281" s="13"/>
      <c r="C2281" s="5"/>
      <c r="D2281" s="2"/>
      <c r="E2281" s="2"/>
      <c r="F2281" s="2"/>
      <c r="G2281" s="2">
        <f t="shared" si="402"/>
        <v>0</v>
      </c>
      <c r="H2281" s="2"/>
      <c r="I2281" s="2">
        <f t="shared" si="403"/>
        <v>0</v>
      </c>
      <c r="J2281" s="2"/>
      <c r="K2281" s="2"/>
      <c r="L2281" s="4">
        <f t="shared" si="404"/>
        <v>0</v>
      </c>
      <c r="M2281" s="5"/>
    </row>
    <row r="2282" spans="1:13">
      <c r="A2282" s="12"/>
      <c r="B2282" s="13"/>
      <c r="C2282" s="5"/>
      <c r="D2282" s="2"/>
      <c r="E2282" s="2"/>
      <c r="F2282" s="2"/>
      <c r="G2282" s="2">
        <f t="shared" si="402"/>
        <v>0</v>
      </c>
      <c r="H2282" s="2"/>
      <c r="I2282" s="2">
        <f t="shared" si="403"/>
        <v>0</v>
      </c>
      <c r="J2282" s="2"/>
      <c r="K2282" s="2"/>
      <c r="L2282" s="4">
        <f t="shared" si="404"/>
        <v>0</v>
      </c>
      <c r="M2282" s="5"/>
    </row>
    <row r="2283" spans="1:13">
      <c r="A2283" s="12"/>
      <c r="B2283" s="13"/>
      <c r="C2283" s="5"/>
      <c r="D2283" s="2"/>
      <c r="E2283" s="2"/>
      <c r="F2283" s="2"/>
      <c r="G2283" s="2">
        <f t="shared" si="402"/>
        <v>0</v>
      </c>
      <c r="H2283" s="2"/>
      <c r="I2283" s="2">
        <f t="shared" si="403"/>
        <v>0</v>
      </c>
      <c r="J2283" s="2"/>
      <c r="K2283" s="2"/>
      <c r="L2283" s="4">
        <f t="shared" si="404"/>
        <v>0</v>
      </c>
      <c r="M2283" s="5"/>
    </row>
    <row r="2284" spans="1:13">
      <c r="A2284" s="12"/>
      <c r="B2284" s="13"/>
      <c r="C2284" s="5"/>
      <c r="D2284" s="2"/>
      <c r="E2284" s="2"/>
      <c r="F2284" s="2"/>
      <c r="G2284" s="2">
        <f t="shared" si="402"/>
        <v>0</v>
      </c>
      <c r="H2284" s="2"/>
      <c r="I2284" s="2">
        <f t="shared" si="403"/>
        <v>0</v>
      </c>
      <c r="J2284" s="2"/>
      <c r="K2284" s="2"/>
      <c r="L2284" s="4">
        <f t="shared" si="404"/>
        <v>0</v>
      </c>
      <c r="M2284" s="5"/>
    </row>
    <row r="2285" spans="1:13">
      <c r="A2285" s="12"/>
      <c r="B2285" s="13"/>
      <c r="C2285" s="5"/>
      <c r="D2285" s="2"/>
      <c r="E2285" s="2"/>
      <c r="F2285" s="2"/>
      <c r="G2285" s="2">
        <f t="shared" si="402"/>
        <v>0</v>
      </c>
      <c r="H2285" s="2"/>
      <c r="I2285" s="2">
        <f t="shared" si="403"/>
        <v>0</v>
      </c>
      <c r="J2285" s="2"/>
      <c r="K2285" s="2"/>
      <c r="L2285" s="4">
        <f t="shared" si="404"/>
        <v>0</v>
      </c>
      <c r="M2285" s="5"/>
    </row>
    <row r="2286" spans="1:13">
      <c r="A2286" s="12"/>
      <c r="B2286" s="13"/>
      <c r="C2286" s="5"/>
      <c r="D2286" s="2"/>
      <c r="E2286" s="2"/>
      <c r="F2286" s="2"/>
      <c r="G2286" s="2">
        <f t="shared" si="402"/>
        <v>0</v>
      </c>
      <c r="H2286" s="2"/>
      <c r="I2286" s="2">
        <f t="shared" si="403"/>
        <v>0</v>
      </c>
      <c r="J2286" s="2"/>
      <c r="K2286" s="2"/>
      <c r="L2286" s="4">
        <f t="shared" si="404"/>
        <v>0</v>
      </c>
      <c r="M2286" s="5"/>
    </row>
    <row r="2287" spans="1:13">
      <c r="A2287" s="12"/>
      <c r="B2287" s="13"/>
      <c r="C2287" s="5"/>
      <c r="D2287" s="2"/>
      <c r="E2287" s="2"/>
      <c r="F2287" s="2"/>
      <c r="G2287" s="2">
        <f t="shared" si="402"/>
        <v>0</v>
      </c>
      <c r="H2287" s="2"/>
      <c r="I2287" s="2">
        <f t="shared" si="403"/>
        <v>0</v>
      </c>
      <c r="J2287" s="2"/>
      <c r="K2287" s="2"/>
      <c r="L2287" s="4">
        <f t="shared" si="404"/>
        <v>0</v>
      </c>
      <c r="M2287" s="5"/>
    </row>
    <row r="2288" spans="1:13">
      <c r="A2288" s="12"/>
      <c r="B2288" s="13"/>
      <c r="C2288" s="5"/>
      <c r="D2288" s="2"/>
      <c r="E2288" s="2"/>
      <c r="F2288" s="2"/>
      <c r="G2288" s="2">
        <f t="shared" si="402"/>
        <v>0</v>
      </c>
      <c r="H2288" s="2"/>
      <c r="I2288" s="2">
        <f t="shared" si="403"/>
        <v>0</v>
      </c>
      <c r="J2288" s="2"/>
      <c r="K2288" s="2"/>
      <c r="L2288" s="4">
        <f t="shared" si="404"/>
        <v>0</v>
      </c>
      <c r="M2288" s="5"/>
    </row>
    <row r="2289" spans="1:13">
      <c r="A2289" s="12"/>
      <c r="B2289" s="13"/>
      <c r="C2289" s="5"/>
      <c r="D2289" s="2"/>
      <c r="E2289" s="2"/>
      <c r="F2289" s="2"/>
      <c r="G2289" s="2">
        <f t="shared" si="402"/>
        <v>0</v>
      </c>
      <c r="H2289" s="2"/>
      <c r="I2289" s="2">
        <f t="shared" si="403"/>
        <v>0</v>
      </c>
      <c r="J2289" s="2"/>
      <c r="K2289" s="2"/>
      <c r="L2289" s="4">
        <f t="shared" si="404"/>
        <v>0</v>
      </c>
      <c r="M2289" s="5"/>
    </row>
    <row r="2290" spans="1:13">
      <c r="A2290" s="12"/>
      <c r="B2290" s="13"/>
      <c r="C2290" s="5"/>
      <c r="D2290" s="2"/>
      <c r="E2290" s="2"/>
      <c r="F2290" s="2"/>
      <c r="G2290" s="2">
        <f t="shared" si="402"/>
        <v>0</v>
      </c>
      <c r="H2290" s="2"/>
      <c r="I2290" s="2">
        <f t="shared" si="403"/>
        <v>0</v>
      </c>
      <c r="J2290" s="2"/>
      <c r="K2290" s="2"/>
      <c r="L2290" s="4">
        <f t="shared" si="404"/>
        <v>0</v>
      </c>
      <c r="M2290" s="5"/>
    </row>
    <row r="2291" spans="1:13">
      <c r="A2291" s="12"/>
      <c r="B2291" s="13"/>
      <c r="C2291" s="5"/>
      <c r="D2291" s="2"/>
      <c r="E2291" s="2"/>
      <c r="F2291" s="2"/>
      <c r="G2291" s="2">
        <f t="shared" si="402"/>
        <v>0</v>
      </c>
      <c r="H2291" s="2"/>
      <c r="I2291" s="2">
        <f t="shared" si="403"/>
        <v>0</v>
      </c>
      <c r="J2291" s="2"/>
      <c r="K2291" s="2"/>
      <c r="L2291" s="4">
        <f t="shared" si="404"/>
        <v>0</v>
      </c>
      <c r="M2291" s="5"/>
    </row>
    <row r="2292" spans="1:13">
      <c r="A2292" s="12"/>
      <c r="B2292" s="13"/>
      <c r="C2292" s="5"/>
      <c r="D2292" s="2"/>
      <c r="E2292" s="2"/>
      <c r="F2292" s="2"/>
      <c r="G2292" s="2">
        <f t="shared" si="402"/>
        <v>0</v>
      </c>
      <c r="H2292" s="2"/>
      <c r="I2292" s="2">
        <f t="shared" si="403"/>
        <v>0</v>
      </c>
      <c r="J2292" s="2"/>
      <c r="K2292" s="2"/>
      <c r="L2292" s="4">
        <f t="shared" si="404"/>
        <v>0</v>
      </c>
      <c r="M2292" s="5"/>
    </row>
    <row r="2293" spans="1:13">
      <c r="A2293" s="12"/>
      <c r="B2293" s="13"/>
      <c r="C2293" s="5"/>
      <c r="D2293" s="2"/>
      <c r="E2293" s="2"/>
      <c r="F2293" s="2"/>
      <c r="G2293" s="2">
        <f t="shared" si="402"/>
        <v>0</v>
      </c>
      <c r="H2293" s="2"/>
      <c r="I2293" s="2">
        <f t="shared" si="403"/>
        <v>0</v>
      </c>
      <c r="J2293" s="2"/>
      <c r="K2293" s="2"/>
      <c r="L2293" s="4">
        <f t="shared" si="404"/>
        <v>0</v>
      </c>
      <c r="M2293" s="5"/>
    </row>
    <row r="2294" spans="1:13">
      <c r="A2294" s="12"/>
      <c r="B2294" s="13"/>
      <c r="C2294" s="5"/>
      <c r="D2294" s="2"/>
      <c r="E2294" s="2"/>
      <c r="F2294" s="2"/>
      <c r="G2294" s="2">
        <f t="shared" si="402"/>
        <v>0</v>
      </c>
      <c r="H2294" s="2"/>
      <c r="I2294" s="2">
        <f t="shared" si="403"/>
        <v>0</v>
      </c>
      <c r="J2294" s="2"/>
      <c r="K2294" s="2"/>
      <c r="L2294" s="4">
        <f t="shared" si="404"/>
        <v>0</v>
      </c>
      <c r="M2294" s="5"/>
    </row>
    <row r="2295" spans="1:13">
      <c r="A2295" s="12"/>
      <c r="B2295" s="13"/>
      <c r="C2295" s="5"/>
      <c r="D2295" s="2"/>
      <c r="E2295" s="2"/>
      <c r="F2295" s="2"/>
      <c r="G2295" s="2">
        <f t="shared" si="402"/>
        <v>0</v>
      </c>
      <c r="H2295" s="2"/>
      <c r="I2295" s="2">
        <f t="shared" si="403"/>
        <v>0</v>
      </c>
      <c r="J2295" s="2"/>
      <c r="K2295" s="2"/>
      <c r="L2295" s="4">
        <f t="shared" si="404"/>
        <v>0</v>
      </c>
      <c r="M2295" s="5"/>
    </row>
    <row r="2296" spans="1:13">
      <c r="A2296" s="12"/>
      <c r="B2296" s="13"/>
      <c r="C2296" s="5"/>
      <c r="D2296" s="2"/>
      <c r="E2296" s="2"/>
      <c r="F2296" s="2"/>
      <c r="G2296" s="2">
        <f t="shared" si="402"/>
        <v>0</v>
      </c>
      <c r="H2296" s="2"/>
      <c r="I2296" s="2">
        <f t="shared" si="403"/>
        <v>0</v>
      </c>
      <c r="J2296" s="2"/>
      <c r="K2296" s="2"/>
      <c r="L2296" s="4">
        <f t="shared" si="404"/>
        <v>0</v>
      </c>
      <c r="M2296" s="5"/>
    </row>
    <row r="2297" spans="1:13">
      <c r="A2297" s="12"/>
      <c r="B2297" s="13"/>
      <c r="C2297" s="5"/>
      <c r="D2297" s="2"/>
      <c r="E2297" s="2"/>
      <c r="F2297" s="2"/>
      <c r="G2297" s="2">
        <f t="shared" si="402"/>
        <v>0</v>
      </c>
      <c r="H2297" s="2"/>
      <c r="I2297" s="2">
        <f t="shared" si="403"/>
        <v>0</v>
      </c>
      <c r="J2297" s="2"/>
      <c r="K2297" s="2"/>
      <c r="L2297" s="4">
        <f t="shared" si="404"/>
        <v>0</v>
      </c>
      <c r="M2297" s="5"/>
    </row>
    <row r="2298" spans="1:13">
      <c r="A2298" s="12"/>
      <c r="B2298" s="13"/>
      <c r="C2298" s="5"/>
      <c r="D2298" s="2"/>
      <c r="E2298" s="2"/>
      <c r="F2298" s="2"/>
      <c r="G2298" s="2">
        <f t="shared" si="402"/>
        <v>0</v>
      </c>
      <c r="H2298" s="2"/>
      <c r="I2298" s="2">
        <f t="shared" si="403"/>
        <v>0</v>
      </c>
      <c r="J2298" s="2"/>
      <c r="K2298" s="2"/>
      <c r="L2298" s="4">
        <f t="shared" si="404"/>
        <v>0</v>
      </c>
      <c r="M2298" s="5"/>
    </row>
    <row r="2299" spans="1:13" ht="15.75" thickBot="1">
      <c r="A2299" s="12"/>
      <c r="B2299" s="13"/>
      <c r="C2299" s="5"/>
      <c r="D2299" s="2"/>
      <c r="E2299" s="2"/>
      <c r="F2299" s="2"/>
      <c r="G2299" s="2">
        <f t="shared" si="402"/>
        <v>0</v>
      </c>
      <c r="H2299" s="2"/>
      <c r="I2299" s="2">
        <f t="shared" si="403"/>
        <v>0</v>
      </c>
      <c r="J2299" s="2"/>
      <c r="K2299" s="2"/>
      <c r="L2299" s="2">
        <f>+G2299-I2299-J2299-K2299</f>
        <v>0</v>
      </c>
      <c r="M2299" s="5"/>
    </row>
    <row r="2300" spans="1:13" ht="15.75" thickBot="1">
      <c r="D2300" s="14">
        <f>SUM(D2267:D2299)</f>
        <v>0</v>
      </c>
      <c r="E2300" s="14">
        <f>SUM(E2267:E2299)</f>
        <v>0</v>
      </c>
      <c r="F2300" s="8"/>
      <c r="G2300" s="14">
        <f t="shared" ref="G2300:L2300" si="405">SUM(G2267:G2299)</f>
        <v>0</v>
      </c>
      <c r="H2300" s="14">
        <f t="shared" si="405"/>
        <v>0</v>
      </c>
      <c r="I2300" s="14">
        <f t="shared" si="405"/>
        <v>0</v>
      </c>
      <c r="J2300" s="14">
        <f t="shared" si="405"/>
        <v>0</v>
      </c>
      <c r="K2300" s="14">
        <f t="shared" si="405"/>
        <v>0</v>
      </c>
      <c r="L2300" s="14">
        <f t="shared" si="405"/>
        <v>0</v>
      </c>
      <c r="M2300" s="5"/>
    </row>
    <row r="2301" spans="1:13">
      <c r="A2301" s="23"/>
      <c r="B2301" s="23"/>
      <c r="C2301" s="23"/>
      <c r="D2301" s="23" t="s">
        <v>82</v>
      </c>
      <c r="E2301" s="23" t="s">
        <v>82</v>
      </c>
      <c r="F2301" s="23"/>
      <c r="G2301" s="23"/>
      <c r="H2301" s="23"/>
      <c r="I2301" s="23"/>
      <c r="J2301" s="23"/>
      <c r="K2301" s="23"/>
      <c r="L2301" s="23"/>
      <c r="M2301" s="24"/>
    </row>
    <row r="2302" spans="1:13">
      <c r="D2302" s="10"/>
      <c r="E2302" s="10"/>
      <c r="I2302" s="3"/>
      <c r="L2302" s="35"/>
      <c r="M2302" s="35"/>
    </row>
    <row r="2303" spans="1:13">
      <c r="A2303" s="20"/>
      <c r="B2303" s="13"/>
      <c r="C2303" s="5"/>
      <c r="D2303" s="2"/>
      <c r="E2303" s="2"/>
      <c r="F2303" s="2"/>
      <c r="G2303" s="2">
        <f t="shared" ref="G2303:G2346" si="406">+((D2303*12)+E2303)*F2303*1000</f>
        <v>0</v>
      </c>
      <c r="H2303" s="2"/>
      <c r="I2303" s="2">
        <f t="shared" ref="I2303:I2346" si="407">+H2303*F2303*1000</f>
        <v>0</v>
      </c>
      <c r="J2303" s="2"/>
      <c r="K2303" s="2"/>
      <c r="L2303" s="4">
        <f t="shared" ref="L2303:L2346" si="408">+G2303-I2303-J2303-K2303</f>
        <v>0</v>
      </c>
      <c r="M2303" s="22"/>
    </row>
    <row r="2304" spans="1:13">
      <c r="A2304" s="12"/>
      <c r="B2304" s="13"/>
      <c r="C2304" s="5"/>
      <c r="D2304" s="2"/>
      <c r="E2304" s="2"/>
      <c r="F2304" s="2"/>
      <c r="G2304" s="2">
        <f t="shared" si="406"/>
        <v>0</v>
      </c>
      <c r="H2304" s="2"/>
      <c r="I2304" s="2">
        <f t="shared" si="407"/>
        <v>0</v>
      </c>
      <c r="J2304" s="2"/>
      <c r="K2304" s="2"/>
      <c r="L2304" s="4">
        <f t="shared" si="408"/>
        <v>0</v>
      </c>
      <c r="M2304" s="5"/>
    </row>
    <row r="2305" spans="1:13">
      <c r="A2305" s="12"/>
      <c r="B2305" s="13"/>
      <c r="C2305" s="5"/>
      <c r="D2305" s="2"/>
      <c r="E2305" s="2"/>
      <c r="F2305" s="2"/>
      <c r="G2305" s="2">
        <f t="shared" si="406"/>
        <v>0</v>
      </c>
      <c r="H2305" s="2"/>
      <c r="I2305" s="2">
        <f t="shared" si="407"/>
        <v>0</v>
      </c>
      <c r="J2305" s="2"/>
      <c r="K2305" s="2"/>
      <c r="L2305" s="4">
        <f t="shared" si="408"/>
        <v>0</v>
      </c>
      <c r="M2305" s="5"/>
    </row>
    <row r="2306" spans="1:13">
      <c r="A2306" s="12"/>
      <c r="B2306" s="13"/>
      <c r="C2306" s="5"/>
      <c r="D2306" s="2"/>
      <c r="E2306" s="2"/>
      <c r="F2306" s="2"/>
      <c r="G2306" s="2">
        <f t="shared" si="406"/>
        <v>0</v>
      </c>
      <c r="H2306" s="2">
        <v>0</v>
      </c>
      <c r="I2306" s="2">
        <f t="shared" si="407"/>
        <v>0</v>
      </c>
      <c r="J2306" s="2"/>
      <c r="K2306" s="2"/>
      <c r="L2306" s="4">
        <f t="shared" si="408"/>
        <v>0</v>
      </c>
      <c r="M2306" s="5"/>
    </row>
    <row r="2307" spans="1:13">
      <c r="A2307" s="12"/>
      <c r="B2307" s="13"/>
      <c r="C2307" s="5"/>
      <c r="D2307" s="2"/>
      <c r="E2307" s="2"/>
      <c r="F2307" s="2"/>
      <c r="G2307" s="2"/>
      <c r="H2307" s="2"/>
      <c r="I2307" s="2">
        <f t="shared" si="407"/>
        <v>0</v>
      </c>
      <c r="J2307" s="2"/>
      <c r="K2307" s="2"/>
      <c r="L2307" s="4">
        <f t="shared" si="408"/>
        <v>0</v>
      </c>
      <c r="M2307" s="5"/>
    </row>
    <row r="2308" spans="1:13">
      <c r="A2308" s="12"/>
      <c r="B2308" s="13"/>
      <c r="C2308" s="5"/>
      <c r="D2308" s="2"/>
      <c r="E2308" s="2"/>
      <c r="F2308" s="2"/>
      <c r="G2308" s="2">
        <f t="shared" si="406"/>
        <v>0</v>
      </c>
      <c r="H2308" s="2"/>
      <c r="I2308" s="2">
        <f t="shared" si="407"/>
        <v>0</v>
      </c>
      <c r="J2308" s="2"/>
      <c r="K2308" s="2"/>
      <c r="L2308" s="4">
        <f t="shared" si="408"/>
        <v>0</v>
      </c>
      <c r="M2308" s="5"/>
    </row>
    <row r="2309" spans="1:13">
      <c r="A2309" s="12"/>
      <c r="B2309" s="13"/>
      <c r="C2309" s="5"/>
      <c r="D2309" s="2"/>
      <c r="E2309" s="2"/>
      <c r="F2309" s="2"/>
      <c r="G2309" s="2">
        <f t="shared" si="406"/>
        <v>0</v>
      </c>
      <c r="H2309" s="2"/>
      <c r="I2309" s="2">
        <f t="shared" si="407"/>
        <v>0</v>
      </c>
      <c r="J2309" s="2"/>
      <c r="K2309" s="2"/>
      <c r="L2309" s="4">
        <f t="shared" si="408"/>
        <v>0</v>
      </c>
      <c r="M2309" s="5"/>
    </row>
    <row r="2310" spans="1:13">
      <c r="A2310" s="12"/>
      <c r="B2310" s="13"/>
      <c r="C2310" s="5"/>
      <c r="D2310" s="2"/>
      <c r="E2310" s="2"/>
      <c r="F2310" s="2"/>
      <c r="G2310" s="2">
        <f t="shared" si="406"/>
        <v>0</v>
      </c>
      <c r="H2310" s="2"/>
      <c r="I2310" s="2">
        <f t="shared" si="407"/>
        <v>0</v>
      </c>
      <c r="J2310" s="2"/>
      <c r="K2310" s="2"/>
      <c r="L2310" s="4">
        <f t="shared" si="408"/>
        <v>0</v>
      </c>
      <c r="M2310" s="5"/>
    </row>
    <row r="2311" spans="1:13">
      <c r="A2311" s="12"/>
      <c r="B2311" s="13"/>
      <c r="C2311" s="5"/>
      <c r="D2311" s="2"/>
      <c r="E2311" s="2"/>
      <c r="F2311" s="2"/>
      <c r="G2311" s="2">
        <f t="shared" si="406"/>
        <v>0</v>
      </c>
      <c r="H2311" s="2"/>
      <c r="I2311" s="2">
        <f t="shared" si="407"/>
        <v>0</v>
      </c>
      <c r="J2311" s="2"/>
      <c r="K2311" s="2"/>
      <c r="L2311" s="4">
        <f t="shared" si="408"/>
        <v>0</v>
      </c>
      <c r="M2311" s="5"/>
    </row>
    <row r="2312" spans="1:13">
      <c r="A2312" s="12"/>
      <c r="B2312" s="13"/>
      <c r="C2312" s="5"/>
      <c r="D2312" s="2"/>
      <c r="E2312" s="2"/>
      <c r="F2312" s="2"/>
      <c r="G2312" s="2">
        <f t="shared" si="406"/>
        <v>0</v>
      </c>
      <c r="H2312" s="2"/>
      <c r="I2312" s="2">
        <f t="shared" si="407"/>
        <v>0</v>
      </c>
      <c r="J2312" s="2"/>
      <c r="K2312" s="2"/>
      <c r="L2312" s="4">
        <f t="shared" si="408"/>
        <v>0</v>
      </c>
      <c r="M2312" s="5"/>
    </row>
    <row r="2313" spans="1:13">
      <c r="A2313" s="12"/>
      <c r="B2313" s="13"/>
      <c r="C2313" s="5"/>
      <c r="D2313" s="2"/>
      <c r="E2313" s="2"/>
      <c r="F2313" s="2"/>
      <c r="G2313" s="2">
        <f t="shared" si="406"/>
        <v>0</v>
      </c>
      <c r="H2313" s="2"/>
      <c r="I2313" s="2">
        <f t="shared" si="407"/>
        <v>0</v>
      </c>
      <c r="J2313" s="2"/>
      <c r="K2313" s="2"/>
      <c r="L2313" s="4">
        <f t="shared" si="408"/>
        <v>0</v>
      </c>
      <c r="M2313" s="5"/>
    </row>
    <row r="2314" spans="1:13">
      <c r="A2314" s="12"/>
      <c r="B2314" s="13"/>
      <c r="C2314" s="5"/>
      <c r="D2314" s="2"/>
      <c r="E2314" s="2"/>
      <c r="F2314" s="2"/>
      <c r="G2314" s="2">
        <f t="shared" si="406"/>
        <v>0</v>
      </c>
      <c r="H2314" s="2"/>
      <c r="I2314" s="2">
        <f t="shared" si="407"/>
        <v>0</v>
      </c>
      <c r="J2314" s="2"/>
      <c r="K2314" s="2"/>
      <c r="L2314" s="4">
        <f t="shared" si="408"/>
        <v>0</v>
      </c>
      <c r="M2314" s="5"/>
    </row>
    <row r="2315" spans="1:13">
      <c r="A2315" s="12"/>
      <c r="B2315" s="13"/>
      <c r="C2315" s="5"/>
      <c r="D2315" s="2"/>
      <c r="E2315" s="2"/>
      <c r="F2315" s="2"/>
      <c r="G2315" s="2">
        <f t="shared" si="406"/>
        <v>0</v>
      </c>
      <c r="H2315" s="2"/>
      <c r="I2315" s="2">
        <f t="shared" si="407"/>
        <v>0</v>
      </c>
      <c r="J2315" s="2"/>
      <c r="K2315" s="2"/>
      <c r="L2315" s="4">
        <f t="shared" si="408"/>
        <v>0</v>
      </c>
      <c r="M2315" s="5"/>
    </row>
    <row r="2316" spans="1:13">
      <c r="A2316" s="12"/>
      <c r="B2316" s="13"/>
      <c r="C2316" s="5"/>
      <c r="D2316" s="2"/>
      <c r="E2316" s="2"/>
      <c r="F2316" s="2"/>
      <c r="G2316" s="2">
        <f t="shared" si="406"/>
        <v>0</v>
      </c>
      <c r="H2316" s="2"/>
      <c r="I2316" s="2">
        <f t="shared" si="407"/>
        <v>0</v>
      </c>
      <c r="J2316" s="2"/>
      <c r="K2316" s="2"/>
      <c r="L2316" s="4">
        <f t="shared" si="408"/>
        <v>0</v>
      </c>
      <c r="M2316" s="5"/>
    </row>
    <row r="2317" spans="1:13">
      <c r="A2317" s="12"/>
      <c r="B2317" s="13"/>
      <c r="C2317" s="5"/>
      <c r="D2317" s="2"/>
      <c r="E2317" s="2"/>
      <c r="F2317" s="2"/>
      <c r="G2317" s="2">
        <f t="shared" si="406"/>
        <v>0</v>
      </c>
      <c r="H2317" s="2"/>
      <c r="I2317" s="2">
        <f t="shared" si="407"/>
        <v>0</v>
      </c>
      <c r="J2317" s="2"/>
      <c r="K2317" s="2"/>
      <c r="L2317" s="4">
        <f t="shared" si="408"/>
        <v>0</v>
      </c>
      <c r="M2317" s="5"/>
    </row>
    <row r="2318" spans="1:13">
      <c r="A2318" s="12"/>
      <c r="B2318" s="13"/>
      <c r="C2318" s="5"/>
      <c r="D2318" s="2"/>
      <c r="E2318" s="2"/>
      <c r="F2318" s="2"/>
      <c r="G2318" s="2">
        <f t="shared" si="406"/>
        <v>0</v>
      </c>
      <c r="H2318" s="2"/>
      <c r="I2318" s="2">
        <f t="shared" si="407"/>
        <v>0</v>
      </c>
      <c r="J2318" s="2"/>
      <c r="K2318" s="2"/>
      <c r="L2318" s="4">
        <f t="shared" si="408"/>
        <v>0</v>
      </c>
      <c r="M2318" s="5"/>
    </row>
    <row r="2319" spans="1:13">
      <c r="A2319" s="12"/>
      <c r="B2319" s="13"/>
      <c r="C2319" s="5"/>
      <c r="D2319" s="2"/>
      <c r="E2319" s="2"/>
      <c r="F2319" s="2"/>
      <c r="G2319" s="2">
        <f t="shared" si="406"/>
        <v>0</v>
      </c>
      <c r="H2319" s="2"/>
      <c r="I2319" s="2">
        <f t="shared" si="407"/>
        <v>0</v>
      </c>
      <c r="J2319" s="2"/>
      <c r="K2319" s="2"/>
      <c r="L2319" s="4">
        <f t="shared" si="408"/>
        <v>0</v>
      </c>
      <c r="M2319" s="5"/>
    </row>
    <row r="2320" spans="1:13">
      <c r="A2320" s="12"/>
      <c r="B2320" s="13"/>
      <c r="C2320" s="5"/>
      <c r="D2320" s="2"/>
      <c r="E2320" s="2"/>
      <c r="F2320" s="2"/>
      <c r="G2320" s="2">
        <f t="shared" si="406"/>
        <v>0</v>
      </c>
      <c r="H2320" s="2"/>
      <c r="I2320" s="2">
        <f t="shared" si="407"/>
        <v>0</v>
      </c>
      <c r="J2320" s="2"/>
      <c r="K2320" s="2"/>
      <c r="L2320" s="4">
        <f t="shared" si="408"/>
        <v>0</v>
      </c>
      <c r="M2320" s="5"/>
    </row>
    <row r="2321" spans="1:13">
      <c r="A2321" s="12"/>
      <c r="B2321" s="13"/>
      <c r="C2321" s="5"/>
      <c r="D2321" s="2"/>
      <c r="E2321" s="2"/>
      <c r="F2321" s="2"/>
      <c r="G2321" s="2">
        <f t="shared" si="406"/>
        <v>0</v>
      </c>
      <c r="H2321" s="2"/>
      <c r="I2321" s="2">
        <f t="shared" si="407"/>
        <v>0</v>
      </c>
      <c r="J2321" s="2"/>
      <c r="K2321" s="2"/>
      <c r="L2321" s="4">
        <f t="shared" si="408"/>
        <v>0</v>
      </c>
      <c r="M2321" s="5"/>
    </row>
    <row r="2322" spans="1:13">
      <c r="A2322" s="12"/>
      <c r="B2322" s="13"/>
      <c r="C2322" s="5"/>
      <c r="D2322" s="2"/>
      <c r="E2322" s="2"/>
      <c r="F2322" s="2"/>
      <c r="G2322" s="2">
        <f t="shared" si="406"/>
        <v>0</v>
      </c>
      <c r="H2322" s="2"/>
      <c r="I2322" s="2">
        <f t="shared" si="407"/>
        <v>0</v>
      </c>
      <c r="J2322" s="2"/>
      <c r="K2322" s="2"/>
      <c r="L2322" s="4">
        <f t="shared" si="408"/>
        <v>0</v>
      </c>
      <c r="M2322" s="5"/>
    </row>
    <row r="2323" spans="1:13">
      <c r="A2323" s="12"/>
      <c r="B2323" s="13"/>
      <c r="C2323" s="5"/>
      <c r="D2323" s="2"/>
      <c r="E2323" s="2"/>
      <c r="F2323" s="2"/>
      <c r="G2323" s="2">
        <f t="shared" si="406"/>
        <v>0</v>
      </c>
      <c r="H2323" s="2"/>
      <c r="I2323" s="2">
        <f t="shared" si="407"/>
        <v>0</v>
      </c>
      <c r="J2323" s="2"/>
      <c r="K2323" s="2"/>
      <c r="L2323" s="4">
        <f t="shared" si="408"/>
        <v>0</v>
      </c>
      <c r="M2323" s="5"/>
    </row>
    <row r="2324" spans="1:13">
      <c r="A2324" s="12"/>
      <c r="B2324" s="13"/>
      <c r="C2324" s="5"/>
      <c r="D2324" s="2"/>
      <c r="E2324" s="2"/>
      <c r="F2324" s="2"/>
      <c r="G2324" s="2">
        <f t="shared" si="406"/>
        <v>0</v>
      </c>
      <c r="H2324" s="2"/>
      <c r="I2324" s="2">
        <f t="shared" si="407"/>
        <v>0</v>
      </c>
      <c r="J2324" s="2"/>
      <c r="K2324" s="2"/>
      <c r="L2324" s="4">
        <f t="shared" si="408"/>
        <v>0</v>
      </c>
      <c r="M2324" s="5"/>
    </row>
    <row r="2325" spans="1:13">
      <c r="A2325" s="12"/>
      <c r="B2325" s="13"/>
      <c r="C2325" s="5"/>
      <c r="D2325" s="2"/>
      <c r="E2325" s="2"/>
      <c r="F2325" s="2"/>
      <c r="G2325" s="2">
        <f t="shared" si="406"/>
        <v>0</v>
      </c>
      <c r="H2325" s="2"/>
      <c r="I2325" s="2">
        <f t="shared" si="407"/>
        <v>0</v>
      </c>
      <c r="J2325" s="2"/>
      <c r="K2325" s="2"/>
      <c r="L2325" s="4">
        <f t="shared" si="408"/>
        <v>0</v>
      </c>
      <c r="M2325" s="5"/>
    </row>
    <row r="2326" spans="1:13">
      <c r="A2326" s="12"/>
      <c r="B2326" s="13"/>
      <c r="C2326" s="5"/>
      <c r="D2326" s="2"/>
      <c r="E2326" s="2"/>
      <c r="F2326" s="2"/>
      <c r="G2326" s="2">
        <f t="shared" si="406"/>
        <v>0</v>
      </c>
      <c r="H2326" s="2"/>
      <c r="I2326" s="2">
        <f t="shared" si="407"/>
        <v>0</v>
      </c>
      <c r="J2326" s="2"/>
      <c r="K2326" s="2"/>
      <c r="L2326" s="4">
        <f t="shared" si="408"/>
        <v>0</v>
      </c>
      <c r="M2326" s="5"/>
    </row>
    <row r="2327" spans="1:13">
      <c r="A2327" s="12"/>
      <c r="B2327" s="13"/>
      <c r="C2327" s="5"/>
      <c r="D2327" s="2"/>
      <c r="E2327" s="2"/>
      <c r="F2327" s="2"/>
      <c r="G2327" s="2">
        <f t="shared" si="406"/>
        <v>0</v>
      </c>
      <c r="H2327" s="2"/>
      <c r="I2327" s="2">
        <f t="shared" si="407"/>
        <v>0</v>
      </c>
      <c r="J2327" s="2"/>
      <c r="K2327" s="2"/>
      <c r="L2327" s="4">
        <f t="shared" si="408"/>
        <v>0</v>
      </c>
      <c r="M2327" s="5"/>
    </row>
    <row r="2328" spans="1:13">
      <c r="A2328" s="12"/>
      <c r="B2328" s="13"/>
      <c r="C2328" s="5"/>
      <c r="D2328" s="2"/>
      <c r="E2328" s="2"/>
      <c r="F2328" s="2"/>
      <c r="G2328" s="2">
        <f t="shared" si="406"/>
        <v>0</v>
      </c>
      <c r="H2328" s="2"/>
      <c r="I2328" s="2">
        <f t="shared" si="407"/>
        <v>0</v>
      </c>
      <c r="J2328" s="2"/>
      <c r="K2328" s="2"/>
      <c r="L2328" s="4">
        <f t="shared" si="408"/>
        <v>0</v>
      </c>
      <c r="M2328" s="5"/>
    </row>
    <row r="2329" spans="1:13">
      <c r="A2329" s="12"/>
      <c r="B2329" s="13"/>
      <c r="C2329" s="5"/>
      <c r="D2329" s="2"/>
      <c r="E2329" s="2"/>
      <c r="F2329" s="2"/>
      <c r="G2329" s="2">
        <f t="shared" si="406"/>
        <v>0</v>
      </c>
      <c r="H2329" s="2"/>
      <c r="I2329" s="2">
        <f t="shared" si="407"/>
        <v>0</v>
      </c>
      <c r="J2329" s="2"/>
      <c r="K2329" s="2"/>
      <c r="L2329" s="4">
        <f t="shared" si="408"/>
        <v>0</v>
      </c>
      <c r="M2329" s="5"/>
    </row>
    <row r="2330" spans="1:13">
      <c r="A2330" s="12"/>
      <c r="B2330" s="13"/>
      <c r="C2330" s="5"/>
      <c r="D2330" s="2"/>
      <c r="E2330" s="2"/>
      <c r="F2330" s="2"/>
      <c r="G2330" s="2">
        <f t="shared" si="406"/>
        <v>0</v>
      </c>
      <c r="H2330" s="2"/>
      <c r="I2330" s="2">
        <f t="shared" si="407"/>
        <v>0</v>
      </c>
      <c r="J2330" s="2"/>
      <c r="K2330" s="2"/>
      <c r="L2330" s="4">
        <f t="shared" si="408"/>
        <v>0</v>
      </c>
      <c r="M2330" s="5"/>
    </row>
    <row r="2331" spans="1:13">
      <c r="A2331" s="12"/>
      <c r="B2331" s="13"/>
      <c r="C2331" s="5"/>
      <c r="D2331" s="2"/>
      <c r="E2331" s="2"/>
      <c r="F2331" s="2"/>
      <c r="G2331" s="2">
        <f t="shared" si="406"/>
        <v>0</v>
      </c>
      <c r="H2331" s="2"/>
      <c r="I2331" s="2">
        <f t="shared" si="407"/>
        <v>0</v>
      </c>
      <c r="J2331" s="2"/>
      <c r="K2331" s="2"/>
      <c r="L2331" s="4">
        <f t="shared" si="408"/>
        <v>0</v>
      </c>
      <c r="M2331" s="5"/>
    </row>
    <row r="2332" spans="1:13">
      <c r="A2332" s="12"/>
      <c r="B2332" s="13"/>
      <c r="C2332" s="5"/>
      <c r="D2332" s="2"/>
      <c r="E2332" s="2"/>
      <c r="F2332" s="2"/>
      <c r="G2332" s="2">
        <f t="shared" si="406"/>
        <v>0</v>
      </c>
      <c r="H2332" s="2"/>
      <c r="I2332" s="2">
        <f t="shared" si="407"/>
        <v>0</v>
      </c>
      <c r="J2332" s="2"/>
      <c r="K2332" s="2"/>
      <c r="L2332" s="4">
        <f t="shared" si="408"/>
        <v>0</v>
      </c>
      <c r="M2332" s="5"/>
    </row>
    <row r="2333" spans="1:13">
      <c r="A2333" s="12"/>
      <c r="B2333" s="13"/>
      <c r="C2333" s="5"/>
      <c r="D2333" s="2"/>
      <c r="E2333" s="2"/>
      <c r="F2333" s="2"/>
      <c r="G2333" s="2">
        <f t="shared" si="406"/>
        <v>0</v>
      </c>
      <c r="H2333" s="2"/>
      <c r="I2333" s="2">
        <f t="shared" si="407"/>
        <v>0</v>
      </c>
      <c r="J2333" s="2"/>
      <c r="K2333" s="2"/>
      <c r="L2333" s="4">
        <f t="shared" si="408"/>
        <v>0</v>
      </c>
      <c r="M2333" s="5"/>
    </row>
    <row r="2334" spans="1:13">
      <c r="A2334" s="12"/>
      <c r="B2334" s="13"/>
      <c r="C2334" s="5"/>
      <c r="D2334" s="2"/>
      <c r="E2334" s="2"/>
      <c r="F2334" s="2"/>
      <c r="G2334" s="2">
        <f t="shared" si="406"/>
        <v>0</v>
      </c>
      <c r="H2334" s="2"/>
      <c r="I2334" s="2">
        <f t="shared" si="407"/>
        <v>0</v>
      </c>
      <c r="J2334" s="2"/>
      <c r="K2334" s="2"/>
      <c r="L2334" s="4">
        <f t="shared" si="408"/>
        <v>0</v>
      </c>
      <c r="M2334" s="5"/>
    </row>
    <row r="2335" spans="1:13">
      <c r="A2335" s="12"/>
      <c r="B2335" s="13"/>
      <c r="C2335" s="5"/>
      <c r="D2335" s="2"/>
      <c r="E2335" s="2"/>
      <c r="F2335" s="2"/>
      <c r="G2335" s="2">
        <f t="shared" si="406"/>
        <v>0</v>
      </c>
      <c r="H2335" s="2"/>
      <c r="I2335" s="2">
        <f t="shared" si="407"/>
        <v>0</v>
      </c>
      <c r="J2335" s="2"/>
      <c r="K2335" s="2"/>
      <c r="L2335" s="4">
        <f t="shared" si="408"/>
        <v>0</v>
      </c>
      <c r="M2335" s="5"/>
    </row>
    <row r="2336" spans="1:13">
      <c r="A2336" s="12"/>
      <c r="B2336" s="13"/>
      <c r="C2336" s="5"/>
      <c r="D2336" s="2"/>
      <c r="E2336" s="2"/>
      <c r="F2336" s="2"/>
      <c r="G2336" s="2">
        <f t="shared" si="406"/>
        <v>0</v>
      </c>
      <c r="H2336" s="2"/>
      <c r="I2336" s="2">
        <f t="shared" si="407"/>
        <v>0</v>
      </c>
      <c r="J2336" s="2"/>
      <c r="K2336" s="2"/>
      <c r="L2336" s="4">
        <f t="shared" si="408"/>
        <v>0</v>
      </c>
      <c r="M2336" s="5"/>
    </row>
    <row r="2337" spans="1:13">
      <c r="A2337" s="12"/>
      <c r="B2337" s="13"/>
      <c r="C2337" s="5"/>
      <c r="D2337" s="2"/>
      <c r="E2337" s="2"/>
      <c r="F2337" s="2"/>
      <c r="G2337" s="2">
        <f t="shared" si="406"/>
        <v>0</v>
      </c>
      <c r="H2337" s="2"/>
      <c r="I2337" s="2">
        <f t="shared" si="407"/>
        <v>0</v>
      </c>
      <c r="J2337" s="2"/>
      <c r="K2337" s="2"/>
      <c r="L2337" s="4">
        <f t="shared" si="408"/>
        <v>0</v>
      </c>
      <c r="M2337" s="5"/>
    </row>
    <row r="2338" spans="1:13">
      <c r="A2338" s="12"/>
      <c r="B2338" s="13"/>
      <c r="C2338" s="5"/>
      <c r="D2338" s="2"/>
      <c r="E2338" s="2"/>
      <c r="F2338" s="2"/>
      <c r="G2338" s="2">
        <f t="shared" si="406"/>
        <v>0</v>
      </c>
      <c r="H2338" s="2"/>
      <c r="I2338" s="2">
        <f t="shared" si="407"/>
        <v>0</v>
      </c>
      <c r="J2338" s="2"/>
      <c r="K2338" s="2"/>
      <c r="L2338" s="4">
        <f t="shared" si="408"/>
        <v>0</v>
      </c>
      <c r="M2338" s="5"/>
    </row>
    <row r="2339" spans="1:13">
      <c r="A2339" s="12"/>
      <c r="B2339" s="13"/>
      <c r="C2339" s="5"/>
      <c r="D2339" s="2"/>
      <c r="E2339" s="2"/>
      <c r="F2339" s="2"/>
      <c r="G2339" s="2">
        <f t="shared" si="406"/>
        <v>0</v>
      </c>
      <c r="H2339" s="2"/>
      <c r="I2339" s="2">
        <f t="shared" si="407"/>
        <v>0</v>
      </c>
      <c r="J2339" s="2"/>
      <c r="K2339" s="2"/>
      <c r="L2339" s="4">
        <f t="shared" si="408"/>
        <v>0</v>
      </c>
      <c r="M2339" s="5"/>
    </row>
    <row r="2340" spans="1:13">
      <c r="A2340" s="12"/>
      <c r="B2340" s="13"/>
      <c r="C2340" s="5"/>
      <c r="D2340" s="2"/>
      <c r="E2340" s="2"/>
      <c r="F2340" s="2"/>
      <c r="G2340" s="2">
        <f t="shared" si="406"/>
        <v>0</v>
      </c>
      <c r="H2340" s="2"/>
      <c r="I2340" s="2">
        <f t="shared" si="407"/>
        <v>0</v>
      </c>
      <c r="J2340" s="2"/>
      <c r="K2340" s="2"/>
      <c r="L2340" s="4">
        <f t="shared" si="408"/>
        <v>0</v>
      </c>
      <c r="M2340" s="69"/>
    </row>
    <row r="2341" spans="1:13">
      <c r="A2341" s="12"/>
      <c r="B2341" s="13"/>
      <c r="C2341" s="5"/>
      <c r="D2341" s="2"/>
      <c r="E2341" s="2"/>
      <c r="F2341" s="2"/>
      <c r="G2341" s="2">
        <f t="shared" si="406"/>
        <v>0</v>
      </c>
      <c r="H2341" s="2"/>
      <c r="I2341" s="2">
        <f t="shared" si="407"/>
        <v>0</v>
      </c>
      <c r="J2341" s="2"/>
      <c r="K2341" s="2"/>
      <c r="L2341" s="4">
        <f t="shared" si="408"/>
        <v>0</v>
      </c>
      <c r="M2341" s="5"/>
    </row>
    <row r="2342" spans="1:13">
      <c r="A2342" s="12"/>
      <c r="B2342" s="13"/>
      <c r="C2342" s="5"/>
      <c r="D2342" s="2"/>
      <c r="E2342" s="2"/>
      <c r="F2342" s="2"/>
      <c r="G2342" s="2">
        <f t="shared" si="406"/>
        <v>0</v>
      </c>
      <c r="H2342" s="2"/>
      <c r="I2342" s="2">
        <f t="shared" si="407"/>
        <v>0</v>
      </c>
      <c r="J2342" s="2"/>
      <c r="K2342" s="2"/>
      <c r="L2342" s="4">
        <f t="shared" si="408"/>
        <v>0</v>
      </c>
      <c r="M2342" s="5"/>
    </row>
    <row r="2343" spans="1:13">
      <c r="A2343" s="12"/>
      <c r="B2343" s="13"/>
      <c r="C2343" s="5"/>
      <c r="D2343" s="2"/>
      <c r="E2343" s="2"/>
      <c r="F2343" s="2"/>
      <c r="G2343" s="2">
        <f t="shared" si="406"/>
        <v>0</v>
      </c>
      <c r="H2343" s="2"/>
      <c r="I2343" s="2">
        <f t="shared" si="407"/>
        <v>0</v>
      </c>
      <c r="J2343" s="2"/>
      <c r="K2343" s="2"/>
      <c r="L2343" s="4">
        <f t="shared" si="408"/>
        <v>0</v>
      </c>
      <c r="M2343" s="5"/>
    </row>
    <row r="2344" spans="1:13">
      <c r="A2344" s="12"/>
      <c r="B2344" s="13"/>
      <c r="C2344" s="5"/>
      <c r="D2344" s="2"/>
      <c r="E2344" s="2"/>
      <c r="F2344" s="2"/>
      <c r="G2344" s="2">
        <f t="shared" si="406"/>
        <v>0</v>
      </c>
      <c r="H2344" s="2"/>
      <c r="I2344" s="2">
        <f t="shared" si="407"/>
        <v>0</v>
      </c>
      <c r="J2344" s="2"/>
      <c r="K2344" s="2"/>
      <c r="L2344" s="4">
        <f t="shared" si="408"/>
        <v>0</v>
      </c>
      <c r="M2344" s="5"/>
    </row>
    <row r="2345" spans="1:13">
      <c r="A2345" s="12"/>
      <c r="B2345" s="13"/>
      <c r="C2345" s="5"/>
      <c r="D2345" s="2"/>
      <c r="E2345" s="2"/>
      <c r="F2345" s="2"/>
      <c r="G2345" s="2">
        <f t="shared" si="406"/>
        <v>0</v>
      </c>
      <c r="H2345" s="2"/>
      <c r="I2345" s="2">
        <f t="shared" si="407"/>
        <v>0</v>
      </c>
      <c r="J2345" s="2"/>
      <c r="K2345" s="2"/>
      <c r="L2345" s="4">
        <f t="shared" si="408"/>
        <v>0</v>
      </c>
      <c r="M2345" s="5"/>
    </row>
    <row r="2346" spans="1:13" ht="15.75" thickBot="1">
      <c r="A2346" s="12"/>
      <c r="B2346" s="13"/>
      <c r="C2346" s="5"/>
      <c r="D2346" s="2"/>
      <c r="E2346" s="2"/>
      <c r="F2346" s="2"/>
      <c r="G2346" s="2">
        <f t="shared" si="406"/>
        <v>0</v>
      </c>
      <c r="H2346" s="2"/>
      <c r="I2346" s="2">
        <f t="shared" si="407"/>
        <v>0</v>
      </c>
      <c r="J2346" s="2"/>
      <c r="K2346" s="2"/>
      <c r="L2346" s="2">
        <f t="shared" si="408"/>
        <v>0</v>
      </c>
      <c r="M2346" s="5"/>
    </row>
    <row r="2347" spans="1:13" ht="15.75" thickBot="1">
      <c r="D2347" s="14">
        <f>SUM(D2303:D2346)</f>
        <v>0</v>
      </c>
      <c r="E2347" s="14">
        <f>SUM(E2303:E2346)</f>
        <v>0</v>
      </c>
      <c r="F2347" s="8"/>
      <c r="G2347" s="14">
        <f t="shared" ref="G2347:L2347" si="409">SUM(G2303:G2346)</f>
        <v>0</v>
      </c>
      <c r="H2347" s="14">
        <f t="shared" si="409"/>
        <v>0</v>
      </c>
      <c r="I2347" s="14">
        <f t="shared" si="409"/>
        <v>0</v>
      </c>
      <c r="J2347" s="14">
        <f t="shared" si="409"/>
        <v>0</v>
      </c>
      <c r="K2347" s="14">
        <f t="shared" si="409"/>
        <v>0</v>
      </c>
      <c r="L2347" s="14">
        <f t="shared" si="409"/>
        <v>0</v>
      </c>
      <c r="M2347" s="5"/>
    </row>
    <row r="2348" spans="1:13">
      <c r="A2348" s="23"/>
      <c r="B2348" s="23"/>
      <c r="C2348" s="23"/>
      <c r="D2348" s="23" t="s">
        <v>82</v>
      </c>
      <c r="E2348" s="23" t="s">
        <v>82</v>
      </c>
      <c r="F2348" s="23"/>
      <c r="G2348" s="23"/>
      <c r="H2348" s="23"/>
      <c r="I2348" s="23"/>
      <c r="J2348" s="23"/>
      <c r="K2348" s="23"/>
      <c r="L2348" s="23"/>
      <c r="M2348" s="24"/>
    </row>
    <row r="2349" spans="1:13">
      <c r="D2349" s="10"/>
      <c r="E2349" s="10"/>
      <c r="I2349" s="3"/>
      <c r="L2349" s="35"/>
      <c r="M2349" s="35"/>
    </row>
    <row r="2350" spans="1:13">
      <c r="A2350" s="20"/>
      <c r="B2350" s="13"/>
      <c r="C2350" s="5"/>
      <c r="D2350" s="2"/>
      <c r="E2350" s="2"/>
      <c r="F2350" s="2"/>
      <c r="G2350" s="2">
        <f t="shared" ref="G2350:G2381" si="410">+((D2350*12)+E2350)*F2350*1000</f>
        <v>0</v>
      </c>
      <c r="H2350" s="2"/>
      <c r="I2350" s="2">
        <f t="shared" ref="I2350:I2381" si="411">+H2350*F2350*1000</f>
        <v>0</v>
      </c>
      <c r="J2350" s="2"/>
      <c r="K2350" s="2"/>
      <c r="L2350" s="4">
        <f t="shared" ref="L2350:L2381" si="412">+G2350-I2350-J2350-K2350</f>
        <v>0</v>
      </c>
      <c r="M2350" s="22"/>
    </row>
    <row r="2351" spans="1:13">
      <c r="A2351" s="12"/>
      <c r="B2351" s="13"/>
      <c r="C2351" s="5"/>
      <c r="D2351" s="2"/>
      <c r="E2351" s="2"/>
      <c r="F2351" s="2"/>
      <c r="G2351" s="2">
        <f t="shared" si="410"/>
        <v>0</v>
      </c>
      <c r="H2351" s="2"/>
      <c r="I2351" s="2">
        <f t="shared" si="411"/>
        <v>0</v>
      </c>
      <c r="J2351" s="2"/>
      <c r="K2351" s="2"/>
      <c r="L2351" s="4">
        <f t="shared" si="412"/>
        <v>0</v>
      </c>
      <c r="M2351" s="5"/>
    </row>
    <row r="2352" spans="1:13">
      <c r="A2352" s="12"/>
      <c r="B2352" s="13"/>
      <c r="C2352" s="5"/>
      <c r="D2352" s="2"/>
      <c r="E2352" s="2"/>
      <c r="F2352" s="2"/>
      <c r="G2352" s="2">
        <f t="shared" si="410"/>
        <v>0</v>
      </c>
      <c r="H2352" s="2"/>
      <c r="I2352" s="2">
        <f t="shared" si="411"/>
        <v>0</v>
      </c>
      <c r="J2352" s="2"/>
      <c r="K2352" s="2"/>
      <c r="L2352" s="4">
        <f t="shared" si="412"/>
        <v>0</v>
      </c>
      <c r="M2352" s="5"/>
    </row>
    <row r="2353" spans="1:13">
      <c r="A2353" s="12"/>
      <c r="B2353" s="13"/>
      <c r="C2353" s="5"/>
      <c r="D2353" s="2"/>
      <c r="E2353" s="2"/>
      <c r="F2353" s="2"/>
      <c r="G2353" s="2">
        <f t="shared" si="410"/>
        <v>0</v>
      </c>
      <c r="H2353" s="2"/>
      <c r="I2353" s="2">
        <f t="shared" si="411"/>
        <v>0</v>
      </c>
      <c r="J2353" s="2"/>
      <c r="K2353" s="2"/>
      <c r="L2353" s="4">
        <f t="shared" si="412"/>
        <v>0</v>
      </c>
      <c r="M2353" s="5"/>
    </row>
    <row r="2354" spans="1:13">
      <c r="A2354" s="12"/>
      <c r="B2354" s="13"/>
      <c r="C2354" s="5"/>
      <c r="D2354" s="2"/>
      <c r="E2354" s="2"/>
      <c r="F2354" s="2"/>
      <c r="G2354" s="2">
        <f t="shared" si="410"/>
        <v>0</v>
      </c>
      <c r="H2354" s="2"/>
      <c r="I2354" s="2">
        <f t="shared" si="411"/>
        <v>0</v>
      </c>
      <c r="J2354" s="2"/>
      <c r="K2354" s="2"/>
      <c r="L2354" s="4">
        <f t="shared" si="412"/>
        <v>0</v>
      </c>
      <c r="M2354" s="5"/>
    </row>
    <row r="2355" spans="1:13">
      <c r="A2355" s="12"/>
      <c r="B2355" s="13"/>
      <c r="C2355" s="5"/>
      <c r="D2355" s="2"/>
      <c r="E2355" s="2"/>
      <c r="F2355" s="2"/>
      <c r="G2355" s="2">
        <f t="shared" si="410"/>
        <v>0</v>
      </c>
      <c r="H2355" s="2"/>
      <c r="I2355" s="2">
        <f t="shared" si="411"/>
        <v>0</v>
      </c>
      <c r="J2355" s="2"/>
      <c r="K2355" s="2"/>
      <c r="L2355" s="4">
        <f t="shared" si="412"/>
        <v>0</v>
      </c>
      <c r="M2355" s="5"/>
    </row>
    <row r="2356" spans="1:13">
      <c r="A2356" s="12"/>
      <c r="B2356" s="13"/>
      <c r="C2356" s="5"/>
      <c r="D2356" s="2"/>
      <c r="E2356" s="2"/>
      <c r="F2356" s="2"/>
      <c r="G2356" s="2">
        <f t="shared" si="410"/>
        <v>0</v>
      </c>
      <c r="H2356" s="2"/>
      <c r="I2356" s="2">
        <f t="shared" si="411"/>
        <v>0</v>
      </c>
      <c r="J2356" s="2"/>
      <c r="K2356" s="2"/>
      <c r="L2356" s="4">
        <f t="shared" si="412"/>
        <v>0</v>
      </c>
      <c r="M2356" s="5"/>
    </row>
    <row r="2357" spans="1:13">
      <c r="A2357" s="12"/>
      <c r="B2357" s="13"/>
      <c r="C2357" s="5"/>
      <c r="D2357" s="2"/>
      <c r="E2357" s="2"/>
      <c r="F2357" s="2"/>
      <c r="G2357" s="2">
        <f t="shared" si="410"/>
        <v>0</v>
      </c>
      <c r="H2357" s="2"/>
      <c r="I2357" s="2">
        <f t="shared" si="411"/>
        <v>0</v>
      </c>
      <c r="J2357" s="2"/>
      <c r="K2357" s="2"/>
      <c r="L2357" s="4">
        <f t="shared" si="412"/>
        <v>0</v>
      </c>
      <c r="M2357" s="5"/>
    </row>
    <row r="2358" spans="1:13">
      <c r="A2358" s="12"/>
      <c r="B2358" s="13"/>
      <c r="C2358" s="5"/>
      <c r="D2358" s="2"/>
      <c r="E2358" s="2"/>
      <c r="F2358" s="2"/>
      <c r="G2358" s="2">
        <f t="shared" si="410"/>
        <v>0</v>
      </c>
      <c r="H2358" s="2"/>
      <c r="I2358" s="2">
        <f t="shared" si="411"/>
        <v>0</v>
      </c>
      <c r="J2358" s="2"/>
      <c r="K2358" s="2"/>
      <c r="L2358" s="4">
        <f t="shared" si="412"/>
        <v>0</v>
      </c>
      <c r="M2358" s="5"/>
    </row>
    <row r="2359" spans="1:13">
      <c r="A2359" s="12"/>
      <c r="B2359" s="13"/>
      <c r="C2359" s="5"/>
      <c r="D2359" s="2"/>
      <c r="E2359" s="2"/>
      <c r="F2359" s="2"/>
      <c r="G2359" s="2">
        <f t="shared" si="410"/>
        <v>0</v>
      </c>
      <c r="H2359" s="2"/>
      <c r="I2359" s="2">
        <f t="shared" si="411"/>
        <v>0</v>
      </c>
      <c r="J2359" s="2"/>
      <c r="K2359" s="2"/>
      <c r="L2359" s="4">
        <f t="shared" si="412"/>
        <v>0</v>
      </c>
      <c r="M2359" s="5"/>
    </row>
    <row r="2360" spans="1:13">
      <c r="A2360" s="12"/>
      <c r="B2360" s="13"/>
      <c r="C2360" s="5"/>
      <c r="D2360" s="2"/>
      <c r="E2360" s="2"/>
      <c r="F2360" s="2"/>
      <c r="G2360" s="2">
        <f t="shared" si="410"/>
        <v>0</v>
      </c>
      <c r="H2360" s="2"/>
      <c r="I2360" s="2">
        <f t="shared" si="411"/>
        <v>0</v>
      </c>
      <c r="J2360" s="2"/>
      <c r="K2360" s="2"/>
      <c r="L2360" s="4">
        <f t="shared" si="412"/>
        <v>0</v>
      </c>
      <c r="M2360" s="5"/>
    </row>
    <row r="2361" spans="1:13">
      <c r="A2361" s="12"/>
      <c r="B2361" s="13"/>
      <c r="C2361" s="5"/>
      <c r="D2361" s="2"/>
      <c r="E2361" s="2"/>
      <c r="F2361" s="2"/>
      <c r="G2361" s="2">
        <f t="shared" si="410"/>
        <v>0</v>
      </c>
      <c r="H2361" s="2"/>
      <c r="I2361" s="2">
        <f t="shared" si="411"/>
        <v>0</v>
      </c>
      <c r="J2361" s="2"/>
      <c r="K2361" s="2"/>
      <c r="L2361" s="4">
        <f t="shared" si="412"/>
        <v>0</v>
      </c>
      <c r="M2361" s="5"/>
    </row>
    <row r="2362" spans="1:13">
      <c r="A2362" s="12"/>
      <c r="B2362" s="13"/>
      <c r="C2362" s="5"/>
      <c r="D2362" s="2"/>
      <c r="E2362" s="2"/>
      <c r="F2362" s="2"/>
      <c r="G2362" s="2">
        <f t="shared" si="410"/>
        <v>0</v>
      </c>
      <c r="H2362" s="2"/>
      <c r="I2362" s="2">
        <f t="shared" si="411"/>
        <v>0</v>
      </c>
      <c r="J2362" s="2"/>
      <c r="K2362" s="2"/>
      <c r="L2362" s="4">
        <f t="shared" si="412"/>
        <v>0</v>
      </c>
      <c r="M2362" s="5"/>
    </row>
    <row r="2363" spans="1:13">
      <c r="A2363" s="12"/>
      <c r="B2363" s="13"/>
      <c r="C2363" s="5"/>
      <c r="D2363" s="2"/>
      <c r="E2363" s="2"/>
      <c r="F2363" s="2"/>
      <c r="G2363" s="2">
        <f t="shared" si="410"/>
        <v>0</v>
      </c>
      <c r="H2363" s="2"/>
      <c r="I2363" s="2">
        <f t="shared" si="411"/>
        <v>0</v>
      </c>
      <c r="J2363" s="2"/>
      <c r="K2363" s="2"/>
      <c r="L2363" s="4">
        <f t="shared" si="412"/>
        <v>0</v>
      </c>
      <c r="M2363" s="5"/>
    </row>
    <row r="2364" spans="1:13">
      <c r="A2364" s="12"/>
      <c r="B2364" s="13"/>
      <c r="C2364" s="5"/>
      <c r="D2364" s="2"/>
      <c r="E2364" s="2"/>
      <c r="F2364" s="2"/>
      <c r="G2364" s="2">
        <f t="shared" si="410"/>
        <v>0</v>
      </c>
      <c r="H2364" s="2"/>
      <c r="I2364" s="2">
        <f t="shared" si="411"/>
        <v>0</v>
      </c>
      <c r="J2364" s="2"/>
      <c r="K2364" s="2"/>
      <c r="L2364" s="4">
        <f t="shared" si="412"/>
        <v>0</v>
      </c>
      <c r="M2364" s="5"/>
    </row>
    <row r="2365" spans="1:13">
      <c r="A2365" s="12"/>
      <c r="B2365" s="13"/>
      <c r="C2365" s="5"/>
      <c r="D2365" s="2"/>
      <c r="E2365" s="2"/>
      <c r="F2365" s="2"/>
      <c r="G2365" s="2">
        <f t="shared" si="410"/>
        <v>0</v>
      </c>
      <c r="H2365" s="2"/>
      <c r="I2365" s="2">
        <f t="shared" si="411"/>
        <v>0</v>
      </c>
      <c r="J2365" s="2"/>
      <c r="K2365" s="2"/>
      <c r="L2365" s="4">
        <f t="shared" si="412"/>
        <v>0</v>
      </c>
      <c r="M2365" s="5"/>
    </row>
    <row r="2366" spans="1:13">
      <c r="A2366" s="12"/>
      <c r="B2366" s="13"/>
      <c r="C2366" s="5"/>
      <c r="D2366" s="2"/>
      <c r="E2366" s="2"/>
      <c r="F2366" s="2"/>
      <c r="G2366" s="2">
        <f t="shared" si="410"/>
        <v>0</v>
      </c>
      <c r="H2366" s="2"/>
      <c r="I2366" s="2">
        <f t="shared" si="411"/>
        <v>0</v>
      </c>
      <c r="J2366" s="2"/>
      <c r="K2366" s="2"/>
      <c r="L2366" s="4">
        <f t="shared" si="412"/>
        <v>0</v>
      </c>
      <c r="M2366" s="5"/>
    </row>
    <row r="2367" spans="1:13">
      <c r="A2367" s="12"/>
      <c r="B2367" s="13"/>
      <c r="C2367" s="5"/>
      <c r="D2367" s="2"/>
      <c r="E2367" s="2"/>
      <c r="F2367" s="2"/>
      <c r="G2367" s="2">
        <f t="shared" si="410"/>
        <v>0</v>
      </c>
      <c r="H2367" s="2"/>
      <c r="I2367" s="2">
        <f t="shared" si="411"/>
        <v>0</v>
      </c>
      <c r="J2367" s="2"/>
      <c r="K2367" s="2"/>
      <c r="L2367" s="4">
        <f t="shared" si="412"/>
        <v>0</v>
      </c>
      <c r="M2367" s="5"/>
    </row>
    <row r="2368" spans="1:13">
      <c r="A2368" s="12"/>
      <c r="B2368" s="13"/>
      <c r="C2368" s="5"/>
      <c r="D2368" s="2"/>
      <c r="E2368" s="2"/>
      <c r="F2368" s="2"/>
      <c r="G2368" s="2">
        <f t="shared" si="410"/>
        <v>0</v>
      </c>
      <c r="H2368" s="2"/>
      <c r="I2368" s="2">
        <f t="shared" si="411"/>
        <v>0</v>
      </c>
      <c r="J2368" s="2"/>
      <c r="K2368" s="2"/>
      <c r="L2368" s="4">
        <f t="shared" si="412"/>
        <v>0</v>
      </c>
      <c r="M2368" s="5"/>
    </row>
    <row r="2369" spans="1:13">
      <c r="A2369" s="12"/>
      <c r="B2369" s="13"/>
      <c r="C2369" s="5"/>
      <c r="D2369" s="2"/>
      <c r="E2369" s="2"/>
      <c r="F2369" s="2"/>
      <c r="G2369" s="2">
        <f t="shared" si="410"/>
        <v>0</v>
      </c>
      <c r="H2369" s="2"/>
      <c r="I2369" s="2">
        <f t="shared" si="411"/>
        <v>0</v>
      </c>
      <c r="J2369" s="2"/>
      <c r="K2369" s="2"/>
      <c r="L2369" s="4">
        <f t="shared" si="412"/>
        <v>0</v>
      </c>
      <c r="M2369" s="5"/>
    </row>
    <row r="2370" spans="1:13">
      <c r="A2370" s="12"/>
      <c r="B2370" s="13"/>
      <c r="C2370" s="5"/>
      <c r="D2370" s="2"/>
      <c r="E2370" s="2"/>
      <c r="F2370" s="2"/>
      <c r="G2370" s="2">
        <f t="shared" si="410"/>
        <v>0</v>
      </c>
      <c r="H2370" s="2"/>
      <c r="I2370" s="2">
        <f t="shared" si="411"/>
        <v>0</v>
      </c>
      <c r="J2370" s="2"/>
      <c r="K2370" s="2"/>
      <c r="L2370" s="4">
        <f t="shared" si="412"/>
        <v>0</v>
      </c>
      <c r="M2370" s="5"/>
    </row>
    <row r="2371" spans="1:13">
      <c r="A2371" s="12"/>
      <c r="B2371" s="13"/>
      <c r="C2371" s="5"/>
      <c r="D2371" s="2"/>
      <c r="E2371" s="2"/>
      <c r="F2371" s="2"/>
      <c r="G2371" s="2">
        <f t="shared" si="410"/>
        <v>0</v>
      </c>
      <c r="H2371" s="2"/>
      <c r="I2371" s="2">
        <f t="shared" si="411"/>
        <v>0</v>
      </c>
      <c r="J2371" s="2"/>
      <c r="K2371" s="2"/>
      <c r="L2371" s="4">
        <f t="shared" si="412"/>
        <v>0</v>
      </c>
      <c r="M2371" s="5"/>
    </row>
    <row r="2372" spans="1:13">
      <c r="A2372" s="12"/>
      <c r="B2372" s="13"/>
      <c r="C2372" s="5"/>
      <c r="D2372" s="2"/>
      <c r="E2372" s="2"/>
      <c r="F2372" s="2"/>
      <c r="G2372" s="2">
        <f t="shared" si="410"/>
        <v>0</v>
      </c>
      <c r="H2372" s="2"/>
      <c r="I2372" s="2">
        <f t="shared" si="411"/>
        <v>0</v>
      </c>
      <c r="J2372" s="2"/>
      <c r="K2372" s="2"/>
      <c r="L2372" s="4">
        <f t="shared" si="412"/>
        <v>0</v>
      </c>
      <c r="M2372" s="5"/>
    </row>
    <row r="2373" spans="1:13">
      <c r="A2373" s="12"/>
      <c r="B2373" s="13"/>
      <c r="C2373" s="5"/>
      <c r="D2373" s="2"/>
      <c r="E2373" s="2"/>
      <c r="F2373" s="2"/>
      <c r="G2373" s="2">
        <f t="shared" si="410"/>
        <v>0</v>
      </c>
      <c r="H2373" s="2"/>
      <c r="I2373" s="2">
        <f t="shared" si="411"/>
        <v>0</v>
      </c>
      <c r="J2373" s="2"/>
      <c r="K2373" s="2"/>
      <c r="L2373" s="4">
        <f t="shared" si="412"/>
        <v>0</v>
      </c>
      <c r="M2373" s="5"/>
    </row>
    <row r="2374" spans="1:13">
      <c r="A2374" s="12"/>
      <c r="B2374" s="13"/>
      <c r="C2374" s="5"/>
      <c r="D2374" s="2"/>
      <c r="E2374" s="2"/>
      <c r="F2374" s="2"/>
      <c r="G2374" s="2">
        <f t="shared" si="410"/>
        <v>0</v>
      </c>
      <c r="H2374" s="2"/>
      <c r="I2374" s="2">
        <f t="shared" si="411"/>
        <v>0</v>
      </c>
      <c r="J2374" s="2"/>
      <c r="K2374" s="2"/>
      <c r="L2374" s="4">
        <f t="shared" si="412"/>
        <v>0</v>
      </c>
      <c r="M2374" s="5"/>
    </row>
    <row r="2375" spans="1:13">
      <c r="A2375" s="12"/>
      <c r="B2375" s="13"/>
      <c r="C2375" s="5"/>
      <c r="D2375" s="2"/>
      <c r="E2375" s="2"/>
      <c r="F2375" s="2"/>
      <c r="G2375" s="2">
        <f t="shared" si="410"/>
        <v>0</v>
      </c>
      <c r="H2375" s="2"/>
      <c r="I2375" s="2">
        <f t="shared" si="411"/>
        <v>0</v>
      </c>
      <c r="J2375" s="2"/>
      <c r="K2375" s="2"/>
      <c r="L2375" s="4">
        <f t="shared" si="412"/>
        <v>0</v>
      </c>
      <c r="M2375" s="5"/>
    </row>
    <row r="2376" spans="1:13">
      <c r="A2376" s="12"/>
      <c r="B2376" s="13"/>
      <c r="C2376" s="5"/>
      <c r="D2376" s="2"/>
      <c r="E2376" s="2"/>
      <c r="F2376" s="2"/>
      <c r="G2376" s="2">
        <f t="shared" si="410"/>
        <v>0</v>
      </c>
      <c r="H2376" s="2"/>
      <c r="I2376" s="2">
        <f t="shared" si="411"/>
        <v>0</v>
      </c>
      <c r="J2376" s="2"/>
      <c r="K2376" s="2"/>
      <c r="L2376" s="4">
        <f t="shared" si="412"/>
        <v>0</v>
      </c>
      <c r="M2376" s="5"/>
    </row>
    <row r="2377" spans="1:13">
      <c r="A2377" s="12"/>
      <c r="B2377" s="13"/>
      <c r="C2377" s="5"/>
      <c r="D2377" s="2"/>
      <c r="E2377" s="2"/>
      <c r="F2377" s="2"/>
      <c r="G2377" s="2">
        <f t="shared" si="410"/>
        <v>0</v>
      </c>
      <c r="H2377" s="2"/>
      <c r="I2377" s="2">
        <f t="shared" si="411"/>
        <v>0</v>
      </c>
      <c r="J2377" s="2"/>
      <c r="K2377" s="2"/>
      <c r="L2377" s="4">
        <f t="shared" si="412"/>
        <v>0</v>
      </c>
      <c r="M2377" s="5"/>
    </row>
    <row r="2378" spans="1:13">
      <c r="A2378" s="12"/>
      <c r="B2378" s="13"/>
      <c r="C2378" s="5"/>
      <c r="D2378" s="2"/>
      <c r="E2378" s="2"/>
      <c r="F2378" s="2"/>
      <c r="G2378" s="2">
        <f t="shared" si="410"/>
        <v>0</v>
      </c>
      <c r="H2378" s="2"/>
      <c r="I2378" s="2">
        <f t="shared" si="411"/>
        <v>0</v>
      </c>
      <c r="J2378" s="2"/>
      <c r="K2378" s="2"/>
      <c r="L2378" s="4">
        <f t="shared" si="412"/>
        <v>0</v>
      </c>
      <c r="M2378" s="5"/>
    </row>
    <row r="2379" spans="1:13">
      <c r="A2379" s="12"/>
      <c r="B2379" s="13"/>
      <c r="C2379" s="5"/>
      <c r="D2379" s="2"/>
      <c r="E2379" s="2"/>
      <c r="F2379" s="2"/>
      <c r="G2379" s="2">
        <f t="shared" si="410"/>
        <v>0</v>
      </c>
      <c r="H2379" s="2"/>
      <c r="I2379" s="2">
        <f t="shared" si="411"/>
        <v>0</v>
      </c>
      <c r="J2379" s="2"/>
      <c r="K2379" s="2"/>
      <c r="L2379" s="4">
        <f t="shared" si="412"/>
        <v>0</v>
      </c>
      <c r="M2379" s="5"/>
    </row>
    <row r="2380" spans="1:13">
      <c r="A2380" s="12"/>
      <c r="B2380" s="13"/>
      <c r="C2380" s="5"/>
      <c r="D2380" s="2"/>
      <c r="E2380" s="2"/>
      <c r="F2380" s="2"/>
      <c r="G2380" s="2">
        <f t="shared" si="410"/>
        <v>0</v>
      </c>
      <c r="H2380" s="2"/>
      <c r="I2380" s="2">
        <f t="shared" si="411"/>
        <v>0</v>
      </c>
      <c r="J2380" s="2"/>
      <c r="K2380" s="2"/>
      <c r="L2380" s="4">
        <f t="shared" si="412"/>
        <v>0</v>
      </c>
      <c r="M2380" s="5"/>
    </row>
    <row r="2381" spans="1:13" ht="15.75" thickBot="1">
      <c r="A2381" s="12"/>
      <c r="B2381" s="13"/>
      <c r="C2381" s="5"/>
      <c r="D2381" s="2"/>
      <c r="E2381" s="2"/>
      <c r="F2381" s="2"/>
      <c r="G2381" s="2">
        <f t="shared" si="410"/>
        <v>0</v>
      </c>
      <c r="H2381" s="2"/>
      <c r="I2381" s="2">
        <f t="shared" si="411"/>
        <v>0</v>
      </c>
      <c r="J2381" s="2"/>
      <c r="K2381" s="2"/>
      <c r="L2381" s="2">
        <f t="shared" si="412"/>
        <v>0</v>
      </c>
      <c r="M2381" s="5"/>
    </row>
    <row r="2382" spans="1:13" ht="15.75" thickBot="1">
      <c r="D2382" s="14">
        <f>SUM(D2350:D2381)</f>
        <v>0</v>
      </c>
      <c r="E2382" s="14">
        <f>SUM(E2350:E2381)</f>
        <v>0</v>
      </c>
      <c r="F2382" s="8"/>
      <c r="G2382" s="14">
        <f t="shared" ref="G2382:L2382" si="413">SUM(G2350:G2381)</f>
        <v>0</v>
      </c>
      <c r="H2382" s="14">
        <f t="shared" si="413"/>
        <v>0</v>
      </c>
      <c r="I2382" s="14">
        <f t="shared" si="413"/>
        <v>0</v>
      </c>
      <c r="J2382" s="14">
        <f t="shared" si="413"/>
        <v>0</v>
      </c>
      <c r="K2382" s="14">
        <f t="shared" si="413"/>
        <v>0</v>
      </c>
      <c r="L2382" s="14">
        <f t="shared" si="413"/>
        <v>0</v>
      </c>
      <c r="M2382" s="5"/>
    </row>
    <row r="2383" spans="1:13">
      <c r="A2383" s="23"/>
      <c r="B2383" s="23"/>
      <c r="C2383" s="23"/>
      <c r="D2383" s="23" t="s">
        <v>82</v>
      </c>
      <c r="E2383" s="23" t="s">
        <v>82</v>
      </c>
      <c r="F2383" s="23"/>
      <c r="G2383" s="23"/>
      <c r="H2383" s="23"/>
      <c r="I2383" s="23"/>
      <c r="J2383" s="23"/>
      <c r="K2383" s="23"/>
      <c r="L2383" s="23"/>
      <c r="M2383" s="24"/>
    </row>
    <row r="2384" spans="1:13">
      <c r="D2384" s="10"/>
      <c r="E2384" s="10"/>
      <c r="I2384" s="3"/>
      <c r="L2384" s="35"/>
      <c r="M2384" s="35"/>
    </row>
    <row r="2385" spans="1:13">
      <c r="A2385" s="20"/>
      <c r="B2385" s="13"/>
      <c r="C2385" s="5"/>
      <c r="D2385" s="2"/>
      <c r="E2385" s="2"/>
      <c r="F2385" s="2"/>
      <c r="G2385" s="2">
        <f t="shared" ref="G2385:G2407" si="414">+((D2385*12)+E2385)*F2385*1000</f>
        <v>0</v>
      </c>
      <c r="H2385" s="2"/>
      <c r="I2385" s="2">
        <f t="shared" ref="I2385:I2407" si="415">+H2385*F2385*1000</f>
        <v>0</v>
      </c>
      <c r="J2385" s="2"/>
      <c r="K2385" s="2"/>
      <c r="L2385" s="4">
        <f t="shared" ref="L2385:L2407" si="416">+G2385-I2385-J2385-K2385</f>
        <v>0</v>
      </c>
      <c r="M2385" s="22"/>
    </row>
    <row r="2386" spans="1:13">
      <c r="A2386" s="12"/>
      <c r="B2386" s="13"/>
      <c r="C2386" s="5"/>
      <c r="D2386" s="2"/>
      <c r="E2386" s="2"/>
      <c r="F2386" s="2"/>
      <c r="G2386" s="2">
        <f t="shared" si="414"/>
        <v>0</v>
      </c>
      <c r="H2386" s="2"/>
      <c r="I2386" s="2">
        <f t="shared" si="415"/>
        <v>0</v>
      </c>
      <c r="J2386" s="2"/>
      <c r="K2386" s="2"/>
      <c r="L2386" s="4">
        <f t="shared" si="416"/>
        <v>0</v>
      </c>
      <c r="M2386" s="5"/>
    </row>
    <row r="2387" spans="1:13">
      <c r="A2387" s="12"/>
      <c r="B2387" s="13"/>
      <c r="C2387" s="5"/>
      <c r="D2387" s="2"/>
      <c r="E2387" s="2"/>
      <c r="F2387" s="2"/>
      <c r="G2387" s="2">
        <f t="shared" si="414"/>
        <v>0</v>
      </c>
      <c r="H2387" s="2"/>
      <c r="I2387" s="2">
        <f t="shared" si="415"/>
        <v>0</v>
      </c>
      <c r="J2387" s="2"/>
      <c r="K2387" s="2"/>
      <c r="L2387" s="4">
        <f t="shared" si="416"/>
        <v>0</v>
      </c>
      <c r="M2387" s="5"/>
    </row>
    <row r="2388" spans="1:13">
      <c r="A2388" s="12"/>
      <c r="B2388" s="13"/>
      <c r="C2388" s="5"/>
      <c r="D2388" s="2"/>
      <c r="E2388" s="2"/>
      <c r="F2388" s="2"/>
      <c r="G2388" s="2">
        <f t="shared" si="414"/>
        <v>0</v>
      </c>
      <c r="H2388" s="2"/>
      <c r="I2388" s="2">
        <f t="shared" si="415"/>
        <v>0</v>
      </c>
      <c r="J2388" s="2"/>
      <c r="K2388" s="2"/>
      <c r="L2388" s="4">
        <f t="shared" si="416"/>
        <v>0</v>
      </c>
      <c r="M2388" s="5"/>
    </row>
    <row r="2389" spans="1:13">
      <c r="A2389" s="12"/>
      <c r="B2389" s="13"/>
      <c r="C2389" s="5"/>
      <c r="D2389" s="2"/>
      <c r="E2389" s="2"/>
      <c r="F2389" s="2"/>
      <c r="G2389" s="2">
        <f t="shared" si="414"/>
        <v>0</v>
      </c>
      <c r="H2389" s="2"/>
      <c r="I2389" s="2">
        <f t="shared" si="415"/>
        <v>0</v>
      </c>
      <c r="J2389" s="2"/>
      <c r="K2389" s="2"/>
      <c r="L2389" s="4">
        <f t="shared" si="416"/>
        <v>0</v>
      </c>
      <c r="M2389" s="5"/>
    </row>
    <row r="2390" spans="1:13">
      <c r="A2390" s="12"/>
      <c r="B2390" s="13"/>
      <c r="C2390" s="5"/>
      <c r="D2390" s="2"/>
      <c r="E2390" s="2"/>
      <c r="F2390" s="2"/>
      <c r="G2390" s="2">
        <f t="shared" si="414"/>
        <v>0</v>
      </c>
      <c r="H2390" s="2"/>
      <c r="I2390" s="2">
        <f t="shared" si="415"/>
        <v>0</v>
      </c>
      <c r="J2390" s="2"/>
      <c r="K2390" s="2"/>
      <c r="L2390" s="4">
        <f t="shared" si="416"/>
        <v>0</v>
      </c>
      <c r="M2390" s="5"/>
    </row>
    <row r="2391" spans="1:13">
      <c r="A2391" s="12"/>
      <c r="B2391" s="13"/>
      <c r="C2391" s="5"/>
      <c r="D2391" s="2"/>
      <c r="E2391" s="2"/>
      <c r="F2391" s="2"/>
      <c r="G2391" s="2">
        <f t="shared" si="414"/>
        <v>0</v>
      </c>
      <c r="H2391" s="2"/>
      <c r="I2391" s="2">
        <f t="shared" si="415"/>
        <v>0</v>
      </c>
      <c r="J2391" s="2"/>
      <c r="K2391" s="2"/>
      <c r="L2391" s="4">
        <f t="shared" si="416"/>
        <v>0</v>
      </c>
      <c r="M2391" s="5"/>
    </row>
    <row r="2392" spans="1:13">
      <c r="A2392" s="12"/>
      <c r="B2392" s="13"/>
      <c r="C2392" s="5"/>
      <c r="D2392" s="2"/>
      <c r="E2392" s="2"/>
      <c r="F2392" s="2"/>
      <c r="G2392" s="2">
        <f t="shared" si="414"/>
        <v>0</v>
      </c>
      <c r="H2392" s="2"/>
      <c r="I2392" s="2">
        <f t="shared" si="415"/>
        <v>0</v>
      </c>
      <c r="J2392" s="2"/>
      <c r="K2392" s="2"/>
      <c r="L2392" s="4">
        <f t="shared" si="416"/>
        <v>0</v>
      </c>
      <c r="M2392" s="5"/>
    </row>
    <row r="2393" spans="1:13">
      <c r="A2393" s="12"/>
      <c r="B2393" s="13"/>
      <c r="C2393" s="5"/>
      <c r="D2393" s="2"/>
      <c r="E2393" s="2"/>
      <c r="F2393" s="2"/>
      <c r="G2393" s="2">
        <f t="shared" si="414"/>
        <v>0</v>
      </c>
      <c r="H2393" s="2"/>
      <c r="I2393" s="2">
        <f t="shared" si="415"/>
        <v>0</v>
      </c>
      <c r="J2393" s="2"/>
      <c r="K2393" s="2"/>
      <c r="L2393" s="4">
        <f t="shared" si="416"/>
        <v>0</v>
      </c>
      <c r="M2393" s="5"/>
    </row>
    <row r="2394" spans="1:13">
      <c r="A2394" s="12"/>
      <c r="B2394" s="13"/>
      <c r="C2394" s="5"/>
      <c r="D2394" s="2"/>
      <c r="E2394" s="2"/>
      <c r="F2394" s="2"/>
      <c r="G2394" s="2">
        <f t="shared" si="414"/>
        <v>0</v>
      </c>
      <c r="H2394" s="2"/>
      <c r="I2394" s="2">
        <f t="shared" si="415"/>
        <v>0</v>
      </c>
      <c r="J2394" s="2"/>
      <c r="K2394" s="2"/>
      <c r="L2394" s="4">
        <f t="shared" si="416"/>
        <v>0</v>
      </c>
      <c r="M2394" s="5"/>
    </row>
    <row r="2395" spans="1:13">
      <c r="A2395" s="12"/>
      <c r="B2395" s="13"/>
      <c r="C2395" s="5"/>
      <c r="D2395" s="2"/>
      <c r="E2395" s="2"/>
      <c r="F2395" s="2"/>
      <c r="G2395" s="2">
        <f t="shared" si="414"/>
        <v>0</v>
      </c>
      <c r="H2395" s="2"/>
      <c r="I2395" s="2">
        <f t="shared" si="415"/>
        <v>0</v>
      </c>
      <c r="J2395" s="2"/>
      <c r="K2395" s="2"/>
      <c r="L2395" s="4">
        <f t="shared" si="416"/>
        <v>0</v>
      </c>
      <c r="M2395" s="5"/>
    </row>
    <row r="2396" spans="1:13">
      <c r="A2396" s="12"/>
      <c r="B2396" s="13"/>
      <c r="C2396" s="5"/>
      <c r="D2396" s="2"/>
      <c r="E2396" s="2"/>
      <c r="F2396" s="2"/>
      <c r="G2396" s="2">
        <f t="shared" si="414"/>
        <v>0</v>
      </c>
      <c r="H2396" s="2"/>
      <c r="I2396" s="2">
        <f t="shared" si="415"/>
        <v>0</v>
      </c>
      <c r="J2396" s="2"/>
      <c r="K2396" s="2"/>
      <c r="L2396" s="4">
        <f t="shared" si="416"/>
        <v>0</v>
      </c>
      <c r="M2396" s="5"/>
    </row>
    <row r="2397" spans="1:13">
      <c r="A2397" s="12"/>
      <c r="B2397" s="13"/>
      <c r="C2397" s="5"/>
      <c r="D2397" s="2"/>
      <c r="E2397" s="2"/>
      <c r="F2397" s="2"/>
      <c r="G2397" s="2">
        <f t="shared" si="414"/>
        <v>0</v>
      </c>
      <c r="H2397" s="2"/>
      <c r="I2397" s="2">
        <f t="shared" si="415"/>
        <v>0</v>
      </c>
      <c r="J2397" s="2"/>
      <c r="K2397" s="2"/>
      <c r="L2397" s="4">
        <f t="shared" si="416"/>
        <v>0</v>
      </c>
      <c r="M2397" s="5"/>
    </row>
    <row r="2398" spans="1:13">
      <c r="A2398" s="12"/>
      <c r="B2398" s="13"/>
      <c r="C2398" s="5"/>
      <c r="D2398" s="2"/>
      <c r="E2398" s="2"/>
      <c r="F2398" s="2"/>
      <c r="G2398" s="2">
        <f t="shared" si="414"/>
        <v>0</v>
      </c>
      <c r="H2398" s="2"/>
      <c r="I2398" s="2">
        <f t="shared" si="415"/>
        <v>0</v>
      </c>
      <c r="J2398" s="2"/>
      <c r="K2398" s="2"/>
      <c r="L2398" s="4">
        <f t="shared" si="416"/>
        <v>0</v>
      </c>
      <c r="M2398" s="5"/>
    </row>
    <row r="2399" spans="1:13">
      <c r="A2399" s="12"/>
      <c r="B2399" s="13"/>
      <c r="C2399" s="5"/>
      <c r="D2399" s="2"/>
      <c r="E2399" s="2"/>
      <c r="F2399" s="2"/>
      <c r="G2399" s="2">
        <f t="shared" si="414"/>
        <v>0</v>
      </c>
      <c r="H2399" s="2"/>
      <c r="I2399" s="2">
        <f t="shared" si="415"/>
        <v>0</v>
      </c>
      <c r="J2399" s="2"/>
      <c r="K2399" s="2"/>
      <c r="L2399" s="4">
        <f t="shared" si="416"/>
        <v>0</v>
      </c>
      <c r="M2399" s="5"/>
    </row>
    <row r="2400" spans="1:13">
      <c r="A2400" s="12"/>
      <c r="B2400" s="13"/>
      <c r="C2400" s="5"/>
      <c r="D2400" s="2"/>
      <c r="E2400" s="2"/>
      <c r="F2400" s="2"/>
      <c r="G2400" s="2">
        <f t="shared" si="414"/>
        <v>0</v>
      </c>
      <c r="H2400" s="2"/>
      <c r="I2400" s="2">
        <f t="shared" si="415"/>
        <v>0</v>
      </c>
      <c r="J2400" s="2"/>
      <c r="K2400" s="2"/>
      <c r="L2400" s="4">
        <f t="shared" si="416"/>
        <v>0</v>
      </c>
      <c r="M2400" s="5"/>
    </row>
    <row r="2401" spans="1:13">
      <c r="A2401" s="12"/>
      <c r="B2401" s="13"/>
      <c r="C2401" s="5"/>
      <c r="D2401" s="2"/>
      <c r="E2401" s="2"/>
      <c r="F2401" s="2"/>
      <c r="G2401" s="2">
        <f t="shared" si="414"/>
        <v>0</v>
      </c>
      <c r="H2401" s="2"/>
      <c r="I2401" s="2">
        <f t="shared" si="415"/>
        <v>0</v>
      </c>
      <c r="J2401" s="2"/>
      <c r="K2401" s="2"/>
      <c r="L2401" s="4">
        <f t="shared" si="416"/>
        <v>0</v>
      </c>
      <c r="M2401" s="64"/>
    </row>
    <row r="2402" spans="1:13">
      <c r="A2402" s="12"/>
      <c r="B2402" s="13"/>
      <c r="C2402" s="5"/>
      <c r="D2402" s="2"/>
      <c r="E2402" s="2"/>
      <c r="F2402" s="2"/>
      <c r="G2402" s="2">
        <f t="shared" si="414"/>
        <v>0</v>
      </c>
      <c r="H2402" s="2"/>
      <c r="I2402" s="2">
        <f t="shared" si="415"/>
        <v>0</v>
      </c>
      <c r="J2402" s="2"/>
      <c r="K2402" s="2"/>
      <c r="L2402" s="4">
        <f t="shared" si="416"/>
        <v>0</v>
      </c>
      <c r="M2402" s="5"/>
    </row>
    <row r="2403" spans="1:13">
      <c r="A2403" s="12"/>
      <c r="B2403" s="13"/>
      <c r="C2403" s="5"/>
      <c r="D2403" s="2"/>
      <c r="E2403" s="2"/>
      <c r="F2403" s="2"/>
      <c r="G2403" s="2">
        <f t="shared" si="414"/>
        <v>0</v>
      </c>
      <c r="H2403" s="2"/>
      <c r="I2403" s="2">
        <f t="shared" si="415"/>
        <v>0</v>
      </c>
      <c r="J2403" s="2"/>
      <c r="K2403" s="2"/>
      <c r="L2403" s="4">
        <f t="shared" si="416"/>
        <v>0</v>
      </c>
      <c r="M2403" s="5"/>
    </row>
    <row r="2404" spans="1:13">
      <c r="A2404" s="12"/>
      <c r="B2404" s="13"/>
      <c r="C2404" s="5"/>
      <c r="D2404" s="2"/>
      <c r="E2404" s="2"/>
      <c r="F2404" s="2"/>
      <c r="G2404" s="2">
        <f t="shared" si="414"/>
        <v>0</v>
      </c>
      <c r="H2404" s="2"/>
      <c r="I2404" s="2">
        <f t="shared" si="415"/>
        <v>0</v>
      </c>
      <c r="J2404" s="2"/>
      <c r="K2404" s="2"/>
      <c r="L2404" s="4">
        <f t="shared" si="416"/>
        <v>0</v>
      </c>
      <c r="M2404" s="5"/>
    </row>
    <row r="2405" spans="1:13">
      <c r="A2405" s="12"/>
      <c r="B2405" s="13"/>
      <c r="C2405" s="5"/>
      <c r="D2405" s="2"/>
      <c r="E2405" s="2"/>
      <c r="F2405" s="2"/>
      <c r="G2405" s="2">
        <f t="shared" si="414"/>
        <v>0</v>
      </c>
      <c r="H2405" s="2"/>
      <c r="I2405" s="2">
        <f t="shared" si="415"/>
        <v>0</v>
      </c>
      <c r="J2405" s="2"/>
      <c r="K2405" s="2"/>
      <c r="L2405" s="4">
        <f t="shared" si="416"/>
        <v>0</v>
      </c>
      <c r="M2405" s="5"/>
    </row>
    <row r="2406" spans="1:13">
      <c r="A2406" s="12"/>
      <c r="B2406" s="13"/>
      <c r="C2406" s="5"/>
      <c r="D2406" s="2"/>
      <c r="E2406" s="2"/>
      <c r="F2406" s="2"/>
      <c r="G2406" s="2">
        <f t="shared" si="414"/>
        <v>0</v>
      </c>
      <c r="H2406" s="2"/>
      <c r="I2406" s="2">
        <f t="shared" si="415"/>
        <v>0</v>
      </c>
      <c r="J2406" s="2"/>
      <c r="K2406" s="2"/>
      <c r="L2406" s="4">
        <f t="shared" si="416"/>
        <v>0</v>
      </c>
      <c r="M2406" s="5"/>
    </row>
    <row r="2407" spans="1:13" ht="15.75" thickBot="1">
      <c r="A2407" s="12"/>
      <c r="B2407" s="13"/>
      <c r="C2407" s="5"/>
      <c r="D2407" s="2"/>
      <c r="E2407" s="2"/>
      <c r="F2407" s="2"/>
      <c r="G2407" s="2">
        <f t="shared" si="414"/>
        <v>0</v>
      </c>
      <c r="H2407" s="2"/>
      <c r="I2407" s="2">
        <f t="shared" si="415"/>
        <v>0</v>
      </c>
      <c r="J2407" s="2"/>
      <c r="K2407" s="2"/>
      <c r="L2407" s="2">
        <f t="shared" si="416"/>
        <v>0</v>
      </c>
      <c r="M2407" s="5"/>
    </row>
    <row r="2408" spans="1:13" ht="15.75" thickBot="1">
      <c r="D2408" s="14">
        <f>SUM(D2385:D2407)</f>
        <v>0</v>
      </c>
      <c r="E2408" s="14">
        <f>SUM(E2385:E2407)</f>
        <v>0</v>
      </c>
      <c r="F2408" s="8"/>
      <c r="G2408" s="14">
        <f t="shared" ref="G2408:L2408" si="417">SUM(G2385:G2407)</f>
        <v>0</v>
      </c>
      <c r="H2408" s="14">
        <f t="shared" si="417"/>
        <v>0</v>
      </c>
      <c r="I2408" s="14">
        <f t="shared" si="417"/>
        <v>0</v>
      </c>
      <c r="J2408" s="14">
        <f t="shared" si="417"/>
        <v>0</v>
      </c>
      <c r="K2408" s="14">
        <f t="shared" si="417"/>
        <v>0</v>
      </c>
      <c r="L2408" s="14">
        <f t="shared" si="417"/>
        <v>0</v>
      </c>
      <c r="M2408" s="5"/>
    </row>
    <row r="2409" spans="1:13">
      <c r="A2409" s="23"/>
      <c r="B2409" s="23"/>
      <c r="C2409" s="23"/>
      <c r="D2409" s="23" t="s">
        <v>82</v>
      </c>
      <c r="E2409" s="23" t="s">
        <v>82</v>
      </c>
      <c r="F2409" s="23"/>
      <c r="G2409" s="23"/>
      <c r="H2409" s="23"/>
      <c r="I2409" s="23"/>
      <c r="J2409" s="23"/>
      <c r="K2409" s="23"/>
      <c r="L2409" s="23"/>
      <c r="M2409" s="24"/>
    </row>
    <row r="2410" spans="1:13">
      <c r="D2410" s="10"/>
      <c r="E2410" s="10"/>
      <c r="I2410" s="3"/>
      <c r="L2410" s="35"/>
      <c r="M2410" s="35"/>
    </row>
    <row r="2411" spans="1:13">
      <c r="A2411" s="20"/>
      <c r="B2411" s="13"/>
      <c r="C2411" s="5"/>
      <c r="D2411" s="2"/>
      <c r="E2411" s="2"/>
      <c r="F2411" s="2"/>
      <c r="G2411" s="2">
        <f t="shared" ref="G2411:G2441" si="418">+((D2411*12)+E2411)*F2411*1000</f>
        <v>0</v>
      </c>
      <c r="H2411" s="2"/>
      <c r="I2411" s="2">
        <f t="shared" ref="I2411:I2441" si="419">+H2411*F2411*1000</f>
        <v>0</v>
      </c>
      <c r="J2411" s="2"/>
      <c r="K2411" s="2"/>
      <c r="L2411" s="4">
        <f t="shared" ref="L2411:L2441" si="420">+G2411-I2411-J2411-K2411</f>
        <v>0</v>
      </c>
      <c r="M2411" s="22"/>
    </row>
    <row r="2412" spans="1:13">
      <c r="A2412" s="12"/>
      <c r="B2412" s="13"/>
      <c r="C2412" s="5"/>
      <c r="D2412" s="2"/>
      <c r="E2412" s="2"/>
      <c r="F2412" s="2"/>
      <c r="G2412" s="2">
        <f t="shared" si="418"/>
        <v>0</v>
      </c>
      <c r="H2412" s="2"/>
      <c r="I2412" s="2">
        <f t="shared" si="419"/>
        <v>0</v>
      </c>
      <c r="J2412" s="2"/>
      <c r="K2412" s="2"/>
      <c r="L2412" s="4">
        <f t="shared" si="420"/>
        <v>0</v>
      </c>
      <c r="M2412" s="5"/>
    </row>
    <row r="2413" spans="1:13">
      <c r="A2413" s="12"/>
      <c r="B2413" s="13"/>
      <c r="C2413" s="5"/>
      <c r="D2413" s="2"/>
      <c r="E2413" s="2"/>
      <c r="F2413" s="2"/>
      <c r="G2413" s="2">
        <f t="shared" si="418"/>
        <v>0</v>
      </c>
      <c r="H2413" s="2"/>
      <c r="I2413" s="2">
        <f t="shared" si="419"/>
        <v>0</v>
      </c>
      <c r="J2413" s="2"/>
      <c r="K2413" s="2"/>
      <c r="L2413" s="4">
        <f t="shared" si="420"/>
        <v>0</v>
      </c>
      <c r="M2413" s="5"/>
    </row>
    <row r="2414" spans="1:13">
      <c r="A2414" s="12"/>
      <c r="B2414" s="13"/>
      <c r="C2414" s="5"/>
      <c r="D2414" s="2"/>
      <c r="E2414" s="2"/>
      <c r="F2414" s="2"/>
      <c r="G2414" s="2">
        <f t="shared" si="418"/>
        <v>0</v>
      </c>
      <c r="H2414" s="2"/>
      <c r="I2414" s="2">
        <f t="shared" si="419"/>
        <v>0</v>
      </c>
      <c r="J2414" s="2"/>
      <c r="K2414" s="2"/>
      <c r="L2414" s="4">
        <f t="shared" si="420"/>
        <v>0</v>
      </c>
      <c r="M2414" s="5"/>
    </row>
    <row r="2415" spans="1:13">
      <c r="A2415" s="12"/>
      <c r="B2415" s="13"/>
      <c r="C2415" s="5"/>
      <c r="D2415" s="2"/>
      <c r="E2415" s="2"/>
      <c r="F2415" s="2"/>
      <c r="G2415" s="2">
        <f t="shared" si="418"/>
        <v>0</v>
      </c>
      <c r="H2415" s="2"/>
      <c r="I2415" s="2">
        <f t="shared" si="419"/>
        <v>0</v>
      </c>
      <c r="J2415" s="2"/>
      <c r="K2415" s="2"/>
      <c r="L2415" s="4">
        <f t="shared" si="420"/>
        <v>0</v>
      </c>
      <c r="M2415" s="5"/>
    </row>
    <row r="2416" spans="1:13">
      <c r="A2416" s="12"/>
      <c r="B2416" s="13"/>
      <c r="C2416" s="5"/>
      <c r="D2416" s="2"/>
      <c r="E2416" s="2"/>
      <c r="F2416" s="2"/>
      <c r="G2416" s="2">
        <f t="shared" si="418"/>
        <v>0</v>
      </c>
      <c r="H2416" s="2"/>
      <c r="I2416" s="2">
        <f t="shared" si="419"/>
        <v>0</v>
      </c>
      <c r="J2416" s="2"/>
      <c r="K2416" s="2"/>
      <c r="L2416" s="4">
        <f t="shared" si="420"/>
        <v>0</v>
      </c>
      <c r="M2416" s="5"/>
    </row>
    <row r="2417" spans="1:13">
      <c r="A2417" s="12"/>
      <c r="B2417" s="13"/>
      <c r="C2417" s="5"/>
      <c r="D2417" s="2"/>
      <c r="E2417" s="2"/>
      <c r="F2417" s="2"/>
      <c r="G2417" s="2">
        <f t="shared" si="418"/>
        <v>0</v>
      </c>
      <c r="H2417" s="2"/>
      <c r="I2417" s="2">
        <f t="shared" si="419"/>
        <v>0</v>
      </c>
      <c r="J2417" s="2"/>
      <c r="K2417" s="2"/>
      <c r="L2417" s="4">
        <f t="shared" si="420"/>
        <v>0</v>
      </c>
      <c r="M2417" s="5"/>
    </row>
    <row r="2418" spans="1:13">
      <c r="A2418" s="12"/>
      <c r="B2418" s="13"/>
      <c r="C2418" s="5"/>
      <c r="D2418" s="2"/>
      <c r="E2418" s="2"/>
      <c r="F2418" s="2"/>
      <c r="G2418" s="2">
        <f t="shared" si="418"/>
        <v>0</v>
      </c>
      <c r="H2418" s="2"/>
      <c r="I2418" s="2">
        <f t="shared" si="419"/>
        <v>0</v>
      </c>
      <c r="J2418" s="2"/>
      <c r="K2418" s="2"/>
      <c r="L2418" s="4">
        <f t="shared" si="420"/>
        <v>0</v>
      </c>
      <c r="M2418" s="5"/>
    </row>
    <row r="2419" spans="1:13">
      <c r="A2419" s="12"/>
      <c r="B2419" s="13"/>
      <c r="C2419" s="5"/>
      <c r="D2419" s="2"/>
      <c r="E2419" s="2"/>
      <c r="F2419" s="2"/>
      <c r="G2419" s="2">
        <f t="shared" si="418"/>
        <v>0</v>
      </c>
      <c r="H2419" s="2"/>
      <c r="I2419" s="2">
        <f t="shared" si="419"/>
        <v>0</v>
      </c>
      <c r="J2419" s="2"/>
      <c r="K2419" s="2"/>
      <c r="L2419" s="4">
        <f t="shared" si="420"/>
        <v>0</v>
      </c>
      <c r="M2419" s="5"/>
    </row>
    <row r="2420" spans="1:13">
      <c r="A2420" s="12"/>
      <c r="B2420" s="13"/>
      <c r="C2420" s="5"/>
      <c r="D2420" s="2"/>
      <c r="E2420" s="2"/>
      <c r="F2420" s="2"/>
      <c r="G2420" s="2">
        <f t="shared" si="418"/>
        <v>0</v>
      </c>
      <c r="H2420" s="2"/>
      <c r="I2420" s="2">
        <f t="shared" si="419"/>
        <v>0</v>
      </c>
      <c r="J2420" s="2"/>
      <c r="K2420" s="2"/>
      <c r="L2420" s="4">
        <f t="shared" si="420"/>
        <v>0</v>
      </c>
      <c r="M2420" s="5"/>
    </row>
    <row r="2421" spans="1:13">
      <c r="A2421" s="12"/>
      <c r="B2421" s="13"/>
      <c r="C2421" s="5"/>
      <c r="D2421" s="2"/>
      <c r="E2421" s="2"/>
      <c r="F2421" s="2"/>
      <c r="G2421" s="2">
        <f t="shared" si="418"/>
        <v>0</v>
      </c>
      <c r="H2421" s="2"/>
      <c r="I2421" s="2">
        <f t="shared" si="419"/>
        <v>0</v>
      </c>
      <c r="J2421" s="2"/>
      <c r="K2421" s="2"/>
      <c r="L2421" s="4">
        <f t="shared" si="420"/>
        <v>0</v>
      </c>
      <c r="M2421" s="5"/>
    </row>
    <row r="2422" spans="1:13">
      <c r="A2422" s="12"/>
      <c r="B2422" s="13"/>
      <c r="C2422" s="5"/>
      <c r="D2422" s="2"/>
      <c r="E2422" s="2"/>
      <c r="F2422" s="2"/>
      <c r="G2422" s="2">
        <f t="shared" si="418"/>
        <v>0</v>
      </c>
      <c r="H2422" s="2"/>
      <c r="I2422" s="2">
        <f t="shared" si="419"/>
        <v>0</v>
      </c>
      <c r="J2422" s="2"/>
      <c r="K2422" s="2"/>
      <c r="L2422" s="4">
        <f t="shared" si="420"/>
        <v>0</v>
      </c>
      <c r="M2422" s="5"/>
    </row>
    <row r="2423" spans="1:13">
      <c r="A2423" s="12"/>
      <c r="B2423" s="13"/>
      <c r="C2423" s="5"/>
      <c r="D2423" s="2"/>
      <c r="E2423" s="2"/>
      <c r="F2423" s="2"/>
      <c r="G2423" s="2">
        <f t="shared" si="418"/>
        <v>0</v>
      </c>
      <c r="H2423" s="2"/>
      <c r="I2423" s="2">
        <f t="shared" si="419"/>
        <v>0</v>
      </c>
      <c r="J2423" s="2"/>
      <c r="K2423" s="2"/>
      <c r="L2423" s="4">
        <f t="shared" si="420"/>
        <v>0</v>
      </c>
      <c r="M2423" s="5"/>
    </row>
    <row r="2424" spans="1:13">
      <c r="A2424" s="12"/>
      <c r="B2424" s="13"/>
      <c r="C2424" s="5"/>
      <c r="D2424" s="2"/>
      <c r="E2424" s="2"/>
      <c r="F2424" s="2"/>
      <c r="G2424" s="2">
        <f t="shared" si="418"/>
        <v>0</v>
      </c>
      <c r="H2424" s="2"/>
      <c r="I2424" s="2">
        <f t="shared" si="419"/>
        <v>0</v>
      </c>
      <c r="J2424" s="2"/>
      <c r="K2424" s="2"/>
      <c r="L2424" s="4">
        <f t="shared" si="420"/>
        <v>0</v>
      </c>
      <c r="M2424" s="5"/>
    </row>
    <row r="2425" spans="1:13">
      <c r="A2425" s="12"/>
      <c r="B2425" s="13"/>
      <c r="C2425" s="5"/>
      <c r="D2425" s="2"/>
      <c r="E2425" s="2"/>
      <c r="F2425" s="2"/>
      <c r="G2425" s="2">
        <f t="shared" si="418"/>
        <v>0</v>
      </c>
      <c r="H2425" s="2"/>
      <c r="I2425" s="2">
        <f t="shared" si="419"/>
        <v>0</v>
      </c>
      <c r="J2425" s="2"/>
      <c r="K2425" s="2"/>
      <c r="L2425" s="4">
        <f t="shared" si="420"/>
        <v>0</v>
      </c>
      <c r="M2425" s="5"/>
    </row>
    <row r="2426" spans="1:13">
      <c r="A2426" s="12"/>
      <c r="B2426" s="13"/>
      <c r="C2426" s="5"/>
      <c r="D2426" s="2"/>
      <c r="E2426" s="2"/>
      <c r="F2426" s="2"/>
      <c r="G2426" s="2">
        <f t="shared" si="418"/>
        <v>0</v>
      </c>
      <c r="H2426" s="2"/>
      <c r="I2426" s="2">
        <f t="shared" si="419"/>
        <v>0</v>
      </c>
      <c r="J2426" s="2"/>
      <c r="K2426" s="2"/>
      <c r="L2426" s="4">
        <f t="shared" si="420"/>
        <v>0</v>
      </c>
      <c r="M2426" s="5"/>
    </row>
    <row r="2427" spans="1:13">
      <c r="A2427" s="12"/>
      <c r="B2427" s="13"/>
      <c r="C2427" s="5"/>
      <c r="D2427" s="2"/>
      <c r="E2427" s="2"/>
      <c r="F2427" s="2"/>
      <c r="G2427" s="2">
        <f t="shared" si="418"/>
        <v>0</v>
      </c>
      <c r="H2427" s="2"/>
      <c r="I2427" s="2">
        <f t="shared" si="419"/>
        <v>0</v>
      </c>
      <c r="J2427" s="2"/>
      <c r="K2427" s="2"/>
      <c r="L2427" s="4">
        <f t="shared" si="420"/>
        <v>0</v>
      </c>
      <c r="M2427" s="5"/>
    </row>
    <row r="2428" spans="1:13">
      <c r="A2428" s="12"/>
      <c r="B2428" s="13"/>
      <c r="C2428" s="5"/>
      <c r="D2428" s="2"/>
      <c r="E2428" s="2"/>
      <c r="F2428" s="2"/>
      <c r="G2428" s="2">
        <f t="shared" si="418"/>
        <v>0</v>
      </c>
      <c r="H2428" s="2"/>
      <c r="I2428" s="2">
        <f t="shared" si="419"/>
        <v>0</v>
      </c>
      <c r="J2428" s="2"/>
      <c r="K2428" s="2"/>
      <c r="L2428" s="4">
        <f t="shared" si="420"/>
        <v>0</v>
      </c>
      <c r="M2428" s="5"/>
    </row>
    <row r="2429" spans="1:13">
      <c r="A2429" s="12"/>
      <c r="B2429" s="13"/>
      <c r="C2429" s="5"/>
      <c r="D2429" s="2"/>
      <c r="E2429" s="2"/>
      <c r="F2429" s="2"/>
      <c r="G2429" s="2">
        <f t="shared" si="418"/>
        <v>0</v>
      </c>
      <c r="H2429" s="2"/>
      <c r="I2429" s="2">
        <f t="shared" si="419"/>
        <v>0</v>
      </c>
      <c r="J2429" s="2"/>
      <c r="K2429" s="2"/>
      <c r="L2429" s="4">
        <f t="shared" si="420"/>
        <v>0</v>
      </c>
      <c r="M2429" s="5"/>
    </row>
    <row r="2430" spans="1:13">
      <c r="A2430" s="12"/>
      <c r="B2430" s="13"/>
      <c r="C2430" s="5"/>
      <c r="D2430" s="2"/>
      <c r="E2430" s="2"/>
      <c r="F2430" s="2"/>
      <c r="G2430" s="2">
        <f t="shared" si="418"/>
        <v>0</v>
      </c>
      <c r="H2430" s="2"/>
      <c r="I2430" s="2">
        <f t="shared" si="419"/>
        <v>0</v>
      </c>
      <c r="J2430" s="2"/>
      <c r="K2430" s="2"/>
      <c r="L2430" s="4">
        <f t="shared" si="420"/>
        <v>0</v>
      </c>
      <c r="M2430" s="5"/>
    </row>
    <row r="2431" spans="1:13">
      <c r="A2431" s="12"/>
      <c r="B2431" s="13"/>
      <c r="C2431" s="5"/>
      <c r="D2431" s="2"/>
      <c r="E2431" s="2"/>
      <c r="F2431" s="2"/>
      <c r="G2431" s="2">
        <f t="shared" si="418"/>
        <v>0</v>
      </c>
      <c r="H2431" s="2"/>
      <c r="I2431" s="2">
        <f t="shared" si="419"/>
        <v>0</v>
      </c>
      <c r="J2431" s="2"/>
      <c r="K2431" s="2"/>
      <c r="L2431" s="4">
        <f t="shared" si="420"/>
        <v>0</v>
      </c>
      <c r="M2431" s="5"/>
    </row>
    <row r="2432" spans="1:13">
      <c r="A2432" s="12"/>
      <c r="B2432" s="13"/>
      <c r="C2432" s="5"/>
      <c r="D2432" s="2"/>
      <c r="E2432" s="2"/>
      <c r="F2432" s="2"/>
      <c r="G2432" s="2">
        <f t="shared" si="418"/>
        <v>0</v>
      </c>
      <c r="H2432" s="2"/>
      <c r="I2432" s="2">
        <f t="shared" si="419"/>
        <v>0</v>
      </c>
      <c r="J2432" s="2"/>
      <c r="K2432" s="2"/>
      <c r="L2432" s="4">
        <f t="shared" si="420"/>
        <v>0</v>
      </c>
      <c r="M2432" s="5"/>
    </row>
    <row r="2433" spans="1:19">
      <c r="A2433" s="12"/>
      <c r="B2433" s="13"/>
      <c r="C2433" s="5"/>
      <c r="D2433" s="2"/>
      <c r="E2433" s="2"/>
      <c r="F2433" s="2"/>
      <c r="G2433" s="2">
        <f t="shared" si="418"/>
        <v>0</v>
      </c>
      <c r="H2433" s="2"/>
      <c r="I2433" s="2">
        <f t="shared" si="419"/>
        <v>0</v>
      </c>
      <c r="J2433" s="2"/>
      <c r="K2433" s="2"/>
      <c r="L2433" s="4">
        <f t="shared" si="420"/>
        <v>0</v>
      </c>
      <c r="M2433" s="63"/>
    </row>
    <row r="2434" spans="1:19">
      <c r="A2434" s="12"/>
      <c r="B2434" s="13"/>
      <c r="C2434" s="5"/>
      <c r="D2434" s="2"/>
      <c r="E2434" s="2"/>
      <c r="F2434" s="2"/>
      <c r="G2434" s="2">
        <f t="shared" si="418"/>
        <v>0</v>
      </c>
      <c r="H2434" s="2"/>
      <c r="I2434" s="2">
        <f t="shared" si="419"/>
        <v>0</v>
      </c>
      <c r="J2434" s="2"/>
      <c r="K2434" s="2"/>
      <c r="L2434" s="4">
        <f t="shared" si="420"/>
        <v>0</v>
      </c>
      <c r="M2434" s="5"/>
      <c r="S2434" s="3"/>
    </row>
    <row r="2435" spans="1:19">
      <c r="A2435" s="12"/>
      <c r="B2435" s="13"/>
      <c r="C2435" s="5"/>
      <c r="D2435" s="2"/>
      <c r="E2435" s="2"/>
      <c r="F2435" s="2"/>
      <c r="G2435" s="2">
        <f t="shared" si="418"/>
        <v>0</v>
      </c>
      <c r="H2435" s="2"/>
      <c r="I2435" s="2">
        <f t="shared" si="419"/>
        <v>0</v>
      </c>
      <c r="J2435" s="2"/>
      <c r="K2435" s="2"/>
      <c r="L2435" s="4">
        <f t="shared" si="420"/>
        <v>0</v>
      </c>
      <c r="M2435" s="64"/>
    </row>
    <row r="2436" spans="1:19">
      <c r="A2436" s="12"/>
      <c r="B2436" s="13"/>
      <c r="C2436" s="5"/>
      <c r="D2436" s="2"/>
      <c r="E2436" s="2"/>
      <c r="F2436" s="2"/>
      <c r="G2436" s="2">
        <f t="shared" si="418"/>
        <v>0</v>
      </c>
      <c r="H2436" s="2"/>
      <c r="I2436" s="2">
        <f t="shared" si="419"/>
        <v>0</v>
      </c>
      <c r="J2436" s="2"/>
      <c r="K2436" s="2"/>
      <c r="L2436" s="4">
        <f t="shared" si="420"/>
        <v>0</v>
      </c>
      <c r="M2436" s="5"/>
    </row>
    <row r="2437" spans="1:19">
      <c r="A2437" s="12"/>
      <c r="B2437" s="13"/>
      <c r="C2437" s="5"/>
      <c r="D2437" s="2"/>
      <c r="E2437" s="2"/>
      <c r="F2437" s="2"/>
      <c r="G2437" s="2">
        <f t="shared" si="418"/>
        <v>0</v>
      </c>
      <c r="H2437" s="2"/>
      <c r="I2437" s="2">
        <f t="shared" si="419"/>
        <v>0</v>
      </c>
      <c r="J2437" s="2"/>
      <c r="K2437" s="2"/>
      <c r="L2437" s="4">
        <f t="shared" si="420"/>
        <v>0</v>
      </c>
      <c r="M2437" s="22"/>
    </row>
    <row r="2438" spans="1:19">
      <c r="A2438" s="12"/>
      <c r="B2438" s="13"/>
      <c r="C2438" s="5"/>
      <c r="D2438" s="2"/>
      <c r="E2438" s="2"/>
      <c r="F2438" s="2"/>
      <c r="G2438" s="2">
        <f t="shared" si="418"/>
        <v>0</v>
      </c>
      <c r="H2438" s="2"/>
      <c r="I2438" s="2">
        <f t="shared" si="419"/>
        <v>0</v>
      </c>
      <c r="J2438" s="2"/>
      <c r="K2438" s="2"/>
      <c r="L2438" s="4">
        <f t="shared" si="420"/>
        <v>0</v>
      </c>
      <c r="M2438" s="5"/>
    </row>
    <row r="2439" spans="1:19">
      <c r="A2439" s="12"/>
      <c r="B2439" s="13"/>
      <c r="C2439" s="5"/>
      <c r="D2439" s="2"/>
      <c r="E2439" s="2"/>
      <c r="F2439" s="2"/>
      <c r="G2439" s="2">
        <f t="shared" si="418"/>
        <v>0</v>
      </c>
      <c r="H2439" s="2"/>
      <c r="I2439" s="2">
        <f t="shared" si="419"/>
        <v>0</v>
      </c>
      <c r="J2439" s="2"/>
      <c r="K2439" s="2"/>
      <c r="L2439" s="4">
        <f t="shared" si="420"/>
        <v>0</v>
      </c>
      <c r="M2439" s="5"/>
    </row>
    <row r="2440" spans="1:19">
      <c r="A2440" s="12"/>
      <c r="B2440" s="13"/>
      <c r="C2440" s="5"/>
      <c r="D2440" s="2"/>
      <c r="E2440" s="2"/>
      <c r="F2440" s="2"/>
      <c r="G2440" s="2">
        <f t="shared" si="418"/>
        <v>0</v>
      </c>
      <c r="H2440" s="2"/>
      <c r="I2440" s="2">
        <f t="shared" si="419"/>
        <v>0</v>
      </c>
      <c r="J2440" s="2"/>
      <c r="K2440" s="2"/>
      <c r="L2440" s="4">
        <f t="shared" si="420"/>
        <v>0</v>
      </c>
      <c r="M2440" s="5"/>
    </row>
    <row r="2441" spans="1:19" ht="15.75" thickBot="1">
      <c r="A2441" s="12"/>
      <c r="B2441" s="13"/>
      <c r="C2441" s="5"/>
      <c r="D2441" s="2"/>
      <c r="E2441" s="2"/>
      <c r="F2441" s="2"/>
      <c r="G2441" s="2">
        <f t="shared" si="418"/>
        <v>0</v>
      </c>
      <c r="H2441" s="2"/>
      <c r="I2441" s="2">
        <f t="shared" si="419"/>
        <v>0</v>
      </c>
      <c r="J2441" s="2"/>
      <c r="K2441" s="2"/>
      <c r="L2441" s="2">
        <f t="shared" si="420"/>
        <v>0</v>
      </c>
      <c r="M2441" s="5"/>
    </row>
    <row r="2442" spans="1:19" ht="15.75" thickBot="1">
      <c r="D2442" s="14">
        <f>SUM(D2411:D2441)</f>
        <v>0</v>
      </c>
      <c r="E2442" s="14">
        <f>SUM(E2411:E2441)</f>
        <v>0</v>
      </c>
      <c r="F2442" s="8"/>
      <c r="G2442" s="14">
        <f t="shared" ref="G2442:L2442" si="421">SUM(G2411:G2441)</f>
        <v>0</v>
      </c>
      <c r="H2442" s="14">
        <f t="shared" si="421"/>
        <v>0</v>
      </c>
      <c r="I2442" s="14">
        <f t="shared" si="421"/>
        <v>0</v>
      </c>
      <c r="J2442" s="14">
        <f t="shared" si="421"/>
        <v>0</v>
      </c>
      <c r="K2442" s="14">
        <f t="shared" si="421"/>
        <v>0</v>
      </c>
      <c r="L2442" s="14">
        <f t="shared" si="421"/>
        <v>0</v>
      </c>
      <c r="M2442" s="5"/>
    </row>
    <row r="2443" spans="1:19">
      <c r="A2443" s="23"/>
      <c r="B2443" s="23"/>
      <c r="C2443" s="23"/>
      <c r="D2443" s="23" t="s">
        <v>82</v>
      </c>
      <c r="E2443" s="23" t="s">
        <v>82</v>
      </c>
      <c r="F2443" s="23"/>
      <c r="G2443" s="23"/>
      <c r="H2443" s="23"/>
      <c r="I2443" s="23"/>
      <c r="J2443" s="23"/>
      <c r="K2443" s="23"/>
      <c r="L2443" s="23"/>
      <c r="M2443" s="24"/>
    </row>
    <row r="2444" spans="1:19">
      <c r="D2444" s="10"/>
      <c r="E2444" s="10"/>
      <c r="I2444" s="3"/>
      <c r="L2444" s="35"/>
      <c r="M2444" s="35"/>
    </row>
    <row r="2445" spans="1:19">
      <c r="A2445" s="20"/>
      <c r="B2445" s="13"/>
      <c r="C2445" s="5"/>
      <c r="D2445" s="2"/>
      <c r="E2445" s="2"/>
      <c r="F2445" s="2"/>
      <c r="G2445" s="2">
        <f t="shared" ref="G2445:G2478" si="422">+((D2445*12)+E2445)*F2445*1000</f>
        <v>0</v>
      </c>
      <c r="H2445" s="2"/>
      <c r="I2445" s="2">
        <f t="shared" ref="I2445:I2478" si="423">+H2445*F2445*1000</f>
        <v>0</v>
      </c>
      <c r="J2445" s="2"/>
      <c r="K2445" s="2"/>
      <c r="L2445" s="4">
        <f t="shared" ref="L2445:L2478" si="424">+G2445-I2445-J2445-K2445</f>
        <v>0</v>
      </c>
      <c r="M2445" s="22"/>
    </row>
    <row r="2446" spans="1:19">
      <c r="A2446" s="12"/>
      <c r="B2446" s="13"/>
      <c r="C2446" s="5"/>
      <c r="D2446" s="2"/>
      <c r="E2446" s="2"/>
      <c r="F2446" s="2"/>
      <c r="G2446" s="2">
        <f t="shared" si="422"/>
        <v>0</v>
      </c>
      <c r="H2446" s="2"/>
      <c r="I2446" s="2">
        <f t="shared" si="423"/>
        <v>0</v>
      </c>
      <c r="J2446" s="2"/>
      <c r="K2446" s="2"/>
      <c r="L2446" s="4">
        <f t="shared" si="424"/>
        <v>0</v>
      </c>
      <c r="M2446" s="5"/>
    </row>
    <row r="2447" spans="1:19">
      <c r="A2447" s="12"/>
      <c r="B2447" s="13"/>
      <c r="C2447" s="5"/>
      <c r="D2447" s="2"/>
      <c r="E2447" s="2"/>
      <c r="F2447" s="2"/>
      <c r="G2447" s="2">
        <f t="shared" si="422"/>
        <v>0</v>
      </c>
      <c r="H2447" s="2"/>
      <c r="I2447" s="2">
        <f t="shared" si="423"/>
        <v>0</v>
      </c>
      <c r="J2447" s="2"/>
      <c r="K2447" s="2"/>
      <c r="L2447" s="4">
        <f t="shared" si="424"/>
        <v>0</v>
      </c>
      <c r="M2447" s="5"/>
    </row>
    <row r="2448" spans="1:19">
      <c r="A2448" s="12"/>
      <c r="B2448" s="13"/>
      <c r="C2448" s="5"/>
      <c r="D2448" s="2"/>
      <c r="E2448" s="2"/>
      <c r="F2448" s="2"/>
      <c r="G2448" s="2">
        <f t="shared" si="422"/>
        <v>0</v>
      </c>
      <c r="H2448" s="2"/>
      <c r="I2448" s="2">
        <f t="shared" si="423"/>
        <v>0</v>
      </c>
      <c r="J2448" s="2"/>
      <c r="K2448" s="2"/>
      <c r="L2448" s="4">
        <f t="shared" si="424"/>
        <v>0</v>
      </c>
      <c r="M2448" s="5"/>
    </row>
    <row r="2449" spans="1:24">
      <c r="A2449" s="12"/>
      <c r="B2449" s="13"/>
      <c r="C2449" s="5"/>
      <c r="D2449" s="2"/>
      <c r="E2449" s="2"/>
      <c r="F2449" s="2"/>
      <c r="G2449" s="2">
        <f t="shared" si="422"/>
        <v>0</v>
      </c>
      <c r="H2449" s="2"/>
      <c r="I2449" s="2">
        <f t="shared" si="423"/>
        <v>0</v>
      </c>
      <c r="J2449" s="2"/>
      <c r="K2449" s="2"/>
      <c r="L2449" s="4">
        <f t="shared" si="424"/>
        <v>0</v>
      </c>
      <c r="M2449" s="5"/>
    </row>
    <row r="2450" spans="1:24">
      <c r="A2450" s="12"/>
      <c r="B2450" s="13"/>
      <c r="C2450" s="5"/>
      <c r="D2450" s="2"/>
      <c r="E2450" s="2"/>
      <c r="F2450" s="2"/>
      <c r="G2450" s="2">
        <f t="shared" si="422"/>
        <v>0</v>
      </c>
      <c r="H2450" s="2"/>
      <c r="I2450" s="2">
        <f t="shared" si="423"/>
        <v>0</v>
      </c>
      <c r="J2450" s="2"/>
      <c r="K2450" s="2"/>
      <c r="L2450" s="4">
        <f t="shared" si="424"/>
        <v>0</v>
      </c>
      <c r="M2450" s="5"/>
    </row>
    <row r="2451" spans="1:24">
      <c r="A2451" s="12"/>
      <c r="B2451" s="13"/>
      <c r="C2451" s="5"/>
      <c r="D2451" s="2"/>
      <c r="E2451" s="2"/>
      <c r="F2451" s="2"/>
      <c r="G2451" s="2">
        <f t="shared" si="422"/>
        <v>0</v>
      </c>
      <c r="H2451" s="2"/>
      <c r="I2451" s="2">
        <f t="shared" si="423"/>
        <v>0</v>
      </c>
      <c r="J2451" s="2"/>
      <c r="K2451" s="2"/>
      <c r="L2451" s="4">
        <f t="shared" si="424"/>
        <v>0</v>
      </c>
      <c r="M2451" s="5"/>
    </row>
    <row r="2452" spans="1:24">
      <c r="A2452" s="12"/>
      <c r="B2452" s="13"/>
      <c r="C2452" s="5"/>
      <c r="D2452" s="2"/>
      <c r="E2452" s="2"/>
      <c r="F2452" s="2"/>
      <c r="G2452" s="2">
        <f t="shared" si="422"/>
        <v>0</v>
      </c>
      <c r="H2452" s="2"/>
      <c r="I2452" s="2">
        <f t="shared" si="423"/>
        <v>0</v>
      </c>
      <c r="J2452" s="2"/>
      <c r="K2452" s="2"/>
      <c r="L2452" s="4">
        <f t="shared" si="424"/>
        <v>0</v>
      </c>
      <c r="M2452" s="5"/>
    </row>
    <row r="2453" spans="1:24">
      <c r="A2453" s="12"/>
      <c r="B2453" s="13"/>
      <c r="C2453" s="5"/>
      <c r="D2453" s="2"/>
      <c r="E2453" s="2"/>
      <c r="F2453" s="2"/>
      <c r="G2453" s="2">
        <f t="shared" si="422"/>
        <v>0</v>
      </c>
      <c r="H2453" s="2"/>
      <c r="I2453" s="2">
        <f t="shared" si="423"/>
        <v>0</v>
      </c>
      <c r="J2453" s="2"/>
      <c r="K2453" s="2"/>
      <c r="L2453" s="4">
        <f t="shared" si="424"/>
        <v>0</v>
      </c>
      <c r="M2453" s="5"/>
    </row>
    <row r="2454" spans="1:24">
      <c r="A2454" s="12"/>
      <c r="B2454" s="13"/>
      <c r="C2454" s="5"/>
      <c r="D2454" s="2"/>
      <c r="E2454" s="2"/>
      <c r="F2454" s="2"/>
      <c r="G2454" s="2">
        <f t="shared" si="422"/>
        <v>0</v>
      </c>
      <c r="H2454" s="2"/>
      <c r="I2454" s="2">
        <f t="shared" si="423"/>
        <v>0</v>
      </c>
      <c r="J2454" s="2"/>
      <c r="K2454" s="2"/>
      <c r="L2454" s="4">
        <f t="shared" si="424"/>
        <v>0</v>
      </c>
      <c r="M2454" s="5"/>
    </row>
    <row r="2455" spans="1:24">
      <c r="A2455" s="12"/>
      <c r="B2455" s="13"/>
      <c r="C2455" s="5"/>
      <c r="D2455" s="2"/>
      <c r="E2455" s="2"/>
      <c r="F2455" s="2"/>
      <c r="G2455" s="2">
        <f t="shared" si="422"/>
        <v>0</v>
      </c>
      <c r="H2455" s="2"/>
      <c r="I2455" s="2">
        <f t="shared" si="423"/>
        <v>0</v>
      </c>
      <c r="J2455" s="2"/>
      <c r="K2455" s="2"/>
      <c r="L2455" s="4">
        <f t="shared" si="424"/>
        <v>0</v>
      </c>
      <c r="M2455" s="5"/>
    </row>
    <row r="2456" spans="1:24">
      <c r="A2456" s="12"/>
      <c r="B2456" s="13"/>
      <c r="C2456" s="5"/>
      <c r="D2456" s="2"/>
      <c r="E2456" s="2"/>
      <c r="F2456" s="2"/>
      <c r="G2456" s="2">
        <f t="shared" si="422"/>
        <v>0</v>
      </c>
      <c r="H2456" s="2"/>
      <c r="I2456" s="2">
        <f t="shared" si="423"/>
        <v>0</v>
      </c>
      <c r="J2456" s="2"/>
      <c r="K2456" s="2"/>
      <c r="L2456" s="4">
        <f t="shared" si="424"/>
        <v>0</v>
      </c>
      <c r="M2456" s="5"/>
    </row>
    <row r="2457" spans="1:24">
      <c r="A2457" s="12"/>
      <c r="B2457" s="13"/>
      <c r="C2457" s="5"/>
      <c r="D2457" s="2"/>
      <c r="E2457" s="2"/>
      <c r="F2457" s="2"/>
      <c r="G2457" s="2">
        <f t="shared" si="422"/>
        <v>0</v>
      </c>
      <c r="H2457" s="2"/>
      <c r="I2457" s="2">
        <f t="shared" si="423"/>
        <v>0</v>
      </c>
      <c r="J2457" s="2"/>
      <c r="K2457" s="2"/>
      <c r="L2457" s="4">
        <f t="shared" si="424"/>
        <v>0</v>
      </c>
      <c r="M2457" s="5"/>
    </row>
    <row r="2458" spans="1:24" s="40" customFormat="1">
      <c r="A2458" s="12"/>
      <c r="B2458" s="13"/>
      <c r="C2458" s="5"/>
      <c r="D2458" s="2"/>
      <c r="E2458" s="2"/>
      <c r="F2458" s="2"/>
      <c r="G2458" s="2">
        <f t="shared" si="422"/>
        <v>0</v>
      </c>
      <c r="H2458" s="2"/>
      <c r="I2458" s="2">
        <f t="shared" si="423"/>
        <v>0</v>
      </c>
      <c r="J2458" s="2"/>
      <c r="K2458" s="2"/>
      <c r="L2458" s="4">
        <f t="shared" si="424"/>
        <v>0</v>
      </c>
      <c r="M2458" s="5"/>
      <c r="O2458"/>
      <c r="P2458"/>
      <c r="Q2458"/>
      <c r="R2458"/>
      <c r="S2458"/>
      <c r="T2458"/>
      <c r="U2458"/>
      <c r="V2458"/>
      <c r="W2458"/>
      <c r="X2458"/>
    </row>
    <row r="2459" spans="1:24" s="23" customFormat="1">
      <c r="A2459" s="12"/>
      <c r="B2459" s="13"/>
      <c r="C2459" s="5"/>
      <c r="D2459" s="2"/>
      <c r="E2459" s="2"/>
      <c r="F2459" s="2"/>
      <c r="G2459" s="2">
        <f t="shared" si="422"/>
        <v>0</v>
      </c>
      <c r="H2459" s="2"/>
      <c r="I2459" s="2">
        <f t="shared" si="423"/>
        <v>0</v>
      </c>
      <c r="J2459" s="2"/>
      <c r="K2459" s="2"/>
      <c r="L2459" s="4">
        <f t="shared" si="424"/>
        <v>0</v>
      </c>
      <c r="M2459" s="5"/>
      <c r="O2459"/>
      <c r="P2459"/>
      <c r="Q2459"/>
      <c r="R2459"/>
      <c r="S2459"/>
      <c r="T2459"/>
      <c r="U2459"/>
      <c r="V2459"/>
      <c r="W2459"/>
      <c r="X2459"/>
    </row>
    <row r="2460" spans="1:24">
      <c r="A2460" s="12"/>
      <c r="B2460" s="13"/>
      <c r="C2460" s="5"/>
      <c r="D2460" s="2"/>
      <c r="E2460" s="2"/>
      <c r="F2460" s="2"/>
      <c r="G2460" s="2">
        <f t="shared" si="422"/>
        <v>0</v>
      </c>
      <c r="H2460" s="2"/>
      <c r="I2460" s="2">
        <f t="shared" si="423"/>
        <v>0</v>
      </c>
      <c r="J2460" s="2"/>
      <c r="K2460" s="2"/>
      <c r="L2460" s="4">
        <f t="shared" si="424"/>
        <v>0</v>
      </c>
      <c r="M2460" s="5"/>
    </row>
    <row r="2461" spans="1:24">
      <c r="A2461" s="12"/>
      <c r="B2461" s="13"/>
      <c r="C2461" s="5"/>
      <c r="D2461" s="2"/>
      <c r="E2461" s="2"/>
      <c r="F2461" s="2"/>
      <c r="G2461" s="2">
        <f t="shared" si="422"/>
        <v>0</v>
      </c>
      <c r="H2461" s="2"/>
      <c r="I2461" s="2">
        <f t="shared" si="423"/>
        <v>0</v>
      </c>
      <c r="J2461" s="2"/>
      <c r="K2461" s="2"/>
      <c r="L2461" s="4">
        <f t="shared" si="424"/>
        <v>0</v>
      </c>
      <c r="M2461" s="5"/>
    </row>
    <row r="2462" spans="1:24">
      <c r="A2462" s="12"/>
      <c r="B2462" s="13"/>
      <c r="C2462" s="5"/>
      <c r="D2462" s="2"/>
      <c r="E2462" s="2"/>
      <c r="F2462" s="2"/>
      <c r="G2462" s="2">
        <f t="shared" si="422"/>
        <v>0</v>
      </c>
      <c r="H2462" s="2"/>
      <c r="I2462" s="2">
        <f t="shared" si="423"/>
        <v>0</v>
      </c>
      <c r="J2462" s="2"/>
      <c r="K2462" s="2"/>
      <c r="L2462" s="4">
        <f t="shared" si="424"/>
        <v>0</v>
      </c>
      <c r="M2462" s="5"/>
    </row>
    <row r="2463" spans="1:24">
      <c r="A2463" s="12"/>
      <c r="B2463" s="13"/>
      <c r="C2463" s="5"/>
      <c r="D2463" s="2"/>
      <c r="E2463" s="2"/>
      <c r="F2463" s="2"/>
      <c r="G2463" s="2">
        <f t="shared" si="422"/>
        <v>0</v>
      </c>
      <c r="H2463" s="2"/>
      <c r="I2463" s="2">
        <f t="shared" si="423"/>
        <v>0</v>
      </c>
      <c r="J2463" s="2"/>
      <c r="K2463" s="2"/>
      <c r="L2463" s="4">
        <f t="shared" si="424"/>
        <v>0</v>
      </c>
      <c r="M2463" s="5"/>
    </row>
    <row r="2464" spans="1:24">
      <c r="A2464" s="12"/>
      <c r="B2464" s="13"/>
      <c r="C2464" s="5"/>
      <c r="D2464" s="2"/>
      <c r="E2464" s="2"/>
      <c r="F2464" s="2"/>
      <c r="G2464" s="2">
        <f t="shared" si="422"/>
        <v>0</v>
      </c>
      <c r="H2464" s="2"/>
      <c r="I2464" s="2">
        <f t="shared" si="423"/>
        <v>0</v>
      </c>
      <c r="J2464" s="2"/>
      <c r="K2464" s="2"/>
      <c r="L2464" s="4">
        <f t="shared" si="424"/>
        <v>0</v>
      </c>
      <c r="M2464" s="63"/>
    </row>
    <row r="2465" spans="1:13">
      <c r="A2465" s="12"/>
      <c r="B2465" s="13"/>
      <c r="C2465" s="5"/>
      <c r="D2465" s="2"/>
      <c r="E2465" s="2"/>
      <c r="F2465" s="2"/>
      <c r="G2465" s="2">
        <f t="shared" si="422"/>
        <v>0</v>
      </c>
      <c r="H2465" s="2"/>
      <c r="I2465" s="2">
        <f t="shared" si="423"/>
        <v>0</v>
      </c>
      <c r="J2465" s="2"/>
      <c r="K2465" s="2"/>
      <c r="L2465" s="4">
        <f t="shared" si="424"/>
        <v>0</v>
      </c>
      <c r="M2465" s="63"/>
    </row>
    <row r="2466" spans="1:13">
      <c r="A2466" s="12"/>
      <c r="B2466" s="13"/>
      <c r="C2466" s="5"/>
      <c r="D2466" s="2"/>
      <c r="E2466" s="2"/>
      <c r="F2466" s="2"/>
      <c r="G2466" s="2">
        <f t="shared" si="422"/>
        <v>0</v>
      </c>
      <c r="H2466" s="2"/>
      <c r="I2466" s="2">
        <f t="shared" si="423"/>
        <v>0</v>
      </c>
      <c r="J2466" s="2"/>
      <c r="K2466" s="2"/>
      <c r="L2466" s="4">
        <f t="shared" si="424"/>
        <v>0</v>
      </c>
      <c r="M2466" s="63"/>
    </row>
    <row r="2467" spans="1:13">
      <c r="A2467" s="12"/>
      <c r="B2467" s="13"/>
      <c r="C2467" s="5"/>
      <c r="D2467" s="2"/>
      <c r="E2467" s="2"/>
      <c r="F2467" s="2"/>
      <c r="G2467" s="2">
        <f t="shared" si="422"/>
        <v>0</v>
      </c>
      <c r="H2467" s="2"/>
      <c r="I2467" s="2">
        <f t="shared" si="423"/>
        <v>0</v>
      </c>
      <c r="J2467" s="2"/>
      <c r="K2467" s="2"/>
      <c r="L2467" s="4">
        <f t="shared" si="424"/>
        <v>0</v>
      </c>
      <c r="M2467" s="63"/>
    </row>
    <row r="2468" spans="1:13">
      <c r="A2468" s="12"/>
      <c r="B2468" s="13"/>
      <c r="C2468" s="5"/>
      <c r="D2468" s="2"/>
      <c r="E2468" s="2"/>
      <c r="F2468" s="2"/>
      <c r="G2468" s="2">
        <f t="shared" si="422"/>
        <v>0</v>
      </c>
      <c r="H2468" s="2"/>
      <c r="I2468" s="2">
        <f t="shared" si="423"/>
        <v>0</v>
      </c>
      <c r="J2468" s="2"/>
      <c r="K2468" s="2"/>
      <c r="L2468" s="4">
        <f t="shared" si="424"/>
        <v>0</v>
      </c>
      <c r="M2468" s="63"/>
    </row>
    <row r="2469" spans="1:13">
      <c r="A2469" s="12"/>
      <c r="B2469" s="13"/>
      <c r="C2469" s="5"/>
      <c r="D2469" s="2"/>
      <c r="E2469" s="2"/>
      <c r="F2469" s="2"/>
      <c r="G2469" s="2">
        <f t="shared" si="422"/>
        <v>0</v>
      </c>
      <c r="H2469" s="2"/>
      <c r="I2469" s="2">
        <f t="shared" si="423"/>
        <v>0</v>
      </c>
      <c r="J2469" s="2"/>
      <c r="K2469" s="2"/>
      <c r="L2469" s="4">
        <f t="shared" si="424"/>
        <v>0</v>
      </c>
      <c r="M2469" s="63"/>
    </row>
    <row r="2470" spans="1:13">
      <c r="A2470" s="12"/>
      <c r="B2470" s="13"/>
      <c r="C2470" s="5"/>
      <c r="D2470" s="2"/>
      <c r="E2470" s="2"/>
      <c r="F2470" s="2"/>
      <c r="G2470" s="2">
        <f t="shared" si="422"/>
        <v>0</v>
      </c>
      <c r="H2470" s="2"/>
      <c r="I2470" s="2">
        <f t="shared" si="423"/>
        <v>0</v>
      </c>
      <c r="J2470" s="2"/>
      <c r="K2470" s="2"/>
      <c r="L2470" s="4">
        <f t="shared" si="424"/>
        <v>0</v>
      </c>
      <c r="M2470" s="63"/>
    </row>
    <row r="2471" spans="1:13">
      <c r="A2471" s="12"/>
      <c r="B2471" s="13"/>
      <c r="C2471" s="5"/>
      <c r="D2471" s="2"/>
      <c r="E2471" s="2"/>
      <c r="F2471" s="2"/>
      <c r="G2471" s="2">
        <f t="shared" si="422"/>
        <v>0</v>
      </c>
      <c r="H2471" s="2"/>
      <c r="I2471" s="2">
        <f t="shared" si="423"/>
        <v>0</v>
      </c>
      <c r="J2471" s="2"/>
      <c r="K2471" s="2"/>
      <c r="L2471" s="4">
        <f t="shared" si="424"/>
        <v>0</v>
      </c>
      <c r="M2471" s="5"/>
    </row>
    <row r="2472" spans="1:13">
      <c r="A2472" s="12"/>
      <c r="B2472" s="13"/>
      <c r="C2472" s="5"/>
      <c r="D2472" s="2"/>
      <c r="E2472" s="2"/>
      <c r="F2472" s="2"/>
      <c r="G2472" s="2">
        <f t="shared" si="422"/>
        <v>0</v>
      </c>
      <c r="H2472" s="2"/>
      <c r="I2472" s="2">
        <f t="shared" si="423"/>
        <v>0</v>
      </c>
      <c r="J2472" s="2"/>
      <c r="K2472" s="2"/>
      <c r="L2472" s="4">
        <f t="shared" si="424"/>
        <v>0</v>
      </c>
      <c r="M2472" s="5"/>
    </row>
    <row r="2473" spans="1:13">
      <c r="A2473" s="12"/>
      <c r="B2473" s="13"/>
      <c r="C2473" s="5"/>
      <c r="D2473" s="2"/>
      <c r="E2473" s="2"/>
      <c r="F2473" s="2"/>
      <c r="G2473" s="2">
        <f t="shared" si="422"/>
        <v>0</v>
      </c>
      <c r="H2473" s="2"/>
      <c r="I2473" s="2">
        <f t="shared" si="423"/>
        <v>0</v>
      </c>
      <c r="J2473" s="2"/>
      <c r="K2473" s="2"/>
      <c r="L2473" s="4">
        <f t="shared" si="424"/>
        <v>0</v>
      </c>
      <c r="M2473" s="5"/>
    </row>
    <row r="2474" spans="1:13">
      <c r="A2474" s="12"/>
      <c r="B2474" s="13"/>
      <c r="C2474" s="5"/>
      <c r="D2474" s="2"/>
      <c r="E2474" s="2"/>
      <c r="F2474" s="2"/>
      <c r="G2474" s="2">
        <f t="shared" si="422"/>
        <v>0</v>
      </c>
      <c r="H2474" s="2"/>
      <c r="I2474" s="2">
        <f t="shared" si="423"/>
        <v>0</v>
      </c>
      <c r="J2474" s="2"/>
      <c r="K2474" s="2"/>
      <c r="L2474" s="4">
        <f t="shared" si="424"/>
        <v>0</v>
      </c>
      <c r="M2474" s="5"/>
    </row>
    <row r="2475" spans="1:13">
      <c r="A2475" s="12"/>
      <c r="B2475" s="13"/>
      <c r="C2475" s="5"/>
      <c r="D2475" s="2"/>
      <c r="E2475" s="2"/>
      <c r="F2475" s="2"/>
      <c r="G2475" s="2">
        <f t="shared" si="422"/>
        <v>0</v>
      </c>
      <c r="H2475" s="2"/>
      <c r="I2475" s="2">
        <f t="shared" si="423"/>
        <v>0</v>
      </c>
      <c r="J2475" s="2"/>
      <c r="K2475" s="2"/>
      <c r="L2475" s="4">
        <f t="shared" si="424"/>
        <v>0</v>
      </c>
      <c r="M2475" s="71"/>
    </row>
    <row r="2476" spans="1:13">
      <c r="A2476" s="12"/>
      <c r="B2476" s="13"/>
      <c r="C2476" s="5"/>
      <c r="D2476" s="2"/>
      <c r="E2476" s="2"/>
      <c r="F2476" s="2"/>
      <c r="G2476" s="2">
        <f t="shared" si="422"/>
        <v>0</v>
      </c>
      <c r="H2476" s="2"/>
      <c r="I2476" s="2">
        <f t="shared" si="423"/>
        <v>0</v>
      </c>
      <c r="J2476" s="2"/>
      <c r="K2476" s="2"/>
      <c r="L2476" s="4">
        <f t="shared" si="424"/>
        <v>0</v>
      </c>
      <c r="M2476" s="64"/>
    </row>
    <row r="2477" spans="1:13">
      <c r="A2477" s="12"/>
      <c r="B2477" s="13"/>
      <c r="C2477" s="5"/>
      <c r="D2477" s="2"/>
      <c r="E2477" s="2"/>
      <c r="F2477" s="2"/>
      <c r="G2477" s="2">
        <f t="shared" si="422"/>
        <v>0</v>
      </c>
      <c r="H2477" s="2"/>
      <c r="I2477" s="2">
        <f t="shared" si="423"/>
        <v>0</v>
      </c>
      <c r="J2477" s="2"/>
      <c r="K2477" s="2"/>
      <c r="L2477" s="4">
        <f t="shared" si="424"/>
        <v>0</v>
      </c>
      <c r="M2477" s="5"/>
    </row>
    <row r="2478" spans="1:13" ht="15.75" thickBot="1">
      <c r="A2478" s="12"/>
      <c r="B2478" s="13"/>
      <c r="C2478" s="5"/>
      <c r="D2478" s="2"/>
      <c r="E2478" s="2"/>
      <c r="F2478" s="2"/>
      <c r="G2478" s="2">
        <f t="shared" si="422"/>
        <v>0</v>
      </c>
      <c r="H2478" s="2"/>
      <c r="I2478" s="2">
        <f t="shared" si="423"/>
        <v>0</v>
      </c>
      <c r="J2478" s="2"/>
      <c r="K2478" s="2"/>
      <c r="L2478" s="70">
        <f t="shared" si="424"/>
        <v>0</v>
      </c>
      <c r="M2478" s="5"/>
    </row>
    <row r="2479" spans="1:13" ht="15.75" thickBot="1">
      <c r="D2479" s="14">
        <f>SUM(D2445:D2478)</f>
        <v>0</v>
      </c>
      <c r="E2479" s="14">
        <f>SUM(E2445:E2478)</f>
        <v>0</v>
      </c>
      <c r="F2479" s="8"/>
      <c r="G2479" s="14">
        <f t="shared" ref="G2479:L2479" si="425">SUM(G2445:G2478)</f>
        <v>0</v>
      </c>
      <c r="H2479" s="14">
        <f t="shared" si="425"/>
        <v>0</v>
      </c>
      <c r="I2479" s="14">
        <f t="shared" si="425"/>
        <v>0</v>
      </c>
      <c r="J2479" s="14">
        <f t="shared" si="425"/>
        <v>0</v>
      </c>
      <c r="K2479" s="14">
        <f t="shared" si="425"/>
        <v>0</v>
      </c>
      <c r="L2479" s="14">
        <f t="shared" si="425"/>
        <v>0</v>
      </c>
    </row>
    <row r="2480" spans="1:13">
      <c r="D2480" s="18" t="s">
        <v>82</v>
      </c>
      <c r="E2480" s="17" t="s">
        <v>82</v>
      </c>
      <c r="I2480" s="3"/>
    </row>
    <row r="2481" spans="1:13">
      <c r="I2481" s="3"/>
      <c r="L2481" s="35"/>
      <c r="M2481" s="35"/>
    </row>
    <row r="2482" spans="1:13">
      <c r="A2482" s="20"/>
      <c r="B2482" s="13"/>
      <c r="C2482" s="5"/>
      <c r="D2482" s="2"/>
      <c r="E2482" s="2"/>
      <c r="F2482" s="2"/>
      <c r="G2482" s="2">
        <f t="shared" ref="G2482:G2523" si="426">+((D2482*12)+E2482)*F2482*1000</f>
        <v>0</v>
      </c>
      <c r="H2482" s="2"/>
      <c r="I2482" s="2">
        <f t="shared" ref="I2482:I2523" si="427">+H2482*F2482*1000</f>
        <v>0</v>
      </c>
      <c r="J2482" s="2"/>
      <c r="K2482" s="2"/>
      <c r="L2482" s="4">
        <f t="shared" ref="L2482:L2522" si="428">+G2482-I2482-J2482-K2482</f>
        <v>0</v>
      </c>
      <c r="M2482" s="22"/>
    </row>
    <row r="2483" spans="1:13">
      <c r="A2483" s="12"/>
      <c r="B2483" s="13"/>
      <c r="C2483" s="5"/>
      <c r="D2483" s="2"/>
      <c r="E2483" s="2"/>
      <c r="F2483" s="2"/>
      <c r="G2483" s="2">
        <f t="shared" si="426"/>
        <v>0</v>
      </c>
      <c r="H2483" s="2"/>
      <c r="I2483" s="2">
        <f t="shared" si="427"/>
        <v>0</v>
      </c>
      <c r="J2483" s="2"/>
      <c r="K2483" s="2"/>
      <c r="L2483" s="4">
        <f t="shared" si="428"/>
        <v>0</v>
      </c>
      <c r="M2483" s="5"/>
    </row>
    <row r="2484" spans="1:13">
      <c r="A2484" s="12"/>
      <c r="B2484" s="13"/>
      <c r="C2484" s="5"/>
      <c r="D2484" s="2"/>
      <c r="E2484" s="2"/>
      <c r="F2484" s="2"/>
      <c r="G2484" s="2">
        <f t="shared" si="426"/>
        <v>0</v>
      </c>
      <c r="H2484" s="2"/>
      <c r="I2484" s="2">
        <f t="shared" si="427"/>
        <v>0</v>
      </c>
      <c r="J2484" s="2"/>
      <c r="K2484" s="2"/>
      <c r="L2484" s="4">
        <f t="shared" si="428"/>
        <v>0</v>
      </c>
      <c r="M2484" s="5"/>
    </row>
    <row r="2485" spans="1:13">
      <c r="A2485" s="12"/>
      <c r="B2485" s="13"/>
      <c r="C2485" s="5"/>
      <c r="D2485" s="2"/>
      <c r="E2485" s="2"/>
      <c r="F2485" s="2"/>
      <c r="G2485" s="2">
        <f t="shared" si="426"/>
        <v>0</v>
      </c>
      <c r="H2485" s="2"/>
      <c r="I2485" s="2">
        <f t="shared" si="427"/>
        <v>0</v>
      </c>
      <c r="J2485" s="2"/>
      <c r="K2485" s="2"/>
      <c r="L2485" s="4">
        <f t="shared" si="428"/>
        <v>0</v>
      </c>
      <c r="M2485" s="5"/>
    </row>
    <row r="2486" spans="1:13">
      <c r="A2486" s="12"/>
      <c r="B2486" s="13"/>
      <c r="C2486" s="5"/>
      <c r="D2486" s="2"/>
      <c r="E2486" s="2"/>
      <c r="F2486" s="2"/>
      <c r="G2486" s="2">
        <f t="shared" si="426"/>
        <v>0</v>
      </c>
      <c r="H2486" s="2"/>
      <c r="I2486" s="2">
        <f t="shared" si="427"/>
        <v>0</v>
      </c>
      <c r="J2486" s="2"/>
      <c r="K2486" s="2"/>
      <c r="L2486" s="4">
        <f t="shared" si="428"/>
        <v>0</v>
      </c>
      <c r="M2486" s="5"/>
    </row>
    <row r="2487" spans="1:13">
      <c r="A2487" s="12"/>
      <c r="B2487" s="13"/>
      <c r="C2487" s="5"/>
      <c r="D2487" s="2"/>
      <c r="E2487" s="2"/>
      <c r="F2487" s="2"/>
      <c r="G2487" s="2">
        <f t="shared" si="426"/>
        <v>0</v>
      </c>
      <c r="H2487" s="2"/>
      <c r="I2487" s="2">
        <f t="shared" si="427"/>
        <v>0</v>
      </c>
      <c r="J2487" s="2"/>
      <c r="K2487" s="2"/>
      <c r="L2487" s="4">
        <f t="shared" si="428"/>
        <v>0</v>
      </c>
      <c r="M2487" s="5"/>
    </row>
    <row r="2488" spans="1:13">
      <c r="A2488" s="12"/>
      <c r="B2488" s="13"/>
      <c r="C2488" s="5"/>
      <c r="D2488" s="2"/>
      <c r="E2488" s="2"/>
      <c r="F2488" s="2"/>
      <c r="G2488" s="2">
        <f t="shared" si="426"/>
        <v>0</v>
      </c>
      <c r="H2488" s="2"/>
      <c r="I2488" s="2">
        <f t="shared" si="427"/>
        <v>0</v>
      </c>
      <c r="J2488" s="2"/>
      <c r="K2488" s="2"/>
      <c r="L2488" s="4">
        <f t="shared" si="428"/>
        <v>0</v>
      </c>
      <c r="M2488" s="5"/>
    </row>
    <row r="2489" spans="1:13">
      <c r="A2489" s="12"/>
      <c r="B2489" s="13"/>
      <c r="C2489" s="5"/>
      <c r="D2489" s="2"/>
      <c r="E2489" s="2"/>
      <c r="F2489" s="2"/>
      <c r="G2489" s="2">
        <f t="shared" si="426"/>
        <v>0</v>
      </c>
      <c r="H2489" s="2"/>
      <c r="I2489" s="2">
        <f t="shared" si="427"/>
        <v>0</v>
      </c>
      <c r="J2489" s="2"/>
      <c r="K2489" s="2"/>
      <c r="L2489" s="4">
        <f t="shared" si="428"/>
        <v>0</v>
      </c>
      <c r="M2489" s="5"/>
    </row>
    <row r="2490" spans="1:13">
      <c r="A2490" s="12"/>
      <c r="B2490" s="13"/>
      <c r="C2490" s="5"/>
      <c r="D2490" s="2"/>
      <c r="E2490" s="2"/>
      <c r="F2490" s="2"/>
      <c r="G2490" s="2">
        <f t="shared" si="426"/>
        <v>0</v>
      </c>
      <c r="H2490" s="2"/>
      <c r="I2490" s="2">
        <f t="shared" si="427"/>
        <v>0</v>
      </c>
      <c r="J2490" s="2"/>
      <c r="K2490" s="2"/>
      <c r="L2490" s="4">
        <f t="shared" si="428"/>
        <v>0</v>
      </c>
      <c r="M2490" s="5"/>
    </row>
    <row r="2491" spans="1:13">
      <c r="A2491" s="12"/>
      <c r="B2491" s="13"/>
      <c r="C2491" s="5"/>
      <c r="D2491" s="2"/>
      <c r="E2491" s="2"/>
      <c r="F2491" s="2"/>
      <c r="G2491" s="2">
        <f t="shared" si="426"/>
        <v>0</v>
      </c>
      <c r="H2491" s="2"/>
      <c r="I2491" s="2">
        <f t="shared" si="427"/>
        <v>0</v>
      </c>
      <c r="J2491" s="2"/>
      <c r="K2491" s="2"/>
      <c r="L2491" s="4">
        <f t="shared" si="428"/>
        <v>0</v>
      </c>
      <c r="M2491" s="5"/>
    </row>
    <row r="2492" spans="1:13">
      <c r="A2492" s="12"/>
      <c r="B2492" s="13"/>
      <c r="C2492" s="5"/>
      <c r="D2492" s="2"/>
      <c r="E2492" s="2"/>
      <c r="F2492" s="2"/>
      <c r="G2492" s="2">
        <f t="shared" si="426"/>
        <v>0</v>
      </c>
      <c r="H2492" s="2"/>
      <c r="I2492" s="2">
        <f t="shared" si="427"/>
        <v>0</v>
      </c>
      <c r="J2492" s="2"/>
      <c r="K2492" s="2"/>
      <c r="L2492" s="4">
        <f t="shared" si="428"/>
        <v>0</v>
      </c>
      <c r="M2492" s="5"/>
    </row>
    <row r="2493" spans="1:13">
      <c r="A2493" s="12"/>
      <c r="B2493" s="13"/>
      <c r="C2493" s="5"/>
      <c r="D2493" s="2"/>
      <c r="E2493" s="2"/>
      <c r="F2493" s="2"/>
      <c r="G2493" s="2">
        <f t="shared" si="426"/>
        <v>0</v>
      </c>
      <c r="H2493" s="2"/>
      <c r="I2493" s="2">
        <f t="shared" si="427"/>
        <v>0</v>
      </c>
      <c r="J2493" s="2"/>
      <c r="K2493" s="2"/>
      <c r="L2493" s="4">
        <f t="shared" si="428"/>
        <v>0</v>
      </c>
      <c r="M2493" s="5"/>
    </row>
    <row r="2494" spans="1:13">
      <c r="A2494" s="12"/>
      <c r="B2494" s="13"/>
      <c r="C2494" s="5"/>
      <c r="D2494" s="2"/>
      <c r="E2494" s="2"/>
      <c r="F2494" s="2"/>
      <c r="G2494" s="2">
        <f t="shared" si="426"/>
        <v>0</v>
      </c>
      <c r="H2494" s="2"/>
      <c r="I2494" s="2">
        <f t="shared" si="427"/>
        <v>0</v>
      </c>
      <c r="J2494" s="2"/>
      <c r="K2494" s="2"/>
      <c r="L2494" s="4">
        <f t="shared" si="428"/>
        <v>0</v>
      </c>
      <c r="M2494" s="5"/>
    </row>
    <row r="2495" spans="1:13">
      <c r="A2495" s="12"/>
      <c r="B2495" s="13"/>
      <c r="C2495" s="5"/>
      <c r="D2495" s="2"/>
      <c r="E2495" s="2"/>
      <c r="F2495" s="2"/>
      <c r="G2495" s="2">
        <f t="shared" si="426"/>
        <v>0</v>
      </c>
      <c r="H2495" s="2"/>
      <c r="I2495" s="2">
        <f t="shared" si="427"/>
        <v>0</v>
      </c>
      <c r="J2495" s="2"/>
      <c r="K2495" s="2"/>
      <c r="L2495" s="4">
        <f t="shared" si="428"/>
        <v>0</v>
      </c>
      <c r="M2495" s="5"/>
    </row>
    <row r="2496" spans="1:13">
      <c r="A2496" s="12"/>
      <c r="B2496" s="13"/>
      <c r="C2496" s="5"/>
      <c r="D2496" s="2"/>
      <c r="E2496" s="2"/>
      <c r="F2496" s="2"/>
      <c r="G2496" s="2">
        <f t="shared" si="426"/>
        <v>0</v>
      </c>
      <c r="H2496" s="2"/>
      <c r="I2496" s="2">
        <f t="shared" si="427"/>
        <v>0</v>
      </c>
      <c r="J2496" s="2"/>
      <c r="K2496" s="2"/>
      <c r="L2496" s="4">
        <f t="shared" si="428"/>
        <v>0</v>
      </c>
      <c r="M2496" s="5"/>
    </row>
    <row r="2497" spans="1:13">
      <c r="A2497" s="12"/>
      <c r="B2497" s="13"/>
      <c r="C2497" s="5"/>
      <c r="D2497" s="2"/>
      <c r="E2497" s="2"/>
      <c r="F2497" s="2"/>
      <c r="G2497" s="2">
        <f t="shared" si="426"/>
        <v>0</v>
      </c>
      <c r="H2497" s="2"/>
      <c r="I2497" s="2">
        <f t="shared" si="427"/>
        <v>0</v>
      </c>
      <c r="J2497" s="2"/>
      <c r="K2497" s="2"/>
      <c r="L2497" s="4">
        <f t="shared" si="428"/>
        <v>0</v>
      </c>
      <c r="M2497" s="5"/>
    </row>
    <row r="2498" spans="1:13">
      <c r="A2498" s="12"/>
      <c r="B2498" s="13"/>
      <c r="C2498" s="5"/>
      <c r="D2498" s="2"/>
      <c r="E2498" s="2"/>
      <c r="F2498" s="2"/>
      <c r="G2498" s="2">
        <f t="shared" si="426"/>
        <v>0</v>
      </c>
      <c r="H2498" s="2"/>
      <c r="I2498" s="2">
        <f t="shared" si="427"/>
        <v>0</v>
      </c>
      <c r="J2498" s="2"/>
      <c r="K2498" s="2"/>
      <c r="L2498" s="4">
        <f t="shared" si="428"/>
        <v>0</v>
      </c>
      <c r="M2498" s="5"/>
    </row>
    <row r="2499" spans="1:13">
      <c r="A2499" s="12"/>
      <c r="B2499" s="13"/>
      <c r="C2499" s="5"/>
      <c r="D2499" s="2"/>
      <c r="E2499" s="2"/>
      <c r="F2499" s="2"/>
      <c r="G2499" s="2">
        <f t="shared" si="426"/>
        <v>0</v>
      </c>
      <c r="H2499" s="2"/>
      <c r="I2499" s="2">
        <f t="shared" si="427"/>
        <v>0</v>
      </c>
      <c r="J2499" s="2"/>
      <c r="K2499" s="2"/>
      <c r="L2499" s="4">
        <f t="shared" si="428"/>
        <v>0</v>
      </c>
      <c r="M2499" s="5"/>
    </row>
    <row r="2500" spans="1:13">
      <c r="A2500" s="12"/>
      <c r="B2500" s="13"/>
      <c r="C2500" s="5"/>
      <c r="D2500" s="2"/>
      <c r="E2500" s="2"/>
      <c r="F2500" s="2"/>
      <c r="G2500" s="2">
        <f t="shared" si="426"/>
        <v>0</v>
      </c>
      <c r="H2500" s="2"/>
      <c r="I2500" s="2">
        <f t="shared" si="427"/>
        <v>0</v>
      </c>
      <c r="J2500" s="2"/>
      <c r="K2500" s="2"/>
      <c r="L2500" s="4">
        <f t="shared" si="428"/>
        <v>0</v>
      </c>
      <c r="M2500" s="5"/>
    </row>
    <row r="2501" spans="1:13">
      <c r="A2501" s="12"/>
      <c r="B2501" s="13"/>
      <c r="C2501" s="5"/>
      <c r="D2501" s="2"/>
      <c r="E2501" s="2"/>
      <c r="F2501" s="2"/>
      <c r="G2501" s="2">
        <f t="shared" si="426"/>
        <v>0</v>
      </c>
      <c r="H2501" s="2"/>
      <c r="I2501" s="2">
        <f t="shared" si="427"/>
        <v>0</v>
      </c>
      <c r="J2501" s="2"/>
      <c r="K2501" s="2"/>
      <c r="L2501" s="4">
        <f t="shared" si="428"/>
        <v>0</v>
      </c>
      <c r="M2501" s="5"/>
    </row>
    <row r="2502" spans="1:13">
      <c r="A2502" s="12"/>
      <c r="B2502" s="13"/>
      <c r="C2502" s="5"/>
      <c r="D2502" s="2"/>
      <c r="E2502" s="2"/>
      <c r="F2502" s="2"/>
      <c r="G2502" s="2">
        <f t="shared" si="426"/>
        <v>0</v>
      </c>
      <c r="H2502" s="2"/>
      <c r="I2502" s="2">
        <f t="shared" si="427"/>
        <v>0</v>
      </c>
      <c r="J2502" s="2"/>
      <c r="K2502" s="2"/>
      <c r="L2502" s="4">
        <f t="shared" si="428"/>
        <v>0</v>
      </c>
      <c r="M2502" s="5"/>
    </row>
    <row r="2503" spans="1:13">
      <c r="A2503" s="12"/>
      <c r="B2503" s="13"/>
      <c r="C2503" s="5"/>
      <c r="D2503" s="2"/>
      <c r="E2503" s="2"/>
      <c r="F2503" s="2"/>
      <c r="G2503" s="2">
        <f t="shared" si="426"/>
        <v>0</v>
      </c>
      <c r="H2503" s="2"/>
      <c r="I2503" s="2">
        <f t="shared" si="427"/>
        <v>0</v>
      </c>
      <c r="J2503" s="2"/>
      <c r="K2503" s="2"/>
      <c r="L2503" s="4">
        <f t="shared" si="428"/>
        <v>0</v>
      </c>
      <c r="M2503" s="5"/>
    </row>
    <row r="2504" spans="1:13">
      <c r="A2504" s="12"/>
      <c r="B2504" s="13"/>
      <c r="C2504" s="5"/>
      <c r="D2504" s="2"/>
      <c r="E2504" s="2"/>
      <c r="F2504" s="2"/>
      <c r="G2504" s="2">
        <f t="shared" si="426"/>
        <v>0</v>
      </c>
      <c r="H2504" s="2"/>
      <c r="I2504" s="2">
        <f t="shared" si="427"/>
        <v>0</v>
      </c>
      <c r="J2504" s="2"/>
      <c r="K2504" s="2"/>
      <c r="L2504" s="4">
        <f t="shared" si="428"/>
        <v>0</v>
      </c>
      <c r="M2504" s="63"/>
    </row>
    <row r="2505" spans="1:13">
      <c r="A2505" s="12"/>
      <c r="B2505" s="13"/>
      <c r="C2505" s="5"/>
      <c r="D2505" s="2"/>
      <c r="E2505" s="2"/>
      <c r="F2505" s="2"/>
      <c r="G2505" s="2">
        <f t="shared" si="426"/>
        <v>0</v>
      </c>
      <c r="H2505" s="2"/>
      <c r="I2505" s="2">
        <f t="shared" si="427"/>
        <v>0</v>
      </c>
      <c r="J2505" s="2"/>
      <c r="K2505" s="2"/>
      <c r="L2505" s="4">
        <f t="shared" si="428"/>
        <v>0</v>
      </c>
      <c r="M2505" s="63"/>
    </row>
    <row r="2506" spans="1:13">
      <c r="A2506" s="12"/>
      <c r="B2506" s="13"/>
      <c r="C2506" s="5"/>
      <c r="D2506" s="2"/>
      <c r="E2506" s="2"/>
      <c r="F2506" s="2"/>
      <c r="G2506" s="2">
        <f t="shared" si="426"/>
        <v>0</v>
      </c>
      <c r="H2506" s="2"/>
      <c r="I2506" s="2">
        <f t="shared" si="427"/>
        <v>0</v>
      </c>
      <c r="J2506" s="2"/>
      <c r="K2506" s="2"/>
      <c r="L2506" s="4">
        <f t="shared" si="428"/>
        <v>0</v>
      </c>
      <c r="M2506" s="63"/>
    </row>
    <row r="2507" spans="1:13">
      <c r="A2507" s="12"/>
      <c r="B2507" s="13"/>
      <c r="C2507" s="5"/>
      <c r="D2507" s="2"/>
      <c r="E2507" s="2"/>
      <c r="F2507" s="2"/>
      <c r="G2507" s="2">
        <f t="shared" si="426"/>
        <v>0</v>
      </c>
      <c r="H2507" s="2"/>
      <c r="I2507" s="2">
        <f t="shared" si="427"/>
        <v>0</v>
      </c>
      <c r="J2507" s="2"/>
      <c r="K2507" s="2"/>
      <c r="L2507" s="4">
        <f t="shared" si="428"/>
        <v>0</v>
      </c>
      <c r="M2507" s="63"/>
    </row>
    <row r="2508" spans="1:13">
      <c r="A2508" s="12"/>
      <c r="B2508" s="13"/>
      <c r="C2508" s="5"/>
      <c r="D2508" s="2"/>
      <c r="E2508" s="2"/>
      <c r="F2508" s="2"/>
      <c r="G2508" s="2">
        <f t="shared" si="426"/>
        <v>0</v>
      </c>
      <c r="H2508" s="2"/>
      <c r="I2508" s="2">
        <f t="shared" si="427"/>
        <v>0</v>
      </c>
      <c r="J2508" s="2"/>
      <c r="K2508" s="2"/>
      <c r="L2508" s="4">
        <f t="shared" si="428"/>
        <v>0</v>
      </c>
      <c r="M2508" s="63"/>
    </row>
    <row r="2509" spans="1:13">
      <c r="A2509" s="12"/>
      <c r="B2509" s="13"/>
      <c r="C2509" s="5"/>
      <c r="D2509" s="2"/>
      <c r="E2509" s="2"/>
      <c r="F2509" s="2"/>
      <c r="G2509" s="2">
        <f t="shared" si="426"/>
        <v>0</v>
      </c>
      <c r="H2509" s="2"/>
      <c r="I2509" s="2">
        <f t="shared" si="427"/>
        <v>0</v>
      </c>
      <c r="J2509" s="2"/>
      <c r="K2509" s="2"/>
      <c r="L2509" s="4">
        <f t="shared" si="428"/>
        <v>0</v>
      </c>
      <c r="M2509" s="63"/>
    </row>
    <row r="2510" spans="1:13">
      <c r="A2510" s="12"/>
      <c r="B2510" s="13"/>
      <c r="C2510" s="5"/>
      <c r="D2510" s="2"/>
      <c r="E2510" s="2"/>
      <c r="F2510" s="2"/>
      <c r="G2510" s="2">
        <f t="shared" si="426"/>
        <v>0</v>
      </c>
      <c r="H2510" s="2"/>
      <c r="I2510" s="2">
        <f t="shared" si="427"/>
        <v>0</v>
      </c>
      <c r="J2510" s="2"/>
      <c r="K2510" s="2"/>
      <c r="L2510" s="4">
        <f t="shared" si="428"/>
        <v>0</v>
      </c>
      <c r="M2510" s="63"/>
    </row>
    <row r="2511" spans="1:13">
      <c r="A2511" s="12"/>
      <c r="B2511" s="13"/>
      <c r="C2511" s="5"/>
      <c r="D2511" s="2"/>
      <c r="E2511" s="2"/>
      <c r="F2511" s="2"/>
      <c r="G2511" s="2">
        <f t="shared" si="426"/>
        <v>0</v>
      </c>
      <c r="H2511" s="2"/>
      <c r="I2511" s="2">
        <f t="shared" si="427"/>
        <v>0</v>
      </c>
      <c r="J2511" s="2"/>
      <c r="K2511" s="2"/>
      <c r="L2511" s="4">
        <f t="shared" si="428"/>
        <v>0</v>
      </c>
      <c r="M2511" s="63"/>
    </row>
    <row r="2512" spans="1:13">
      <c r="A2512" s="12"/>
      <c r="B2512" s="13"/>
      <c r="C2512" s="5"/>
      <c r="D2512" s="2"/>
      <c r="E2512" s="2"/>
      <c r="F2512" s="2"/>
      <c r="G2512" s="2">
        <f t="shared" si="426"/>
        <v>0</v>
      </c>
      <c r="H2512" s="2"/>
      <c r="I2512" s="2">
        <f t="shared" si="427"/>
        <v>0</v>
      </c>
      <c r="J2512" s="2"/>
      <c r="K2512" s="2"/>
      <c r="L2512" s="4">
        <f t="shared" si="428"/>
        <v>0</v>
      </c>
      <c r="M2512" s="63"/>
    </row>
    <row r="2513" spans="1:13">
      <c r="A2513" s="12"/>
      <c r="B2513" s="13"/>
      <c r="C2513" s="5"/>
      <c r="D2513" s="2"/>
      <c r="E2513" s="2"/>
      <c r="F2513" s="2"/>
      <c r="G2513" s="2">
        <f t="shared" si="426"/>
        <v>0</v>
      </c>
      <c r="H2513" s="2"/>
      <c r="I2513" s="2">
        <f t="shared" si="427"/>
        <v>0</v>
      </c>
      <c r="J2513" s="2"/>
      <c r="K2513" s="2"/>
      <c r="L2513" s="4">
        <f t="shared" si="428"/>
        <v>0</v>
      </c>
      <c r="M2513" s="63"/>
    </row>
    <row r="2514" spans="1:13">
      <c r="A2514" s="12"/>
      <c r="B2514" s="13"/>
      <c r="C2514" s="5"/>
      <c r="D2514" s="2"/>
      <c r="E2514" s="2"/>
      <c r="F2514" s="2"/>
      <c r="G2514" s="2">
        <f t="shared" si="426"/>
        <v>0</v>
      </c>
      <c r="H2514" s="2"/>
      <c r="I2514" s="2">
        <f t="shared" si="427"/>
        <v>0</v>
      </c>
      <c r="J2514" s="2"/>
      <c r="K2514" s="2"/>
      <c r="L2514" s="4">
        <f t="shared" si="428"/>
        <v>0</v>
      </c>
      <c r="M2514" s="5"/>
    </row>
    <row r="2515" spans="1:13">
      <c r="A2515" s="12"/>
      <c r="B2515" s="13"/>
      <c r="C2515" s="5"/>
      <c r="D2515" s="2"/>
      <c r="E2515" s="2"/>
      <c r="F2515" s="2"/>
      <c r="G2515" s="2">
        <f t="shared" si="426"/>
        <v>0</v>
      </c>
      <c r="H2515" s="2"/>
      <c r="I2515" s="2">
        <f t="shared" si="427"/>
        <v>0</v>
      </c>
      <c r="J2515" s="2"/>
      <c r="K2515" s="2"/>
      <c r="L2515" s="4">
        <f t="shared" si="428"/>
        <v>0</v>
      </c>
      <c r="M2515" s="5"/>
    </row>
    <row r="2516" spans="1:13">
      <c r="A2516" s="12"/>
      <c r="B2516" s="13"/>
      <c r="C2516" s="5"/>
      <c r="D2516" s="2"/>
      <c r="E2516" s="2"/>
      <c r="F2516" s="2"/>
      <c r="G2516" s="2">
        <f t="shared" si="426"/>
        <v>0</v>
      </c>
      <c r="H2516" s="2"/>
      <c r="I2516" s="2">
        <f t="shared" si="427"/>
        <v>0</v>
      </c>
      <c r="J2516" s="2"/>
      <c r="K2516" s="2"/>
      <c r="L2516" s="4">
        <f t="shared" si="428"/>
        <v>0</v>
      </c>
      <c r="M2516" s="5"/>
    </row>
    <row r="2517" spans="1:13">
      <c r="A2517" s="12"/>
      <c r="B2517" s="13"/>
      <c r="C2517" s="5"/>
      <c r="D2517" s="2"/>
      <c r="E2517" s="2"/>
      <c r="F2517" s="2"/>
      <c r="G2517" s="2">
        <f t="shared" si="426"/>
        <v>0</v>
      </c>
      <c r="H2517" s="2"/>
      <c r="I2517" s="2">
        <f t="shared" si="427"/>
        <v>0</v>
      </c>
      <c r="J2517" s="2"/>
      <c r="K2517" s="2"/>
      <c r="L2517" s="4">
        <f t="shared" si="428"/>
        <v>0</v>
      </c>
      <c r="M2517" s="5"/>
    </row>
    <row r="2518" spans="1:13">
      <c r="A2518" s="12"/>
      <c r="B2518" s="13"/>
      <c r="C2518" s="5"/>
      <c r="D2518" s="2"/>
      <c r="E2518" s="2"/>
      <c r="F2518" s="2"/>
      <c r="G2518" s="2">
        <f t="shared" si="426"/>
        <v>0</v>
      </c>
      <c r="H2518" s="2"/>
      <c r="I2518" s="2">
        <f t="shared" si="427"/>
        <v>0</v>
      </c>
      <c r="J2518" s="2"/>
      <c r="K2518" s="2"/>
      <c r="L2518" s="4">
        <f t="shared" si="428"/>
        <v>0</v>
      </c>
      <c r="M2518" s="5"/>
    </row>
    <row r="2519" spans="1:13">
      <c r="A2519" s="12"/>
      <c r="B2519" s="13"/>
      <c r="C2519" s="5"/>
      <c r="D2519" s="2"/>
      <c r="E2519" s="2"/>
      <c r="F2519" s="2"/>
      <c r="G2519" s="2">
        <f t="shared" si="426"/>
        <v>0</v>
      </c>
      <c r="H2519" s="2"/>
      <c r="I2519" s="2">
        <f t="shared" si="427"/>
        <v>0</v>
      </c>
      <c r="J2519" s="2"/>
      <c r="K2519" s="2"/>
      <c r="L2519" s="4">
        <f t="shared" si="428"/>
        <v>0</v>
      </c>
      <c r="M2519" s="5"/>
    </row>
    <row r="2520" spans="1:13">
      <c r="A2520" s="12"/>
      <c r="B2520" s="13"/>
      <c r="C2520" s="5"/>
      <c r="D2520" s="2"/>
      <c r="E2520" s="2"/>
      <c r="F2520" s="2"/>
      <c r="G2520" s="2">
        <f t="shared" si="426"/>
        <v>0</v>
      </c>
      <c r="H2520" s="2"/>
      <c r="I2520" s="2">
        <f t="shared" si="427"/>
        <v>0</v>
      </c>
      <c r="J2520" s="2"/>
      <c r="K2520" s="2"/>
      <c r="L2520" s="4">
        <f t="shared" si="428"/>
        <v>0</v>
      </c>
      <c r="M2520" s="5"/>
    </row>
    <row r="2521" spans="1:13">
      <c r="A2521" s="12"/>
      <c r="B2521" s="13"/>
      <c r="C2521" s="5"/>
      <c r="D2521" s="2"/>
      <c r="E2521" s="2"/>
      <c r="F2521" s="2"/>
      <c r="G2521" s="2">
        <f t="shared" si="426"/>
        <v>0</v>
      </c>
      <c r="H2521" s="2"/>
      <c r="I2521" s="2">
        <f t="shared" si="427"/>
        <v>0</v>
      </c>
      <c r="J2521" s="2"/>
      <c r="K2521" s="2"/>
      <c r="L2521" s="4">
        <f t="shared" si="428"/>
        <v>0</v>
      </c>
      <c r="M2521" s="64"/>
    </row>
    <row r="2522" spans="1:13">
      <c r="A2522" s="12"/>
      <c r="B2522" s="13"/>
      <c r="C2522" s="5"/>
      <c r="D2522" s="2"/>
      <c r="E2522" s="2"/>
      <c r="F2522" s="2"/>
      <c r="G2522" s="2">
        <f t="shared" si="426"/>
        <v>0</v>
      </c>
      <c r="H2522" s="2"/>
      <c r="I2522" s="2">
        <f t="shared" si="427"/>
        <v>0</v>
      </c>
      <c r="J2522" s="2"/>
      <c r="K2522" s="2"/>
      <c r="L2522" s="4">
        <f t="shared" si="428"/>
        <v>0</v>
      </c>
      <c r="M2522" s="5"/>
    </row>
    <row r="2523" spans="1:13" ht="15.75" thickBot="1">
      <c r="A2523" s="12"/>
      <c r="B2523" s="13"/>
      <c r="C2523" s="5"/>
      <c r="D2523" s="2"/>
      <c r="E2523" s="2"/>
      <c r="F2523" s="2"/>
      <c r="G2523" s="2">
        <f t="shared" si="426"/>
        <v>0</v>
      </c>
      <c r="H2523" s="2"/>
      <c r="I2523" s="2">
        <f t="shared" si="427"/>
        <v>0</v>
      </c>
      <c r="J2523" s="2"/>
      <c r="K2523" s="2"/>
      <c r="L2523" s="70">
        <f>+G2523-I2523-J2523-K2523</f>
        <v>0</v>
      </c>
      <c r="M2523" s="5"/>
    </row>
    <row r="2524" spans="1:13" ht="15.75" thickBot="1">
      <c r="D2524" s="14">
        <f>SUM(D2482:D2523)</f>
        <v>0</v>
      </c>
      <c r="E2524" s="14">
        <f>SUM(E2482:E2523)</f>
        <v>0</v>
      </c>
      <c r="F2524" s="8"/>
      <c r="G2524" s="14">
        <f t="shared" ref="G2524:L2524" si="429">SUM(G2482:G2523)</f>
        <v>0</v>
      </c>
      <c r="H2524" s="14">
        <f t="shared" si="429"/>
        <v>0</v>
      </c>
      <c r="I2524" s="14">
        <f t="shared" si="429"/>
        <v>0</v>
      </c>
      <c r="J2524" s="14">
        <f t="shared" si="429"/>
        <v>0</v>
      </c>
      <c r="K2524" s="14">
        <f t="shared" si="429"/>
        <v>0</v>
      </c>
      <c r="L2524" s="14">
        <f t="shared" si="429"/>
        <v>0</v>
      </c>
    </row>
    <row r="2525" spans="1:13">
      <c r="D2525" s="18" t="s">
        <v>82</v>
      </c>
      <c r="E2525" s="72" t="s">
        <v>82</v>
      </c>
      <c r="I2525" s="3"/>
    </row>
    <row r="2528" spans="1:13">
      <c r="A2528" s="40"/>
      <c r="B2528" s="40"/>
      <c r="C2528" s="40"/>
      <c r="D2528" s="41">
        <f>+D141+D231+D290+D339+D382+D412+D488+D576+D605+D665+D709+D739+D850+D909+D956+D1035+D1097+D1150+D1279+D1371+D1428+D1478+D1504+D1518+D1755+D1787+D1826+D1906+D1856+D2442+D2479+D2524+D2408+D2382+D2347+D2300+D2264+D2236+D2204+D2163+D2133+D2085+D2064+D2029+D1993+D1968+D1935+D1876+D1691+D1637+D1583</f>
        <v>1356</v>
      </c>
      <c r="E2528" s="41">
        <f>+E141+E231+E290+E339+E382+E412+E488+E576+E605+E665+E709+E739+E850+E909+E956+E1035+E1097+E1150+E1279+E1371+E1428+E1478+E1504+E1518+E1755+E1787+E1826+E1906+E1856+E2442+E2479+E2524+E2408+E2382+E2347+E2300+E2264+E2236+E2204+E2163+E2133+E2085+E2064+E2029+E1993+E1968+E1935+E1876+E1691+E1637+E1583</f>
        <v>3230</v>
      </c>
      <c r="F2528" s="41"/>
      <c r="G2528" s="11">
        <f>+G141+G231+G290+G339+G382+G412+G488+G576+G605+G665+G709+G739+G850+G909+G956+G1035+G1097+G1150+G1279+G1371+G1428+G1478+G1504+G1518+G1755+G1787+G1826+G1906+G1856+G2442+G2479+G2524+G2408+G2382+G2347+G2300+G2264+G2236+G2204+G2163+G2133+G2085+G2064+G2029+G1993+G1968+G1935+G1876+G1691+G1637+G1583</f>
        <v>1163919000</v>
      </c>
      <c r="H2528" s="41">
        <f>+H141+H231+H290+H339+H382+H412+H488+H576+H605+H665+H709+H739+H850+H909+H956+H1035+H1097+H1150+H1279+H1371+H1428+H1478+H1504+H1518+H1755+H1787+H1826+H1906+H1856+H2442+H2479+H2524+H2408+H2382+H2347+H2300+H2264+H2236+H2204+H2163+H2133+H2085+H2064+H2029+H1993+H1968+H1935+H1876+H1691+H1637+H1583</f>
        <v>24</v>
      </c>
      <c r="I2528" s="41">
        <f>+I141+I231+I290+I339+I382+I412+I488+I576+I605+I665+I709+I739+I850+I909+I956+I1035+I1097+I1150+I1279+I1371+I1428+I1478+I1504+I1518+I1755+I1787+I1826+I1906+I1856+I2442+I2479+I2524+I2408+I2382+I2347+I2300+I2264+I2236+I2204+I2163+I2133+I2085+I2064+I2029+I1993+I1968+I1935+I1876+I1691+I1637+I1583</f>
        <v>1332000</v>
      </c>
      <c r="J2528" s="41">
        <f>+J141+J231+J290+J339+J382+J412+J488+J576+J605+J665+J709+J739+J850+J909+J956+J1035+J1097+J1150+J1279+J1371+J1428+J1478+J1504+J1518+J1755+J1787+J1826+J1906+J1856+J2442+J2479+J2524+J2408+J2382+J2347+J2300+J2264+J2236+J2204+J2163+J2133+J2085+J2064+J2029+J1993+J1968+J1935+J1876+J1691+J1637+J1583</f>
        <v>8665000</v>
      </c>
      <c r="K2528" s="41">
        <f>+K141+K231+K290+K339+K382+K412+K488+K576+K605+K665+K709+K739+K850+K909+K956+K1035+K1097+K1150+K1279+K1371+K1428+K1478+K1504+K1518+K1755+K1787+K1826+K1906+K1856+K2442+K2479+K2524+K2408+K2382+K2347+K2300+K2264+K2236+K2204+K2163+K2133+K2085+K2064+K2029+K1993+K1968+K1935+K1876+K1691+K1637+K1583</f>
        <v>0</v>
      </c>
      <c r="L2528" s="41">
        <f>+L141+L231+L290+L339+L382+L412+L488+L576+L605+L665+L709+L739+L850+L909+L956+L1035+L1097+L1150+L1279+L1371+L1428+L1478+L1504+L1518+L1755+L1787+L1826+L1906+L1856+L2442+L2479+L2524+L2408+L2382+L2347+L2300+L2264+L2236+L2204+L2163+L2133+L2085+L2064+L2029+L1993+L1968+L1935+L1876+L1691+L1637+L1583</f>
        <v>1153922000</v>
      </c>
    </row>
    <row r="2529" spans="1:24" s="52" customFormat="1">
      <c r="A2529" s="23"/>
      <c r="B2529" s="23"/>
      <c r="C2529" s="23"/>
      <c r="D2529" s="23">
        <v>1163</v>
      </c>
      <c r="E2529" s="23">
        <v>10</v>
      </c>
      <c r="F2529" s="23"/>
      <c r="G2529" s="23"/>
      <c r="H2529" s="23"/>
      <c r="I2529" s="42"/>
      <c r="J2529" s="23"/>
      <c r="K2529" s="23"/>
      <c r="L2529" s="23"/>
      <c r="O2529"/>
      <c r="P2529"/>
      <c r="Q2529"/>
      <c r="R2529"/>
      <c r="S2529"/>
      <c r="T2529"/>
      <c r="U2529"/>
      <c r="V2529"/>
      <c r="W2529"/>
      <c r="X2529"/>
    </row>
    <row r="2530" spans="1:24">
      <c r="D2530" s="3" t="s">
        <v>82</v>
      </c>
    </row>
  </sheetData>
  <sortState ref="O912:S957">
    <sortCondition ref="R912:R957"/>
  </sortState>
  <mergeCells count="6">
    <mergeCell ref="M1:M2"/>
    <mergeCell ref="A1:B2"/>
    <mergeCell ref="D1:E1"/>
    <mergeCell ref="G1:G2"/>
    <mergeCell ref="H1:I1"/>
    <mergeCell ref="J1:J2"/>
  </mergeCells>
  <pageMargins left="0.70866141732283472" right="0.70866141732283472" top="0.27559055118110237" bottom="0.74803149606299213" header="0.27559055118110237" footer="0.51181102362204722"/>
  <pageSetup paperSize="5" scale="70" firstPageNumber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1"/>
  <sheetViews>
    <sheetView topLeftCell="A297" zoomScalePageLayoutView="60" workbookViewId="0">
      <selection activeCell="L313" sqref="L313:L316"/>
    </sheetView>
  </sheetViews>
  <sheetFormatPr defaultRowHeight="15"/>
  <cols>
    <col min="1" max="1" width="8" style="3" customWidth="1"/>
    <col min="2" max="2" width="5.28515625" style="3" customWidth="1"/>
    <col min="3" max="3" width="8.7109375" style="3" customWidth="1"/>
    <col min="4" max="4" width="10.42578125" style="3" customWidth="1"/>
    <col min="5" max="5" width="8.28515625" style="3"/>
    <col min="6" max="6" width="7.5703125" style="3"/>
    <col min="7" max="7" width="10.7109375" style="3" customWidth="1"/>
    <col min="8" max="8" width="17.85546875" style="3" customWidth="1"/>
    <col min="9" max="9" width="8.5703125" style="3"/>
    <col min="10" max="10" width="15.5703125" style="3" customWidth="1"/>
    <col min="11" max="11" width="10.7109375" style="3" customWidth="1"/>
    <col min="12" max="12" width="15.28515625" customWidth="1"/>
    <col min="13" max="14" width="8.5703125"/>
    <col min="15" max="15" width="14" customWidth="1"/>
    <col min="16" max="17" width="8.5703125"/>
    <col min="18" max="1012" width="8.5703125" style="3"/>
    <col min="1013" max="16384" width="9.140625" style="3"/>
  </cols>
  <sheetData>
    <row r="1" spans="1:10">
      <c r="A1" s="346" t="s">
        <v>0</v>
      </c>
      <c r="B1" s="347"/>
      <c r="C1" s="26" t="s">
        <v>1</v>
      </c>
      <c r="D1" s="347" t="s">
        <v>19</v>
      </c>
      <c r="E1" s="350" t="s">
        <v>2</v>
      </c>
      <c r="F1" s="350"/>
      <c r="G1" s="350" t="s">
        <v>20</v>
      </c>
      <c r="H1" s="350"/>
      <c r="I1" s="27" t="s">
        <v>3</v>
      </c>
      <c r="J1" s="73" t="s">
        <v>21</v>
      </c>
    </row>
    <row r="2" spans="1:10" ht="15.75" thickBot="1">
      <c r="A2" s="348"/>
      <c r="B2" s="349"/>
      <c r="C2" s="28" t="s">
        <v>10</v>
      </c>
      <c r="D2" s="349"/>
      <c r="E2" s="191" t="s">
        <v>11</v>
      </c>
      <c r="F2" s="191" t="s">
        <v>22</v>
      </c>
      <c r="G2" s="191" t="s">
        <v>23</v>
      </c>
      <c r="H2" s="191" t="s">
        <v>21</v>
      </c>
      <c r="I2" s="192" t="s">
        <v>85</v>
      </c>
      <c r="J2" s="193" t="s">
        <v>3</v>
      </c>
    </row>
    <row r="3" spans="1:10">
      <c r="A3" s="19" t="str">
        <f>'Nota Jual'!A3</f>
        <v>Juni</v>
      </c>
      <c r="B3" s="19">
        <f>'Nota Jual'!B3</f>
        <v>15</v>
      </c>
      <c r="C3" s="5" t="s">
        <v>151</v>
      </c>
      <c r="D3" s="5" t="s">
        <v>149</v>
      </c>
      <c r="E3" s="2"/>
      <c r="F3" s="2"/>
      <c r="G3" s="2"/>
      <c r="H3" s="2">
        <f>+(E3+(F3/12))*G3*1000</f>
        <v>0</v>
      </c>
      <c r="I3" s="190"/>
      <c r="J3" s="2">
        <f t="shared" ref="J3:J32" si="0">+((E3*12)+F3)*I3*1000</f>
        <v>0</v>
      </c>
    </row>
    <row r="4" spans="1:10">
      <c r="A4" s="19"/>
      <c r="B4" s="35"/>
      <c r="C4" s="5" t="s">
        <v>152</v>
      </c>
      <c r="D4" s="5">
        <v>6774</v>
      </c>
      <c r="E4" s="2">
        <v>2</v>
      </c>
      <c r="F4" s="2"/>
      <c r="G4" s="2">
        <v>756</v>
      </c>
      <c r="H4" s="2">
        <f t="shared" ref="H4:H17" si="1">+(E4+(F4/12))*G4*1000</f>
        <v>1512000</v>
      </c>
      <c r="I4" s="190">
        <v>75</v>
      </c>
      <c r="J4" s="2">
        <f t="shared" si="0"/>
        <v>1800000</v>
      </c>
    </row>
    <row r="5" spans="1:10">
      <c r="A5" s="19"/>
      <c r="B5" s="35"/>
      <c r="C5" s="5"/>
      <c r="D5" s="5">
        <v>6774</v>
      </c>
      <c r="E5" s="2">
        <v>2</v>
      </c>
      <c r="F5" s="2"/>
      <c r="G5" s="2">
        <v>756</v>
      </c>
      <c r="H5" s="2">
        <f t="shared" si="1"/>
        <v>1512000</v>
      </c>
      <c r="I5" s="190">
        <v>85</v>
      </c>
      <c r="J5" s="2">
        <f t="shared" si="0"/>
        <v>2040000</v>
      </c>
    </row>
    <row r="6" spans="1:10">
      <c r="A6" s="19"/>
      <c r="B6" s="35"/>
      <c r="C6" s="5"/>
      <c r="D6" s="5">
        <v>6771</v>
      </c>
      <c r="E6" s="2">
        <v>2</v>
      </c>
      <c r="F6" s="2"/>
      <c r="G6" s="2">
        <v>756</v>
      </c>
      <c r="H6" s="2">
        <f t="shared" si="1"/>
        <v>1512000</v>
      </c>
      <c r="I6" s="190">
        <v>75</v>
      </c>
      <c r="J6" s="2">
        <f t="shared" si="0"/>
        <v>1800000</v>
      </c>
    </row>
    <row r="7" spans="1:10">
      <c r="A7" s="19"/>
      <c r="B7" s="35"/>
      <c r="C7" s="5"/>
      <c r="D7" s="5">
        <v>6771</v>
      </c>
      <c r="E7" s="2">
        <v>2</v>
      </c>
      <c r="F7" s="2"/>
      <c r="G7" s="2">
        <v>756</v>
      </c>
      <c r="H7" s="2">
        <f t="shared" si="1"/>
        <v>1512000</v>
      </c>
      <c r="I7" s="190">
        <v>85</v>
      </c>
      <c r="J7" s="2">
        <f t="shared" si="0"/>
        <v>2040000</v>
      </c>
    </row>
    <row r="8" spans="1:10">
      <c r="A8" s="19"/>
      <c r="B8" s="35"/>
      <c r="C8" s="5"/>
      <c r="D8" s="5">
        <v>6773</v>
      </c>
      <c r="E8" s="2">
        <v>2</v>
      </c>
      <c r="F8" s="2">
        <v>4</v>
      </c>
      <c r="G8" s="2">
        <v>912</v>
      </c>
      <c r="H8" s="2">
        <f t="shared" si="1"/>
        <v>2128000</v>
      </c>
      <c r="I8" s="190">
        <v>75</v>
      </c>
      <c r="J8" s="2">
        <f t="shared" si="0"/>
        <v>2100000</v>
      </c>
    </row>
    <row r="9" spans="1:10">
      <c r="A9" s="19"/>
      <c r="B9" s="35"/>
      <c r="C9" s="5"/>
      <c r="D9" s="5">
        <v>6773</v>
      </c>
      <c r="E9" s="2">
        <v>2</v>
      </c>
      <c r="F9" s="2">
        <v>3</v>
      </c>
      <c r="G9" s="2">
        <v>912</v>
      </c>
      <c r="H9" s="2">
        <f t="shared" si="1"/>
        <v>2052000</v>
      </c>
      <c r="I9" s="190">
        <v>85</v>
      </c>
      <c r="J9" s="2">
        <f t="shared" si="0"/>
        <v>2295000</v>
      </c>
    </row>
    <row r="10" spans="1:10">
      <c r="A10" s="19"/>
      <c r="B10" s="35"/>
      <c r="C10" s="5" t="s">
        <v>153</v>
      </c>
      <c r="D10" s="5">
        <v>6778</v>
      </c>
      <c r="E10" s="2">
        <v>6</v>
      </c>
      <c r="F10" s="2"/>
      <c r="G10" s="2">
        <v>660</v>
      </c>
      <c r="H10" s="2">
        <f t="shared" si="1"/>
        <v>3960000</v>
      </c>
      <c r="I10" s="190">
        <v>55</v>
      </c>
      <c r="J10" s="2">
        <f t="shared" si="0"/>
        <v>3960000</v>
      </c>
    </row>
    <row r="11" spans="1:10">
      <c r="A11" s="19"/>
      <c r="B11" s="35"/>
      <c r="C11" s="5"/>
      <c r="D11" s="5">
        <v>755</v>
      </c>
      <c r="E11" s="2">
        <v>12</v>
      </c>
      <c r="F11" s="2"/>
      <c r="G11" s="2">
        <v>540</v>
      </c>
      <c r="H11" s="2">
        <f t="shared" si="1"/>
        <v>6480000</v>
      </c>
      <c r="I11" s="190">
        <v>45</v>
      </c>
      <c r="J11" s="2">
        <f t="shared" si="0"/>
        <v>6480000</v>
      </c>
    </row>
    <row r="12" spans="1:10">
      <c r="A12" s="19"/>
      <c r="B12" s="35"/>
      <c r="C12" s="5" t="s">
        <v>154</v>
      </c>
      <c r="D12" s="5">
        <v>6776</v>
      </c>
      <c r="E12" s="2">
        <v>2</v>
      </c>
      <c r="F12" s="2"/>
      <c r="G12" s="2">
        <v>744</v>
      </c>
      <c r="H12" s="2">
        <f t="shared" si="1"/>
        <v>1488000</v>
      </c>
      <c r="I12" s="190">
        <v>75</v>
      </c>
      <c r="J12" s="2">
        <f t="shared" si="0"/>
        <v>1800000</v>
      </c>
    </row>
    <row r="13" spans="1:10">
      <c r="A13" s="19"/>
      <c r="B13" s="35"/>
      <c r="C13" s="5"/>
      <c r="D13" s="5"/>
      <c r="E13" s="2">
        <v>2</v>
      </c>
      <c r="F13" s="2"/>
      <c r="G13" s="2">
        <v>744</v>
      </c>
      <c r="H13" s="2">
        <f t="shared" si="1"/>
        <v>1488000</v>
      </c>
      <c r="I13" s="190">
        <v>85</v>
      </c>
      <c r="J13" s="2">
        <f t="shared" si="0"/>
        <v>2040000</v>
      </c>
    </row>
    <row r="14" spans="1:10">
      <c r="A14" s="19"/>
      <c r="B14" s="35"/>
      <c r="C14" s="5"/>
      <c r="D14" s="5">
        <v>6775</v>
      </c>
      <c r="E14" s="2">
        <v>2</v>
      </c>
      <c r="F14" s="2"/>
      <c r="G14" s="2">
        <v>696</v>
      </c>
      <c r="H14" s="2">
        <f t="shared" si="1"/>
        <v>1392000</v>
      </c>
      <c r="I14" s="190">
        <v>75</v>
      </c>
      <c r="J14" s="2">
        <f t="shared" si="0"/>
        <v>1800000</v>
      </c>
    </row>
    <row r="15" spans="1:10">
      <c r="A15" s="19"/>
      <c r="B15" s="35"/>
      <c r="C15" s="5"/>
      <c r="D15" s="5"/>
      <c r="E15" s="2">
        <v>2</v>
      </c>
      <c r="F15" s="2"/>
      <c r="G15" s="2">
        <v>696</v>
      </c>
      <c r="H15" s="2">
        <f t="shared" si="1"/>
        <v>1392000</v>
      </c>
      <c r="I15" s="190">
        <v>85</v>
      </c>
      <c r="J15" s="2">
        <f t="shared" si="0"/>
        <v>2040000</v>
      </c>
    </row>
    <row r="16" spans="1:10">
      <c r="A16" s="19"/>
      <c r="B16" s="35"/>
      <c r="C16" s="5"/>
      <c r="D16" s="5">
        <v>6772</v>
      </c>
      <c r="E16" s="2">
        <v>2</v>
      </c>
      <c r="F16" s="2"/>
      <c r="G16" s="2">
        <v>708</v>
      </c>
      <c r="H16" s="2">
        <f t="shared" si="1"/>
        <v>1416000</v>
      </c>
      <c r="I16" s="190">
        <v>75</v>
      </c>
      <c r="J16" s="2">
        <f t="shared" si="0"/>
        <v>1800000</v>
      </c>
    </row>
    <row r="17" spans="1:10">
      <c r="A17" s="19"/>
      <c r="B17" s="35"/>
      <c r="C17" s="5"/>
      <c r="D17" s="5"/>
      <c r="E17" s="2">
        <v>2</v>
      </c>
      <c r="F17" s="2"/>
      <c r="G17" s="2">
        <v>708</v>
      </c>
      <c r="H17" s="2">
        <f t="shared" si="1"/>
        <v>1416000</v>
      </c>
      <c r="I17" s="190">
        <v>85</v>
      </c>
      <c r="J17" s="2">
        <f t="shared" si="0"/>
        <v>2040000</v>
      </c>
    </row>
    <row r="18" spans="1:10">
      <c r="A18" s="19"/>
      <c r="B18" s="35"/>
      <c r="C18" s="5"/>
      <c r="D18" s="5" t="s">
        <v>150</v>
      </c>
      <c r="E18" s="2"/>
      <c r="F18" s="2">
        <v>6</v>
      </c>
      <c r="G18" s="2">
        <v>744</v>
      </c>
      <c r="H18" s="2">
        <f>+(E18+(F18/12))*G18*1000</f>
        <v>372000</v>
      </c>
      <c r="I18" s="190">
        <v>65</v>
      </c>
      <c r="J18" s="2">
        <f t="shared" si="0"/>
        <v>390000</v>
      </c>
    </row>
    <row r="19" spans="1:10">
      <c r="A19" s="19"/>
      <c r="B19" s="35"/>
      <c r="C19" s="5"/>
      <c r="D19" s="5">
        <v>6777</v>
      </c>
      <c r="E19" s="2">
        <v>3</v>
      </c>
      <c r="F19" s="2"/>
      <c r="G19" s="2">
        <v>660</v>
      </c>
      <c r="H19" s="2">
        <f t="shared" ref="H19:H20" si="2">+(E19+(F19/12))*G19*1000</f>
        <v>1980000</v>
      </c>
      <c r="I19" s="190">
        <v>55</v>
      </c>
      <c r="J19" s="2">
        <f t="shared" si="0"/>
        <v>1980000</v>
      </c>
    </row>
    <row r="20" spans="1:10">
      <c r="A20" s="19"/>
      <c r="B20" s="35"/>
      <c r="C20" s="5"/>
      <c r="D20" s="5"/>
      <c r="E20" s="2">
        <v>3</v>
      </c>
      <c r="F20" s="2"/>
      <c r="G20" s="2">
        <v>660</v>
      </c>
      <c r="H20" s="2">
        <f t="shared" si="2"/>
        <v>1980000</v>
      </c>
      <c r="I20" s="190">
        <v>55</v>
      </c>
      <c r="J20" s="2">
        <f t="shared" si="0"/>
        <v>1980000</v>
      </c>
    </row>
    <row r="21" spans="1:10">
      <c r="A21" s="19"/>
      <c r="B21" s="35"/>
      <c r="C21" s="5" t="s">
        <v>155</v>
      </c>
      <c r="D21" s="5">
        <v>6771</v>
      </c>
      <c r="E21" s="2">
        <v>3</v>
      </c>
      <c r="F21" s="2">
        <v>2</v>
      </c>
      <c r="G21" s="2">
        <v>756</v>
      </c>
      <c r="H21" s="2">
        <f>+(E21+(F21/12))*G21*1000</f>
        <v>2394000</v>
      </c>
      <c r="I21" s="190">
        <v>75</v>
      </c>
      <c r="J21" s="2">
        <f t="shared" si="0"/>
        <v>2850000</v>
      </c>
    </row>
    <row r="22" spans="1:10">
      <c r="A22" s="19"/>
      <c r="B22" s="35"/>
      <c r="C22" s="5"/>
      <c r="D22" s="5">
        <v>6771</v>
      </c>
      <c r="E22" s="2">
        <v>3</v>
      </c>
      <c r="F22" s="2">
        <v>2</v>
      </c>
      <c r="G22" s="2">
        <v>756</v>
      </c>
      <c r="H22" s="2">
        <f t="shared" ref="H22:H32" si="3">+(E22+(F22/12))*G22*1000</f>
        <v>2394000</v>
      </c>
      <c r="I22" s="190">
        <v>85</v>
      </c>
      <c r="J22" s="2">
        <f t="shared" si="0"/>
        <v>3230000</v>
      </c>
    </row>
    <row r="23" spans="1:10">
      <c r="A23" s="19"/>
      <c r="B23" s="35"/>
      <c r="C23" s="5"/>
      <c r="D23" s="5">
        <v>6774</v>
      </c>
      <c r="E23" s="2">
        <v>2</v>
      </c>
      <c r="F23" s="2"/>
      <c r="G23" s="2">
        <v>756</v>
      </c>
      <c r="H23" s="2">
        <f t="shared" si="3"/>
        <v>1512000</v>
      </c>
      <c r="I23" s="190">
        <v>85</v>
      </c>
      <c r="J23" s="2">
        <f t="shared" si="0"/>
        <v>2040000</v>
      </c>
    </row>
    <row r="24" spans="1:10">
      <c r="A24" s="19"/>
      <c r="B24" s="35"/>
      <c r="C24" s="5"/>
      <c r="D24" s="5">
        <v>6774</v>
      </c>
      <c r="E24" s="2">
        <v>2</v>
      </c>
      <c r="F24" s="2">
        <v>4</v>
      </c>
      <c r="G24" s="2">
        <v>756</v>
      </c>
      <c r="H24" s="2">
        <f t="shared" si="3"/>
        <v>1764000</v>
      </c>
      <c r="I24" s="190">
        <v>75</v>
      </c>
      <c r="J24" s="2">
        <f t="shared" si="0"/>
        <v>2100000</v>
      </c>
    </row>
    <row r="25" spans="1:10">
      <c r="A25" s="19"/>
      <c r="B25" s="35"/>
      <c r="C25" s="5"/>
      <c r="D25" s="5">
        <v>6779</v>
      </c>
      <c r="E25" s="2">
        <v>1</v>
      </c>
      <c r="F25" s="2"/>
      <c r="G25" s="2">
        <v>660</v>
      </c>
      <c r="H25" s="2">
        <f t="shared" si="3"/>
        <v>660000</v>
      </c>
      <c r="I25" s="190">
        <v>55</v>
      </c>
      <c r="J25" s="2">
        <f t="shared" si="0"/>
        <v>660000</v>
      </c>
    </row>
    <row r="26" spans="1:10">
      <c r="A26" s="19"/>
      <c r="B26" s="35"/>
      <c r="C26" s="5"/>
      <c r="D26" s="5">
        <v>6776</v>
      </c>
      <c r="E26" s="2">
        <v>2</v>
      </c>
      <c r="F26" s="2">
        <v>7</v>
      </c>
      <c r="G26" s="2">
        <v>744</v>
      </c>
      <c r="H26" s="2">
        <f t="shared" si="3"/>
        <v>1922000</v>
      </c>
      <c r="I26" s="190">
        <v>75</v>
      </c>
      <c r="J26" s="2">
        <f t="shared" si="0"/>
        <v>2325000</v>
      </c>
    </row>
    <row r="27" spans="1:10">
      <c r="A27" s="19"/>
      <c r="B27" s="35"/>
      <c r="C27" s="5"/>
      <c r="D27" s="5">
        <v>6775</v>
      </c>
      <c r="E27" s="2">
        <v>2</v>
      </c>
      <c r="F27" s="2">
        <v>8</v>
      </c>
      <c r="G27" s="2">
        <v>696</v>
      </c>
      <c r="H27" s="2">
        <f t="shared" si="3"/>
        <v>1856000</v>
      </c>
      <c r="I27" s="190">
        <v>85</v>
      </c>
      <c r="J27" s="2">
        <f t="shared" si="0"/>
        <v>2720000</v>
      </c>
    </row>
    <row r="28" spans="1:10">
      <c r="A28" s="19"/>
      <c r="B28" s="35"/>
      <c r="C28" s="5"/>
      <c r="D28" s="5"/>
      <c r="E28" s="2">
        <v>2</v>
      </c>
      <c r="F28" s="2">
        <v>8</v>
      </c>
      <c r="G28" s="2">
        <v>696</v>
      </c>
      <c r="H28" s="2">
        <f t="shared" si="3"/>
        <v>1856000</v>
      </c>
      <c r="I28" s="190">
        <v>75</v>
      </c>
      <c r="J28" s="2">
        <f t="shared" si="0"/>
        <v>2400000</v>
      </c>
    </row>
    <row r="29" spans="1:10">
      <c r="A29" s="19"/>
      <c r="B29" s="35"/>
      <c r="C29" s="5"/>
      <c r="D29" s="5">
        <v>6772</v>
      </c>
      <c r="E29" s="2">
        <v>2</v>
      </c>
      <c r="F29" s="2">
        <v>6</v>
      </c>
      <c r="G29" s="2">
        <v>708</v>
      </c>
      <c r="H29" s="2">
        <f t="shared" si="3"/>
        <v>1770000</v>
      </c>
      <c r="I29" s="190">
        <v>85</v>
      </c>
      <c r="J29" s="2">
        <f t="shared" si="0"/>
        <v>2550000</v>
      </c>
    </row>
    <row r="30" spans="1:10">
      <c r="A30" s="19"/>
      <c r="B30" s="35"/>
      <c r="C30" s="5"/>
      <c r="D30" s="5"/>
      <c r="E30" s="2">
        <v>2</v>
      </c>
      <c r="F30" s="2">
        <v>4</v>
      </c>
      <c r="G30" s="2">
        <v>708</v>
      </c>
      <c r="H30" s="2">
        <f t="shared" si="3"/>
        <v>1652000</v>
      </c>
      <c r="I30" s="190">
        <v>75</v>
      </c>
      <c r="J30" s="2">
        <f t="shared" si="0"/>
        <v>2100000</v>
      </c>
    </row>
    <row r="31" spans="1:10">
      <c r="A31" s="19"/>
      <c r="B31" s="35"/>
      <c r="C31" s="5"/>
      <c r="D31" s="5">
        <v>6777</v>
      </c>
      <c r="E31" s="2">
        <v>2</v>
      </c>
      <c r="F31" s="2"/>
      <c r="G31" s="2">
        <v>660</v>
      </c>
      <c r="H31" s="2">
        <f t="shared" si="3"/>
        <v>1320000</v>
      </c>
      <c r="I31" s="190">
        <v>55</v>
      </c>
      <c r="J31" s="2">
        <f t="shared" si="0"/>
        <v>1320000</v>
      </c>
    </row>
    <row r="32" spans="1:10">
      <c r="A32" s="19"/>
      <c r="B32" s="35"/>
      <c r="C32" s="5"/>
      <c r="D32" s="5">
        <v>6776</v>
      </c>
      <c r="E32" s="2">
        <v>2</v>
      </c>
      <c r="F32" s="2">
        <v>10</v>
      </c>
      <c r="G32" s="2">
        <v>744</v>
      </c>
      <c r="H32" s="2">
        <f t="shared" si="3"/>
        <v>2108000</v>
      </c>
      <c r="I32" s="190">
        <v>85</v>
      </c>
      <c r="J32" s="2">
        <f t="shared" si="0"/>
        <v>2890000</v>
      </c>
    </row>
    <row r="33" spans="1:10">
      <c r="A33" s="19"/>
      <c r="B33" s="35"/>
      <c r="C33" s="22"/>
      <c r="D33" s="22"/>
      <c r="E33" s="22"/>
      <c r="F33" s="22"/>
      <c r="G33" s="22"/>
      <c r="H33" s="4">
        <f t="shared" ref="H33:H34" si="4">+(E33+(F33/12))*G33*1000</f>
        <v>0</v>
      </c>
      <c r="I33" s="22"/>
      <c r="J33" s="4">
        <f t="shared" ref="J33:J44" si="5">+((E33*12)+F33)*I33*1000</f>
        <v>0</v>
      </c>
    </row>
    <row r="34" spans="1:10" ht="15.75" thickBot="1">
      <c r="A34" s="19"/>
      <c r="B34" s="35"/>
      <c r="C34" s="22"/>
      <c r="D34" s="22"/>
      <c r="E34" s="22"/>
      <c r="F34" s="22"/>
      <c r="G34" s="22"/>
      <c r="H34" s="4">
        <f t="shared" si="4"/>
        <v>0</v>
      </c>
      <c r="I34" s="22"/>
      <c r="J34" s="4">
        <f t="shared" si="5"/>
        <v>0</v>
      </c>
    </row>
    <row r="35" spans="1:10" ht="15.75" hidden="1" thickBot="1">
      <c r="A35" s="19"/>
      <c r="B35" s="25"/>
      <c r="C35" s="5"/>
      <c r="D35" s="5"/>
      <c r="E35" s="2"/>
      <c r="F35" s="2"/>
      <c r="G35" s="2"/>
      <c r="H35" s="2">
        <f t="shared" ref="H35:H44" si="6">+(E35+(F35/12))*G35*1000</f>
        <v>0</v>
      </c>
      <c r="I35" s="2"/>
      <c r="J35" s="2">
        <f t="shared" si="5"/>
        <v>0</v>
      </c>
    </row>
    <row r="36" spans="1:10" ht="15.75" hidden="1" thickBot="1">
      <c r="A36" s="19"/>
      <c r="B36" s="25"/>
      <c r="C36" s="5"/>
      <c r="D36" s="5"/>
      <c r="E36" s="2"/>
      <c r="F36" s="2"/>
      <c r="G36" s="2"/>
      <c r="H36" s="2">
        <f t="shared" si="6"/>
        <v>0</v>
      </c>
      <c r="I36" s="2"/>
      <c r="J36" s="2">
        <f t="shared" si="5"/>
        <v>0</v>
      </c>
    </row>
    <row r="37" spans="1:10" ht="15.75" hidden="1" thickBot="1">
      <c r="A37" s="19"/>
      <c r="B37" s="25"/>
      <c r="C37" s="5"/>
      <c r="D37" s="5"/>
      <c r="E37" s="2"/>
      <c r="F37" s="2"/>
      <c r="G37" s="2"/>
      <c r="H37" s="2">
        <f t="shared" si="6"/>
        <v>0</v>
      </c>
      <c r="I37" s="2"/>
      <c r="J37" s="2">
        <f t="shared" si="5"/>
        <v>0</v>
      </c>
    </row>
    <row r="38" spans="1:10" ht="15.75" hidden="1" thickBot="1">
      <c r="A38" s="19"/>
      <c r="B38" s="25"/>
      <c r="C38" s="5"/>
      <c r="D38" s="5"/>
      <c r="E38" s="2"/>
      <c r="F38" s="2"/>
      <c r="G38" s="2"/>
      <c r="H38" s="2">
        <f t="shared" si="6"/>
        <v>0</v>
      </c>
      <c r="I38" s="2"/>
      <c r="J38" s="2">
        <f t="shared" si="5"/>
        <v>0</v>
      </c>
    </row>
    <row r="39" spans="1:10" ht="15.75" hidden="1" thickBot="1">
      <c r="A39" s="19"/>
      <c r="B39" s="25"/>
      <c r="C39" s="5"/>
      <c r="D39" s="5"/>
      <c r="E39" s="2"/>
      <c r="F39" s="2"/>
      <c r="G39" s="2"/>
      <c r="H39" s="2">
        <f t="shared" si="6"/>
        <v>0</v>
      </c>
      <c r="I39" s="2"/>
      <c r="J39" s="2">
        <f t="shared" si="5"/>
        <v>0</v>
      </c>
    </row>
    <row r="40" spans="1:10" ht="15.75" hidden="1" thickBot="1">
      <c r="A40" s="20"/>
      <c r="B40" s="13"/>
      <c r="C40" s="5"/>
      <c r="D40" s="5"/>
      <c r="E40" s="2"/>
      <c r="F40" s="2"/>
      <c r="G40" s="2"/>
      <c r="H40" s="2">
        <f t="shared" si="6"/>
        <v>0</v>
      </c>
      <c r="I40" s="2"/>
      <c r="J40" s="2">
        <f t="shared" si="5"/>
        <v>0</v>
      </c>
    </row>
    <row r="41" spans="1:10" ht="15.75" hidden="1" thickBot="1">
      <c r="A41" s="20"/>
      <c r="B41" s="13"/>
      <c r="C41" s="5"/>
      <c r="D41" s="5"/>
      <c r="E41" s="2"/>
      <c r="F41" s="2"/>
      <c r="G41" s="2"/>
      <c r="H41" s="2">
        <f t="shared" si="6"/>
        <v>0</v>
      </c>
      <c r="I41" s="2"/>
      <c r="J41" s="2">
        <f t="shared" si="5"/>
        <v>0</v>
      </c>
    </row>
    <row r="42" spans="1:10" ht="15.75" hidden="1" thickBot="1">
      <c r="A42" s="20"/>
      <c r="B42" s="13"/>
      <c r="C42" s="5"/>
      <c r="D42" s="5"/>
      <c r="E42" s="2"/>
      <c r="F42" s="2"/>
      <c r="G42" s="2"/>
      <c r="H42" s="2">
        <f t="shared" si="6"/>
        <v>0</v>
      </c>
      <c r="I42" s="2"/>
      <c r="J42" s="2">
        <f t="shared" si="5"/>
        <v>0</v>
      </c>
    </row>
    <row r="43" spans="1:10" ht="15.75" hidden="1" thickBot="1">
      <c r="A43" s="20"/>
      <c r="B43" s="13"/>
      <c r="C43" s="5"/>
      <c r="D43" s="5"/>
      <c r="E43" s="2"/>
      <c r="F43" s="2"/>
      <c r="G43" s="2"/>
      <c r="H43" s="2">
        <f t="shared" si="6"/>
        <v>0</v>
      </c>
      <c r="I43" s="2"/>
      <c r="J43" s="2">
        <f t="shared" si="5"/>
        <v>0</v>
      </c>
    </row>
    <row r="44" spans="1:10" ht="15.75" hidden="1" thickBot="1">
      <c r="A44" s="20"/>
      <c r="B44" s="13"/>
      <c r="C44" s="5"/>
      <c r="D44" s="5"/>
      <c r="E44" s="2"/>
      <c r="F44" s="2"/>
      <c r="G44" s="2"/>
      <c r="H44" s="2">
        <f t="shared" si="6"/>
        <v>0</v>
      </c>
      <c r="I44" s="2"/>
      <c r="J44" s="2">
        <f t="shared" si="5"/>
        <v>0</v>
      </c>
    </row>
    <row r="45" spans="1:10" ht="15.75" thickBot="1">
      <c r="E45" s="14">
        <f>+SUM(E3:E34)</f>
        <v>73</v>
      </c>
      <c r="F45" s="14">
        <f>+SUM(F3:F34)</f>
        <v>64</v>
      </c>
      <c r="G45" s="11"/>
      <c r="H45" s="65">
        <f>SUM(H3:H34)</f>
        <v>54800000</v>
      </c>
      <c r="I45" s="11"/>
      <c r="J45" s="65">
        <f>SUM(J3:J34)</f>
        <v>65570000</v>
      </c>
    </row>
    <row r="46" spans="1:10">
      <c r="C46" s="18"/>
      <c r="D46" s="18"/>
      <c r="E46" s="17">
        <v>78</v>
      </c>
      <c r="F46" s="17">
        <v>4</v>
      </c>
      <c r="G46" s="10"/>
      <c r="H46" s="17"/>
      <c r="I46" s="10"/>
      <c r="J46" s="17"/>
    </row>
    <row r="47" spans="1:10">
      <c r="B47" s="35"/>
    </row>
    <row r="48" spans="1:10">
      <c r="A48" s="20" t="str">
        <f>+'Nota Jual'!A144</f>
        <v>Juni</v>
      </c>
      <c r="B48" s="25">
        <f>'Nota Jual'!B144</f>
        <v>16</v>
      </c>
      <c r="C48" s="5" t="s">
        <v>156</v>
      </c>
      <c r="D48" s="5" t="s">
        <v>149</v>
      </c>
      <c r="E48" s="2"/>
      <c r="F48" s="2"/>
      <c r="G48" s="2"/>
      <c r="H48" s="2">
        <f>+(E48+(F48/12))*G48*1000</f>
        <v>0</v>
      </c>
      <c r="I48" s="2"/>
      <c r="J48" s="2">
        <f t="shared" ref="J48:J59" si="7">+((E48*12)+F48)*I48*1000</f>
        <v>0</v>
      </c>
    </row>
    <row r="49" spans="1:10">
      <c r="A49" s="20"/>
      <c r="B49" s="25"/>
      <c r="C49" s="5" t="s">
        <v>157</v>
      </c>
      <c r="D49" s="5">
        <v>6765</v>
      </c>
      <c r="E49" s="2">
        <v>8</v>
      </c>
      <c r="F49" s="2"/>
      <c r="G49" s="2">
        <v>900</v>
      </c>
      <c r="H49" s="2">
        <f t="shared" ref="H49:H59" si="8">+(E49+(F49/12))*G49*1000</f>
        <v>7200000</v>
      </c>
      <c r="I49" s="2">
        <v>120</v>
      </c>
      <c r="J49" s="2">
        <f t="shared" si="7"/>
        <v>11520000</v>
      </c>
    </row>
    <row r="50" spans="1:10">
      <c r="A50" s="20"/>
      <c r="B50" s="25"/>
      <c r="C50" s="5"/>
      <c r="D50" s="5"/>
      <c r="E50" s="2"/>
      <c r="F50" s="2">
        <v>1</v>
      </c>
      <c r="G50" s="2">
        <v>900</v>
      </c>
      <c r="H50" s="2">
        <f t="shared" si="8"/>
        <v>75000</v>
      </c>
      <c r="I50" s="2">
        <v>85</v>
      </c>
      <c r="J50" s="2">
        <f t="shared" si="7"/>
        <v>85000</v>
      </c>
    </row>
    <row r="51" spans="1:10">
      <c r="A51" s="20"/>
      <c r="B51" s="25"/>
      <c r="C51" s="5" t="s">
        <v>158</v>
      </c>
      <c r="D51" s="5">
        <v>4200</v>
      </c>
      <c r="E51" s="2">
        <v>25</v>
      </c>
      <c r="F51" s="2">
        <v>6</v>
      </c>
      <c r="G51" s="2">
        <v>804</v>
      </c>
      <c r="H51" s="2">
        <f t="shared" si="8"/>
        <v>20502000</v>
      </c>
      <c r="I51" s="2">
        <v>85</v>
      </c>
      <c r="J51" s="2">
        <f t="shared" si="7"/>
        <v>26010000</v>
      </c>
    </row>
    <row r="52" spans="1:10">
      <c r="A52" s="20"/>
      <c r="B52" s="25"/>
      <c r="C52" s="5"/>
      <c r="D52" s="5">
        <v>6780</v>
      </c>
      <c r="E52" s="2">
        <v>9</v>
      </c>
      <c r="F52" s="2">
        <v>6</v>
      </c>
      <c r="G52" s="2">
        <v>804</v>
      </c>
      <c r="H52" s="2">
        <f t="shared" si="8"/>
        <v>7638000</v>
      </c>
      <c r="I52" s="2">
        <v>85</v>
      </c>
      <c r="J52" s="2">
        <f t="shared" si="7"/>
        <v>9690000</v>
      </c>
    </row>
    <row r="53" spans="1:10">
      <c r="A53" s="20"/>
      <c r="B53" s="25"/>
      <c r="C53" s="229" t="s">
        <v>159</v>
      </c>
      <c r="D53" s="229">
        <v>6778</v>
      </c>
      <c r="E53" s="230">
        <v>4</v>
      </c>
      <c r="F53" s="230">
        <v>11</v>
      </c>
      <c r="G53" s="230">
        <v>660</v>
      </c>
      <c r="H53" s="230">
        <f t="shared" si="8"/>
        <v>3245000</v>
      </c>
      <c r="I53" s="230">
        <v>55</v>
      </c>
      <c r="J53" s="230">
        <f t="shared" si="7"/>
        <v>3245000</v>
      </c>
    </row>
    <row r="54" spans="1:10">
      <c r="A54" s="20"/>
      <c r="B54" s="25"/>
      <c r="C54" s="229"/>
      <c r="D54" s="229"/>
      <c r="E54" s="230">
        <v>10</v>
      </c>
      <c r="F54" s="230"/>
      <c r="G54" s="230">
        <v>480</v>
      </c>
      <c r="H54" s="230">
        <f t="shared" si="8"/>
        <v>4800000</v>
      </c>
      <c r="I54" s="230">
        <v>42</v>
      </c>
      <c r="J54" s="230">
        <f t="shared" si="7"/>
        <v>5040000</v>
      </c>
    </row>
    <row r="55" spans="1:10">
      <c r="A55" s="20"/>
      <c r="B55" s="25"/>
      <c r="C55" s="229"/>
      <c r="D55" s="229">
        <v>4200</v>
      </c>
      <c r="E55" s="230">
        <v>5</v>
      </c>
      <c r="F55" s="230">
        <v>6</v>
      </c>
      <c r="G55" s="230">
        <v>804</v>
      </c>
      <c r="H55" s="230">
        <f t="shared" si="8"/>
        <v>4422000</v>
      </c>
      <c r="I55" s="230">
        <v>85</v>
      </c>
      <c r="J55" s="230">
        <f t="shared" si="7"/>
        <v>5610000</v>
      </c>
    </row>
    <row r="56" spans="1:10">
      <c r="A56" s="20"/>
      <c r="B56" s="25"/>
      <c r="C56" s="229" t="s">
        <v>160</v>
      </c>
      <c r="D56" s="229">
        <v>6777</v>
      </c>
      <c r="E56" s="230">
        <v>8</v>
      </c>
      <c r="F56" s="230">
        <v>6</v>
      </c>
      <c r="G56" s="230">
        <v>660</v>
      </c>
      <c r="H56" s="230">
        <f t="shared" si="8"/>
        <v>5610000</v>
      </c>
      <c r="I56" s="230">
        <v>55</v>
      </c>
      <c r="J56" s="230">
        <f t="shared" si="7"/>
        <v>5610000</v>
      </c>
    </row>
    <row r="57" spans="1:10">
      <c r="A57" s="20"/>
      <c r="B57" s="25"/>
      <c r="C57" s="229"/>
      <c r="D57" s="229">
        <v>6779</v>
      </c>
      <c r="E57" s="230">
        <v>8</v>
      </c>
      <c r="F57" s="230">
        <v>8</v>
      </c>
      <c r="G57" s="230">
        <v>660</v>
      </c>
      <c r="H57" s="230">
        <f t="shared" si="8"/>
        <v>5720000</v>
      </c>
      <c r="I57" s="230">
        <v>55</v>
      </c>
      <c r="J57" s="230">
        <f t="shared" si="7"/>
        <v>5720000</v>
      </c>
    </row>
    <row r="58" spans="1:10">
      <c r="A58" s="20"/>
      <c r="B58" s="25"/>
      <c r="C58" s="229" t="s">
        <v>161</v>
      </c>
      <c r="D58" s="229">
        <v>6777</v>
      </c>
      <c r="E58" s="230">
        <v>25</v>
      </c>
      <c r="F58" s="230">
        <v>7</v>
      </c>
      <c r="G58" s="230">
        <v>480</v>
      </c>
      <c r="H58" s="230">
        <f t="shared" si="8"/>
        <v>12280000</v>
      </c>
      <c r="I58" s="230">
        <v>42</v>
      </c>
      <c r="J58" s="230">
        <f t="shared" si="7"/>
        <v>12894000</v>
      </c>
    </row>
    <row r="59" spans="1:10">
      <c r="A59" s="20"/>
      <c r="B59" s="25"/>
      <c r="C59" s="229" t="s">
        <v>162</v>
      </c>
      <c r="D59" s="229">
        <v>6779</v>
      </c>
      <c r="E59" s="230">
        <v>25</v>
      </c>
      <c r="F59" s="230">
        <v>8</v>
      </c>
      <c r="G59" s="230">
        <v>480</v>
      </c>
      <c r="H59" s="230">
        <f t="shared" si="8"/>
        <v>12320000</v>
      </c>
      <c r="I59" s="230">
        <v>42</v>
      </c>
      <c r="J59" s="230">
        <f t="shared" si="7"/>
        <v>12936000</v>
      </c>
    </row>
    <row r="60" spans="1:10">
      <c r="A60" s="20"/>
      <c r="B60" s="25"/>
      <c r="C60" s="5"/>
      <c r="D60" s="5"/>
      <c r="E60" s="2"/>
      <c r="F60" s="2"/>
      <c r="G60" s="2"/>
      <c r="H60" s="2">
        <f t="shared" ref="H60" si="9">+(E60+(F60/12))*G60*1000</f>
        <v>0</v>
      </c>
      <c r="I60" s="2"/>
      <c r="J60" s="2">
        <f t="shared" ref="J60" si="10">+((E60*12)+F60)*I60*1000</f>
        <v>0</v>
      </c>
    </row>
    <row r="61" spans="1:10" ht="15.75" thickBot="1">
      <c r="A61" s="20"/>
      <c r="B61" s="25"/>
      <c r="C61" s="5"/>
      <c r="D61" s="5"/>
      <c r="E61" s="50"/>
      <c r="F61" s="50"/>
      <c r="G61" s="2"/>
      <c r="H61" s="50">
        <f t="shared" ref="H61" si="11">+(E61+(F61/12))*G61*1000</f>
        <v>0</v>
      </c>
      <c r="I61" s="2"/>
      <c r="J61" s="50">
        <f t="shared" ref="J61" si="12">+((E61*12)+F61)*I61*1000</f>
        <v>0</v>
      </c>
    </row>
    <row r="62" spans="1:10" ht="15.75" thickBot="1">
      <c r="D62" s="79"/>
      <c r="E62" s="49">
        <f>SUM(E48:E61)</f>
        <v>127</v>
      </c>
      <c r="F62" s="82">
        <f>SUM(F48:F61)</f>
        <v>59</v>
      </c>
      <c r="G62" s="11"/>
      <c r="H62" s="74">
        <f>SUM(H48:H61)</f>
        <v>83812000</v>
      </c>
      <c r="I62" s="11"/>
      <c r="J62" s="74">
        <f>SUM(J48:J61)</f>
        <v>98360000</v>
      </c>
    </row>
    <row r="63" spans="1:10">
      <c r="D63" s="24"/>
      <c r="E63" s="10">
        <v>131</v>
      </c>
      <c r="F63" s="10">
        <v>11</v>
      </c>
      <c r="G63" s="11"/>
      <c r="H63" s="11"/>
      <c r="I63" s="11"/>
      <c r="J63" s="11"/>
    </row>
    <row r="64" spans="1:10">
      <c r="E64" s="35"/>
      <c r="F64" s="35"/>
      <c r="G64" s="35"/>
      <c r="H64" s="35"/>
      <c r="I64" s="35"/>
      <c r="J64" s="35"/>
    </row>
    <row r="65" spans="1:10">
      <c r="A65" s="20" t="str">
        <f>+'Nota Jual'!A234</f>
        <v>Juni</v>
      </c>
      <c r="B65" s="13">
        <f>+'Nota Jual'!B234</f>
        <v>17</v>
      </c>
      <c r="C65" s="5" t="s">
        <v>175</v>
      </c>
      <c r="D65" s="5">
        <v>6783</v>
      </c>
      <c r="E65" s="2">
        <v>18</v>
      </c>
      <c r="F65" s="2">
        <v>8</v>
      </c>
      <c r="G65" s="2">
        <v>660</v>
      </c>
      <c r="H65" s="2">
        <f t="shared" ref="H65" si="13">+(E65+(F65/12))*G65*1000</f>
        <v>12320000</v>
      </c>
      <c r="I65" s="2">
        <v>55</v>
      </c>
      <c r="J65" s="2">
        <f t="shared" ref="J65:J73" si="14">+((E65*12)+F65)*I65*1000</f>
        <v>12320000</v>
      </c>
    </row>
    <row r="66" spans="1:10">
      <c r="A66" s="19"/>
      <c r="B66" s="25"/>
      <c r="C66" s="5" t="s">
        <v>176</v>
      </c>
      <c r="D66" s="5">
        <v>6783</v>
      </c>
      <c r="E66" s="2">
        <v>19</v>
      </c>
      <c r="F66" s="2">
        <v>2</v>
      </c>
      <c r="G66" s="2">
        <v>480</v>
      </c>
      <c r="H66" s="2">
        <f>+(E66+(F66/12))*G66*1000</f>
        <v>9200000</v>
      </c>
      <c r="I66" s="2">
        <v>42</v>
      </c>
      <c r="J66" s="2">
        <f t="shared" si="14"/>
        <v>9660000</v>
      </c>
    </row>
    <row r="67" spans="1:10">
      <c r="A67" s="19"/>
      <c r="B67" s="25"/>
      <c r="C67" s="5"/>
      <c r="D67" s="5">
        <v>6784</v>
      </c>
      <c r="E67" s="2">
        <v>5</v>
      </c>
      <c r="F67" s="2"/>
      <c r="G67" s="2">
        <v>660</v>
      </c>
      <c r="H67" s="2">
        <f t="shared" ref="H67:H73" si="15">+(E67+(F67/12))*G67*1000</f>
        <v>3300000</v>
      </c>
      <c r="I67" s="2">
        <v>55</v>
      </c>
      <c r="J67" s="2">
        <f t="shared" si="14"/>
        <v>3300000</v>
      </c>
    </row>
    <row r="68" spans="1:10">
      <c r="A68" s="19"/>
      <c r="B68" s="25"/>
      <c r="C68" s="5" t="s">
        <v>177</v>
      </c>
      <c r="D68" s="5">
        <v>6778</v>
      </c>
      <c r="E68" s="2">
        <v>14</v>
      </c>
      <c r="F68" s="2">
        <v>7</v>
      </c>
      <c r="G68" s="2">
        <v>480</v>
      </c>
      <c r="H68" s="2">
        <f t="shared" si="15"/>
        <v>7000000</v>
      </c>
      <c r="I68" s="2">
        <v>42</v>
      </c>
      <c r="J68" s="2">
        <f t="shared" si="14"/>
        <v>7350000</v>
      </c>
    </row>
    <row r="69" spans="1:10">
      <c r="A69" s="19"/>
      <c r="B69" s="25"/>
      <c r="C69" s="5"/>
      <c r="D69" s="5">
        <v>6784</v>
      </c>
      <c r="E69" s="2">
        <v>10</v>
      </c>
      <c r="F69" s="2">
        <v>9</v>
      </c>
      <c r="G69" s="2">
        <v>480</v>
      </c>
      <c r="H69" s="2">
        <f t="shared" si="15"/>
        <v>5160000</v>
      </c>
      <c r="I69" s="2">
        <v>42</v>
      </c>
      <c r="J69" s="2">
        <f t="shared" si="14"/>
        <v>5418000</v>
      </c>
    </row>
    <row r="70" spans="1:10">
      <c r="A70" s="19"/>
      <c r="B70" s="25"/>
      <c r="C70" s="5" t="s">
        <v>178</v>
      </c>
      <c r="D70" s="5">
        <v>6782</v>
      </c>
      <c r="E70" s="2">
        <v>15</v>
      </c>
      <c r="F70" s="2">
        <v>1</v>
      </c>
      <c r="G70" s="2">
        <v>480</v>
      </c>
      <c r="H70" s="2">
        <f t="shared" si="15"/>
        <v>7240000</v>
      </c>
      <c r="I70" s="2">
        <v>42</v>
      </c>
      <c r="J70" s="2">
        <f t="shared" si="14"/>
        <v>7602000</v>
      </c>
    </row>
    <row r="71" spans="1:10">
      <c r="A71" s="19"/>
      <c r="B71" s="25"/>
      <c r="C71" s="5"/>
      <c r="D71" s="5"/>
      <c r="E71" s="2">
        <v>6</v>
      </c>
      <c r="F71" s="2"/>
      <c r="G71" s="2">
        <v>660</v>
      </c>
      <c r="H71" s="2">
        <f t="shared" si="15"/>
        <v>3960000</v>
      </c>
      <c r="I71" s="2">
        <v>55</v>
      </c>
      <c r="J71" s="2">
        <f t="shared" si="14"/>
        <v>3960000</v>
      </c>
    </row>
    <row r="72" spans="1:10">
      <c r="A72" s="19"/>
      <c r="B72" s="25"/>
      <c r="C72" s="5" t="s">
        <v>179</v>
      </c>
      <c r="D72" s="5">
        <v>6781</v>
      </c>
      <c r="E72" s="2">
        <v>5</v>
      </c>
      <c r="F72" s="2">
        <v>11</v>
      </c>
      <c r="G72" s="2">
        <v>984</v>
      </c>
      <c r="H72" s="2">
        <f t="shared" si="15"/>
        <v>5822000</v>
      </c>
      <c r="I72" s="2">
        <v>120</v>
      </c>
      <c r="J72" s="2">
        <f t="shared" si="14"/>
        <v>8520000</v>
      </c>
    </row>
    <row r="73" spans="1:10">
      <c r="A73" s="19"/>
      <c r="B73" s="25"/>
      <c r="C73" s="5"/>
      <c r="D73" s="5"/>
      <c r="E73" s="2">
        <v>5</v>
      </c>
      <c r="F73" s="2">
        <v>11</v>
      </c>
      <c r="G73" s="2">
        <v>984</v>
      </c>
      <c r="H73" s="2">
        <f t="shared" si="15"/>
        <v>5822000</v>
      </c>
      <c r="I73" s="2">
        <v>120</v>
      </c>
      <c r="J73" s="2">
        <f t="shared" si="14"/>
        <v>8520000</v>
      </c>
    </row>
    <row r="74" spans="1:10" ht="15.75" thickBot="1">
      <c r="A74" s="19"/>
      <c r="B74" s="25"/>
      <c r="C74" s="13"/>
      <c r="D74" s="5"/>
      <c r="E74" s="2"/>
      <c r="F74" s="2"/>
      <c r="G74" s="2"/>
      <c r="H74" s="2">
        <f t="shared" ref="H74" si="16">+(E74+(F74/12))*G74*1000</f>
        <v>0</v>
      </c>
      <c r="I74" s="2"/>
      <c r="J74" s="2">
        <f t="shared" ref="J74" si="17">+((E74*12)+F74)*I74*1000</f>
        <v>0</v>
      </c>
    </row>
    <row r="75" spans="1:10" ht="15.75" thickBot="1">
      <c r="E75" s="14">
        <f>SUM(E65:E74)</f>
        <v>97</v>
      </c>
      <c r="F75" s="16">
        <f>SUM(F65:F74)</f>
        <v>49</v>
      </c>
      <c r="G75" s="11"/>
      <c r="H75" s="65">
        <f>SUM(H65:H74)</f>
        <v>59824000</v>
      </c>
      <c r="I75" s="11"/>
      <c r="J75" s="65">
        <f>SUM(J65:J74)</f>
        <v>66650000</v>
      </c>
    </row>
    <row r="76" spans="1:10">
      <c r="E76" s="10">
        <v>101</v>
      </c>
      <c r="F76" s="10">
        <v>1</v>
      </c>
      <c r="G76" s="11"/>
      <c r="H76" s="11"/>
      <c r="I76" s="11"/>
      <c r="J76" s="11"/>
    </row>
    <row r="77" spans="1:10">
      <c r="F77" s="3" t="s">
        <v>82</v>
      </c>
    </row>
    <row r="78" spans="1:10">
      <c r="A78" s="20" t="str">
        <f>+'Nota Jual'!A293</f>
        <v>Juni</v>
      </c>
      <c r="B78" s="13">
        <f>+'Nota Jual'!B293</f>
        <v>18</v>
      </c>
      <c r="C78" s="5" t="s">
        <v>180</v>
      </c>
      <c r="D78" s="5" t="s">
        <v>181</v>
      </c>
      <c r="E78" s="2">
        <v>6</v>
      </c>
      <c r="F78" s="2"/>
      <c r="G78" s="2">
        <v>768</v>
      </c>
      <c r="H78" s="2">
        <f>+(E78+(F78/12))*G78*1000</f>
        <v>4608000</v>
      </c>
      <c r="I78" s="2">
        <v>105</v>
      </c>
      <c r="J78" s="2">
        <f t="shared" ref="J78:J93" si="18">+((E78*12)+F78)*I78*1000</f>
        <v>7560000</v>
      </c>
    </row>
    <row r="79" spans="1:10">
      <c r="A79" s="19"/>
      <c r="B79" s="25"/>
      <c r="C79" s="5"/>
      <c r="D79" s="5">
        <v>6782</v>
      </c>
      <c r="E79" s="2">
        <v>8</v>
      </c>
      <c r="F79" s="2">
        <v>7</v>
      </c>
      <c r="G79" s="2">
        <v>660</v>
      </c>
      <c r="H79" s="2">
        <f t="shared" ref="H79:H91" si="19">+(E79+(F79/12))*G79*1000</f>
        <v>5665000</v>
      </c>
      <c r="I79" s="2">
        <v>55</v>
      </c>
      <c r="J79" s="2">
        <f t="shared" si="18"/>
        <v>5665000</v>
      </c>
    </row>
    <row r="80" spans="1:10">
      <c r="A80" s="19"/>
      <c r="B80" s="25"/>
      <c r="C80" s="5"/>
      <c r="D80" s="5"/>
      <c r="E80" s="2"/>
      <c r="F80" s="2">
        <v>1</v>
      </c>
      <c r="G80" s="2">
        <v>480</v>
      </c>
      <c r="H80" s="2">
        <f t="shared" si="19"/>
        <v>40000</v>
      </c>
      <c r="I80" s="2">
        <v>42</v>
      </c>
      <c r="J80" s="2">
        <f t="shared" si="18"/>
        <v>42000</v>
      </c>
    </row>
    <row r="81" spans="1:10">
      <c r="A81" s="19"/>
      <c r="B81" s="25"/>
      <c r="C81" s="5" t="s">
        <v>182</v>
      </c>
      <c r="D81" s="5">
        <v>760</v>
      </c>
      <c r="E81" s="2">
        <v>1</v>
      </c>
      <c r="F81" s="2"/>
      <c r="G81" s="2">
        <v>540</v>
      </c>
      <c r="H81" s="2">
        <f t="shared" si="19"/>
        <v>540000</v>
      </c>
      <c r="I81" s="2">
        <v>45</v>
      </c>
      <c r="J81" s="2">
        <f t="shared" si="18"/>
        <v>540000</v>
      </c>
    </row>
    <row r="82" spans="1:10">
      <c r="A82" s="19"/>
      <c r="B82" s="25"/>
      <c r="C82" s="5"/>
      <c r="D82" s="5" t="s">
        <v>181</v>
      </c>
      <c r="E82" s="2">
        <v>6</v>
      </c>
      <c r="F82" s="2"/>
      <c r="G82" s="2">
        <v>768</v>
      </c>
      <c r="H82" s="2">
        <f t="shared" si="19"/>
        <v>4608000</v>
      </c>
      <c r="I82" s="2">
        <v>90</v>
      </c>
      <c r="J82" s="2">
        <f t="shared" si="18"/>
        <v>6480000</v>
      </c>
    </row>
    <row r="83" spans="1:10">
      <c r="A83" s="19"/>
      <c r="B83" s="25"/>
      <c r="C83" s="5"/>
      <c r="D83" s="5">
        <v>6785</v>
      </c>
      <c r="E83" s="2">
        <v>10</v>
      </c>
      <c r="F83" s="2">
        <v>2</v>
      </c>
      <c r="G83" s="2">
        <v>480</v>
      </c>
      <c r="H83" s="2">
        <f t="shared" si="19"/>
        <v>4880000</v>
      </c>
      <c r="I83" s="2">
        <v>42</v>
      </c>
      <c r="J83" s="2">
        <f t="shared" si="18"/>
        <v>5124000</v>
      </c>
    </row>
    <row r="84" spans="1:10">
      <c r="A84" s="19"/>
      <c r="B84" s="25"/>
      <c r="C84" s="5" t="s">
        <v>183</v>
      </c>
      <c r="D84" s="5" t="s">
        <v>184</v>
      </c>
      <c r="E84" s="2">
        <v>5</v>
      </c>
      <c r="F84" s="2">
        <v>1</v>
      </c>
      <c r="G84" s="2">
        <v>1080</v>
      </c>
      <c r="H84" s="2">
        <f t="shared" si="19"/>
        <v>5490000</v>
      </c>
      <c r="I84" s="2">
        <v>90</v>
      </c>
      <c r="J84" s="2">
        <f t="shared" si="18"/>
        <v>5490000</v>
      </c>
    </row>
    <row r="85" spans="1:10">
      <c r="A85" s="19"/>
      <c r="B85" s="25"/>
      <c r="C85" s="5"/>
      <c r="D85" s="5"/>
      <c r="E85" s="2">
        <v>11</v>
      </c>
      <c r="F85" s="2">
        <v>10</v>
      </c>
      <c r="G85" s="2">
        <v>1080</v>
      </c>
      <c r="H85" s="2">
        <f t="shared" si="19"/>
        <v>12780000</v>
      </c>
      <c r="I85" s="2">
        <v>105</v>
      </c>
      <c r="J85" s="2">
        <f t="shared" si="18"/>
        <v>14910000</v>
      </c>
    </row>
    <row r="86" spans="1:10">
      <c r="A86" s="19"/>
      <c r="B86" s="25"/>
      <c r="C86" s="5"/>
      <c r="D86" s="5" t="s">
        <v>185</v>
      </c>
      <c r="E86" s="2">
        <v>2</v>
      </c>
      <c r="F86" s="2"/>
      <c r="G86" s="2">
        <v>1440</v>
      </c>
      <c r="H86" s="2">
        <f t="shared" si="19"/>
        <v>2880000</v>
      </c>
      <c r="I86" s="2">
        <v>120</v>
      </c>
      <c r="J86" s="2">
        <f t="shared" si="18"/>
        <v>2880000</v>
      </c>
    </row>
    <row r="87" spans="1:10">
      <c r="A87" s="19"/>
      <c r="B87" s="25"/>
      <c r="C87" s="5" t="s">
        <v>186</v>
      </c>
      <c r="D87" s="5">
        <v>6789</v>
      </c>
      <c r="E87" s="2">
        <v>9</v>
      </c>
      <c r="F87" s="2">
        <v>9</v>
      </c>
      <c r="G87" s="2">
        <v>480</v>
      </c>
      <c r="H87" s="2">
        <f t="shared" si="19"/>
        <v>4680000</v>
      </c>
      <c r="I87" s="2">
        <v>42</v>
      </c>
      <c r="J87" s="2">
        <f t="shared" si="18"/>
        <v>4914000</v>
      </c>
    </row>
    <row r="88" spans="1:10">
      <c r="A88" s="19"/>
      <c r="B88" s="25"/>
      <c r="C88" s="5"/>
      <c r="D88" s="5">
        <v>6787</v>
      </c>
      <c r="E88" s="2">
        <v>9</v>
      </c>
      <c r="F88" s="2">
        <v>2</v>
      </c>
      <c r="G88" s="2">
        <v>480</v>
      </c>
      <c r="H88" s="2">
        <f t="shared" si="19"/>
        <v>4400000</v>
      </c>
      <c r="I88" s="2">
        <v>42</v>
      </c>
      <c r="J88" s="2">
        <f t="shared" si="18"/>
        <v>4620000</v>
      </c>
    </row>
    <row r="89" spans="1:10">
      <c r="A89" s="19"/>
      <c r="B89" s="25"/>
      <c r="C89" s="5"/>
      <c r="D89" s="5">
        <v>6784</v>
      </c>
      <c r="E89" s="2">
        <v>5</v>
      </c>
      <c r="F89" s="2">
        <v>8</v>
      </c>
      <c r="G89" s="2">
        <v>660</v>
      </c>
      <c r="H89" s="2">
        <f t="shared" si="19"/>
        <v>3740000</v>
      </c>
      <c r="I89" s="2">
        <v>55</v>
      </c>
      <c r="J89" s="2">
        <f t="shared" si="18"/>
        <v>3740000</v>
      </c>
    </row>
    <row r="90" spans="1:10">
      <c r="A90" s="19"/>
      <c r="B90" s="25"/>
      <c r="C90" s="5" t="s">
        <v>187</v>
      </c>
      <c r="D90" s="5">
        <v>6788</v>
      </c>
      <c r="E90" s="2">
        <v>10</v>
      </c>
      <c r="F90" s="2">
        <v>9</v>
      </c>
      <c r="G90" s="2">
        <v>480</v>
      </c>
      <c r="H90" s="2">
        <f t="shared" si="19"/>
        <v>5160000</v>
      </c>
      <c r="I90" s="2">
        <v>42</v>
      </c>
      <c r="J90" s="2">
        <f t="shared" si="18"/>
        <v>5418000</v>
      </c>
    </row>
    <row r="91" spans="1:10">
      <c r="A91" s="19"/>
      <c r="B91" s="25"/>
      <c r="C91" s="5"/>
      <c r="D91" s="5">
        <v>6789</v>
      </c>
      <c r="E91" s="2">
        <v>6</v>
      </c>
      <c r="F91" s="2">
        <v>9</v>
      </c>
      <c r="G91" s="2">
        <v>660</v>
      </c>
      <c r="H91" s="2">
        <f t="shared" si="19"/>
        <v>4455000</v>
      </c>
      <c r="I91" s="2">
        <v>55</v>
      </c>
      <c r="J91" s="2">
        <f t="shared" si="18"/>
        <v>4455000</v>
      </c>
    </row>
    <row r="92" spans="1:10">
      <c r="A92" s="19"/>
      <c r="B92" s="25"/>
      <c r="C92" s="5"/>
      <c r="D92" s="5">
        <v>6788</v>
      </c>
      <c r="E92" s="2">
        <v>7</v>
      </c>
      <c r="F92" s="2">
        <v>2</v>
      </c>
      <c r="G92" s="2">
        <v>660</v>
      </c>
      <c r="H92" s="2">
        <f>+(E92+(F92/12))*G92*1000</f>
        <v>4730000</v>
      </c>
      <c r="I92" s="2">
        <v>55</v>
      </c>
      <c r="J92" s="2">
        <f t="shared" si="18"/>
        <v>4730000</v>
      </c>
    </row>
    <row r="93" spans="1:10">
      <c r="A93" s="19"/>
      <c r="B93" s="25"/>
      <c r="C93" s="5" t="s">
        <v>188</v>
      </c>
      <c r="D93" s="5">
        <v>6787</v>
      </c>
      <c r="E93" s="2">
        <v>6</v>
      </c>
      <c r="F93" s="2">
        <v>4</v>
      </c>
      <c r="G93" s="2">
        <v>660</v>
      </c>
      <c r="H93" s="2">
        <f t="shared" ref="H93" si="20">+(E93+(F93/12))*G93*1000</f>
        <v>4180000</v>
      </c>
      <c r="I93" s="2">
        <v>55</v>
      </c>
      <c r="J93" s="2">
        <f t="shared" si="18"/>
        <v>4180000</v>
      </c>
    </row>
    <row r="94" spans="1:10" ht="15.75" thickBot="1">
      <c r="A94" s="19"/>
      <c r="B94" s="25"/>
      <c r="C94" s="5"/>
      <c r="D94" s="5"/>
      <c r="E94" s="2"/>
      <c r="F94" s="2"/>
      <c r="G94" s="2"/>
      <c r="H94" s="2">
        <f t="shared" ref="H94" si="21">+(E94+(F94/12))*G94*1000</f>
        <v>0</v>
      </c>
      <c r="I94" s="2"/>
      <c r="J94" s="2">
        <f t="shared" ref="J94" si="22">+((E94*12)+F94)*I94*1000</f>
        <v>0</v>
      </c>
    </row>
    <row r="95" spans="1:10" ht="15.75" thickBot="1">
      <c r="E95" s="14">
        <f>SUM(E78:E94)</f>
        <v>101</v>
      </c>
      <c r="F95" s="16">
        <f>SUM(F78:F94)</f>
        <v>64</v>
      </c>
      <c r="G95" s="11"/>
      <c r="H95" s="65">
        <f>SUM(H78:H94)</f>
        <v>72836000</v>
      </c>
      <c r="I95" s="11"/>
      <c r="J95" s="65">
        <f>SUM(J78:J94)</f>
        <v>80748000</v>
      </c>
    </row>
    <row r="96" spans="1:10">
      <c r="E96" s="10">
        <v>106</v>
      </c>
      <c r="F96" s="10">
        <v>4</v>
      </c>
      <c r="G96" s="11"/>
      <c r="H96" s="11"/>
      <c r="I96" s="11"/>
      <c r="J96" s="11"/>
    </row>
    <row r="98" spans="1:16">
      <c r="A98" s="20" t="str">
        <f>+'Nota Jual'!A342</f>
        <v>Juni</v>
      </c>
      <c r="B98" s="13">
        <f>+'Nota Jual'!B342</f>
        <v>19</v>
      </c>
      <c r="C98" s="5" t="s">
        <v>241</v>
      </c>
      <c r="D98" s="5">
        <v>6790</v>
      </c>
      <c r="E98" s="2">
        <v>9</v>
      </c>
      <c r="F98" s="2">
        <v>9</v>
      </c>
      <c r="G98" s="2">
        <v>480</v>
      </c>
      <c r="H98" s="2">
        <f>+(E98+(F98/12))*G98*1000</f>
        <v>4680000</v>
      </c>
      <c r="I98" s="2">
        <v>42</v>
      </c>
      <c r="J98" s="2">
        <f t="shared" ref="J98:J113" si="23">+((E98*12)+F98)*I98*1000</f>
        <v>4914000</v>
      </c>
      <c r="L98" s="2">
        <v>9</v>
      </c>
      <c r="M98" s="2">
        <v>9</v>
      </c>
      <c r="N98" s="2">
        <v>480</v>
      </c>
      <c r="O98" s="2">
        <f t="shared" ref="O98:O113" si="24">+(L98+(M98/12))*N98*1000</f>
        <v>4680000</v>
      </c>
      <c r="P98" s="2">
        <v>42</v>
      </c>
    </row>
    <row r="99" spans="1:16">
      <c r="A99" s="19"/>
      <c r="B99" s="25"/>
      <c r="C99" s="13"/>
      <c r="D99" s="5">
        <v>6790</v>
      </c>
      <c r="E99" s="2">
        <v>9</v>
      </c>
      <c r="F99" s="2">
        <v>8</v>
      </c>
      <c r="G99" s="2">
        <v>660</v>
      </c>
      <c r="H99" s="2">
        <f t="shared" ref="H99:H113" si="25">+(E99+(F99/12))*G99*1000</f>
        <v>6380000</v>
      </c>
      <c r="I99" s="2">
        <v>55</v>
      </c>
      <c r="J99" s="2">
        <f t="shared" si="23"/>
        <v>6380000</v>
      </c>
      <c r="L99" s="2">
        <v>9</v>
      </c>
      <c r="M99" s="2">
        <v>4</v>
      </c>
      <c r="N99" s="2">
        <v>480</v>
      </c>
      <c r="O99" s="2">
        <f t="shared" si="24"/>
        <v>4480000</v>
      </c>
      <c r="P99" s="2">
        <v>42</v>
      </c>
    </row>
    <row r="100" spans="1:16">
      <c r="A100" s="19"/>
      <c r="B100" s="25"/>
      <c r="C100" s="13" t="s">
        <v>242</v>
      </c>
      <c r="D100" s="5">
        <v>6791</v>
      </c>
      <c r="E100" s="2">
        <v>9</v>
      </c>
      <c r="F100" s="2">
        <v>4</v>
      </c>
      <c r="G100" s="2">
        <v>480</v>
      </c>
      <c r="H100" s="2">
        <f t="shared" ref="H100:H107" si="26">+(E100+(F100/12))*G100*1000</f>
        <v>4480000</v>
      </c>
      <c r="I100" s="2">
        <v>42</v>
      </c>
      <c r="J100" s="2">
        <f t="shared" ref="J100:J107" si="27">+((E100*12)+F100)*I100*1000</f>
        <v>4704000</v>
      </c>
      <c r="L100" s="2"/>
      <c r="M100" s="2">
        <v>2</v>
      </c>
      <c r="N100" s="2">
        <v>480</v>
      </c>
      <c r="O100" s="2">
        <f t="shared" si="24"/>
        <v>80000</v>
      </c>
      <c r="P100" s="2">
        <v>42</v>
      </c>
    </row>
    <row r="101" spans="1:16">
      <c r="A101" s="19"/>
      <c r="B101" s="25"/>
      <c r="C101" s="13"/>
      <c r="D101" s="5">
        <v>6791</v>
      </c>
      <c r="E101" s="2">
        <v>9</v>
      </c>
      <c r="F101" s="2">
        <v>2</v>
      </c>
      <c r="G101" s="2">
        <v>660</v>
      </c>
      <c r="H101" s="2">
        <f t="shared" si="26"/>
        <v>6050000</v>
      </c>
      <c r="I101" s="2">
        <v>55</v>
      </c>
      <c r="J101" s="2">
        <f t="shared" si="27"/>
        <v>6050000</v>
      </c>
      <c r="L101" s="2">
        <v>9</v>
      </c>
      <c r="M101" s="2">
        <v>11</v>
      </c>
      <c r="N101" s="2">
        <v>480</v>
      </c>
      <c r="O101" s="2">
        <f t="shared" si="24"/>
        <v>4760000</v>
      </c>
      <c r="P101" s="2">
        <v>42</v>
      </c>
    </row>
    <row r="102" spans="1:16">
      <c r="A102" s="19"/>
      <c r="B102" s="25"/>
      <c r="C102" s="13" t="s">
        <v>243</v>
      </c>
      <c r="D102" s="5">
        <v>6785</v>
      </c>
      <c r="E102" s="2">
        <v>9</v>
      </c>
      <c r="F102" s="2">
        <v>11</v>
      </c>
      <c r="G102" s="2">
        <v>660</v>
      </c>
      <c r="H102" s="2">
        <f t="shared" si="26"/>
        <v>6545000</v>
      </c>
      <c r="I102" s="2">
        <v>55</v>
      </c>
      <c r="J102" s="2">
        <f t="shared" si="27"/>
        <v>6545000</v>
      </c>
      <c r="L102" s="2">
        <v>10</v>
      </c>
      <c r="M102" s="2"/>
      <c r="N102" s="2">
        <v>480</v>
      </c>
      <c r="O102" s="2">
        <f t="shared" si="24"/>
        <v>4800000</v>
      </c>
      <c r="P102" s="2">
        <v>42</v>
      </c>
    </row>
    <row r="103" spans="1:16">
      <c r="A103" s="19"/>
      <c r="B103" s="25"/>
      <c r="C103" s="13"/>
      <c r="D103" s="5"/>
      <c r="E103" s="2"/>
      <c r="F103" s="2">
        <v>2</v>
      </c>
      <c r="G103" s="2">
        <v>480</v>
      </c>
      <c r="H103" s="2">
        <f t="shared" si="26"/>
        <v>80000</v>
      </c>
      <c r="I103" s="2">
        <v>42</v>
      </c>
      <c r="J103" s="2">
        <f t="shared" si="27"/>
        <v>84000</v>
      </c>
      <c r="L103" s="2">
        <v>10</v>
      </c>
      <c r="M103" s="2"/>
      <c r="N103" s="2">
        <v>480</v>
      </c>
      <c r="O103" s="2">
        <f t="shared" si="24"/>
        <v>4800000</v>
      </c>
      <c r="P103" s="2">
        <v>42</v>
      </c>
    </row>
    <row r="104" spans="1:16">
      <c r="A104" s="19"/>
      <c r="B104" s="25"/>
      <c r="C104" s="13"/>
      <c r="D104" s="5">
        <v>6786</v>
      </c>
      <c r="E104" s="2">
        <v>9</v>
      </c>
      <c r="F104" s="2">
        <v>9</v>
      </c>
      <c r="G104" s="2">
        <v>660</v>
      </c>
      <c r="H104" s="2">
        <f t="shared" si="26"/>
        <v>6435000</v>
      </c>
      <c r="I104" s="2">
        <v>55</v>
      </c>
      <c r="J104" s="2">
        <f t="shared" si="27"/>
        <v>6435000</v>
      </c>
      <c r="L104" s="2">
        <v>14</v>
      </c>
      <c r="M104" s="2">
        <v>7</v>
      </c>
      <c r="N104" s="2">
        <v>492</v>
      </c>
      <c r="O104" s="2">
        <f t="shared" si="24"/>
        <v>7175000</v>
      </c>
      <c r="P104" s="2">
        <v>45</v>
      </c>
    </row>
    <row r="105" spans="1:16">
      <c r="A105" s="19"/>
      <c r="B105" s="25"/>
      <c r="C105" s="13" t="s">
        <v>244</v>
      </c>
      <c r="D105" s="5">
        <v>6786</v>
      </c>
      <c r="E105" s="2">
        <v>9</v>
      </c>
      <c r="F105" s="2">
        <v>11</v>
      </c>
      <c r="G105" s="2">
        <v>480</v>
      </c>
      <c r="H105" s="2">
        <f t="shared" si="26"/>
        <v>4760000</v>
      </c>
      <c r="I105" s="2">
        <v>42</v>
      </c>
      <c r="J105" s="2">
        <f t="shared" si="27"/>
        <v>4998000</v>
      </c>
      <c r="L105" s="2">
        <v>9</v>
      </c>
      <c r="M105" s="2">
        <v>8</v>
      </c>
      <c r="N105" s="2">
        <v>660</v>
      </c>
      <c r="O105" s="2">
        <f t="shared" si="24"/>
        <v>6380000</v>
      </c>
      <c r="P105" s="2">
        <v>55</v>
      </c>
    </row>
    <row r="106" spans="1:16">
      <c r="A106" s="19"/>
      <c r="B106" s="25"/>
      <c r="C106" s="13"/>
      <c r="D106" s="5" t="s">
        <v>245</v>
      </c>
      <c r="E106" s="2">
        <v>10</v>
      </c>
      <c r="F106" s="2"/>
      <c r="G106" s="2">
        <v>480</v>
      </c>
      <c r="H106" s="2">
        <f t="shared" si="26"/>
        <v>4800000</v>
      </c>
      <c r="I106" s="2">
        <v>42</v>
      </c>
      <c r="J106" s="2">
        <f t="shared" si="27"/>
        <v>5040000</v>
      </c>
      <c r="L106" s="2">
        <v>9</v>
      </c>
      <c r="M106" s="2">
        <v>2</v>
      </c>
      <c r="N106" s="2">
        <v>660</v>
      </c>
      <c r="O106" s="2">
        <f t="shared" si="24"/>
        <v>6050000</v>
      </c>
      <c r="P106" s="2">
        <v>55</v>
      </c>
    </row>
    <row r="107" spans="1:16">
      <c r="A107" s="19"/>
      <c r="B107" s="25"/>
      <c r="C107" s="13"/>
      <c r="D107" s="5" t="s">
        <v>226</v>
      </c>
      <c r="E107" s="2"/>
      <c r="F107" s="2">
        <v>4</v>
      </c>
      <c r="G107" s="2">
        <v>828</v>
      </c>
      <c r="H107" s="2">
        <f t="shared" si="26"/>
        <v>276000</v>
      </c>
      <c r="I107" s="2">
        <v>75</v>
      </c>
      <c r="J107" s="2">
        <f t="shared" si="27"/>
        <v>300000</v>
      </c>
      <c r="L107" s="2">
        <v>9</v>
      </c>
      <c r="M107" s="2">
        <v>11</v>
      </c>
      <c r="N107" s="2">
        <v>660</v>
      </c>
      <c r="O107" s="2">
        <f t="shared" si="24"/>
        <v>6545000</v>
      </c>
      <c r="P107" s="2">
        <v>55</v>
      </c>
    </row>
    <row r="108" spans="1:16">
      <c r="A108" s="19"/>
      <c r="B108" s="25"/>
      <c r="C108" s="5" t="s">
        <v>246</v>
      </c>
      <c r="D108" s="5">
        <v>760</v>
      </c>
      <c r="E108" s="2">
        <v>14</v>
      </c>
      <c r="F108" s="2">
        <v>7</v>
      </c>
      <c r="G108" s="2">
        <v>492</v>
      </c>
      <c r="H108" s="2">
        <f t="shared" si="25"/>
        <v>7175000</v>
      </c>
      <c r="I108" s="2">
        <v>45</v>
      </c>
      <c r="J108" s="2">
        <f t="shared" si="23"/>
        <v>7875000</v>
      </c>
      <c r="L108" s="2">
        <v>9</v>
      </c>
      <c r="M108" s="2">
        <v>9</v>
      </c>
      <c r="N108" s="2">
        <v>660</v>
      </c>
      <c r="O108" s="2">
        <f t="shared" si="24"/>
        <v>6435000</v>
      </c>
      <c r="P108" s="2">
        <v>55</v>
      </c>
    </row>
    <row r="109" spans="1:16">
      <c r="A109" s="19"/>
      <c r="B109" s="25"/>
      <c r="C109" s="13" t="s">
        <v>247</v>
      </c>
      <c r="D109" s="5" t="s">
        <v>248</v>
      </c>
      <c r="E109" s="2">
        <v>12</v>
      </c>
      <c r="F109" s="2">
        <v>9</v>
      </c>
      <c r="G109" s="2">
        <v>780</v>
      </c>
      <c r="H109" s="2">
        <f t="shared" si="25"/>
        <v>9945000</v>
      </c>
      <c r="I109" s="2">
        <v>85</v>
      </c>
      <c r="J109" s="2">
        <f t="shared" si="23"/>
        <v>13005000</v>
      </c>
      <c r="L109" s="2"/>
      <c r="M109" s="2">
        <v>4</v>
      </c>
      <c r="N109" s="2">
        <v>828</v>
      </c>
      <c r="O109" s="2">
        <f t="shared" si="24"/>
        <v>276000</v>
      </c>
      <c r="P109" s="2">
        <v>75</v>
      </c>
    </row>
    <row r="110" spans="1:16">
      <c r="A110" s="19"/>
      <c r="B110" s="25"/>
      <c r="C110" s="13" t="s">
        <v>249</v>
      </c>
      <c r="D110" s="5" t="s">
        <v>248</v>
      </c>
      <c r="E110" s="2">
        <v>5</v>
      </c>
      <c r="F110" s="2">
        <v>4</v>
      </c>
      <c r="G110" s="2">
        <v>780</v>
      </c>
      <c r="H110" s="2">
        <f t="shared" si="25"/>
        <v>4160000</v>
      </c>
      <c r="I110" s="2">
        <v>75</v>
      </c>
      <c r="J110" s="2">
        <f t="shared" si="23"/>
        <v>4800000</v>
      </c>
      <c r="L110" s="2">
        <v>5</v>
      </c>
      <c r="M110" s="2">
        <v>4</v>
      </c>
      <c r="N110" s="2">
        <v>780</v>
      </c>
      <c r="O110" s="2">
        <f t="shared" si="24"/>
        <v>4160000</v>
      </c>
      <c r="P110" s="2">
        <v>75</v>
      </c>
    </row>
    <row r="111" spans="1:16">
      <c r="A111" s="19"/>
      <c r="B111" s="25"/>
      <c r="C111" s="13"/>
      <c r="D111" s="5" t="s">
        <v>250</v>
      </c>
      <c r="E111" s="2">
        <v>10</v>
      </c>
      <c r="F111" s="2"/>
      <c r="G111" s="2">
        <v>480</v>
      </c>
      <c r="H111" s="2">
        <f t="shared" si="25"/>
        <v>4800000</v>
      </c>
      <c r="I111" s="2">
        <v>42</v>
      </c>
      <c r="J111" s="2">
        <f t="shared" si="23"/>
        <v>5040000</v>
      </c>
      <c r="L111" s="2">
        <v>2</v>
      </c>
      <c r="M111" s="2"/>
      <c r="N111" s="2">
        <v>780</v>
      </c>
      <c r="O111" s="2">
        <f t="shared" si="24"/>
        <v>1560000</v>
      </c>
      <c r="P111" s="2">
        <v>75</v>
      </c>
    </row>
    <row r="112" spans="1:16">
      <c r="A112" s="19"/>
      <c r="B112" s="25"/>
      <c r="C112" s="13"/>
      <c r="D112" s="151" t="s">
        <v>251</v>
      </c>
      <c r="E112" s="2">
        <v>2</v>
      </c>
      <c r="F112" s="2"/>
      <c r="G112" s="2">
        <v>780</v>
      </c>
      <c r="H112" s="2">
        <f t="shared" si="25"/>
        <v>1560000</v>
      </c>
      <c r="I112" s="2">
        <v>75</v>
      </c>
      <c r="J112" s="2">
        <f t="shared" si="23"/>
        <v>1800000</v>
      </c>
      <c r="L112" s="2">
        <v>12</v>
      </c>
      <c r="M112" s="2">
        <v>9</v>
      </c>
      <c r="N112" s="2">
        <v>780</v>
      </c>
      <c r="O112" s="2">
        <f t="shared" si="24"/>
        <v>9945000</v>
      </c>
      <c r="P112" s="2">
        <v>85</v>
      </c>
    </row>
    <row r="113" spans="1:16" ht="15.75" thickBot="1">
      <c r="A113" s="19"/>
      <c r="B113" s="25"/>
      <c r="C113" s="5"/>
      <c r="D113" s="5"/>
      <c r="E113" s="2">
        <v>2</v>
      </c>
      <c r="F113" s="2"/>
      <c r="G113" s="2">
        <v>780</v>
      </c>
      <c r="H113" s="2">
        <f t="shared" si="25"/>
        <v>1560000</v>
      </c>
      <c r="I113" s="2">
        <v>85</v>
      </c>
      <c r="J113" s="2">
        <f t="shared" si="23"/>
        <v>2040000</v>
      </c>
      <c r="L113" s="2">
        <v>2</v>
      </c>
      <c r="M113" s="2"/>
      <c r="N113" s="2">
        <v>780</v>
      </c>
      <c r="O113" s="2">
        <f t="shared" si="24"/>
        <v>1560000</v>
      </c>
      <c r="P113" s="2">
        <v>85</v>
      </c>
    </row>
    <row r="114" spans="1:16" ht="15.75" thickBot="1">
      <c r="E114" s="14">
        <f>SUM(E98:E113)</f>
        <v>118</v>
      </c>
      <c r="F114" s="16">
        <f>SUM(F98:F113)</f>
        <v>80</v>
      </c>
      <c r="G114" s="11"/>
      <c r="H114" s="65">
        <f>SUM(H98:H113)</f>
        <v>73686000</v>
      </c>
      <c r="I114" s="11"/>
      <c r="J114" s="65">
        <f>SUM(J98:J113)</f>
        <v>80010000</v>
      </c>
      <c r="L114" s="14">
        <f>SUM(L98:L113)</f>
        <v>118</v>
      </c>
      <c r="M114" s="16">
        <f>SUM(M98:M113)</f>
        <v>80</v>
      </c>
      <c r="N114" s="11"/>
      <c r="O114" s="65">
        <f>SUM(O98:O113)</f>
        <v>73686000</v>
      </c>
      <c r="P114" s="11"/>
    </row>
    <row r="115" spans="1:16">
      <c r="E115" s="10">
        <v>124</v>
      </c>
      <c r="F115" s="10">
        <v>8</v>
      </c>
      <c r="G115" s="11"/>
      <c r="H115" s="11"/>
      <c r="I115" s="11"/>
      <c r="J115" s="11"/>
      <c r="L115" s="10">
        <v>124</v>
      </c>
      <c r="M115" s="10">
        <v>8</v>
      </c>
      <c r="N115" s="11"/>
      <c r="O115" s="11"/>
      <c r="P115" s="11"/>
    </row>
    <row r="117" spans="1:16">
      <c r="A117" s="20" t="str">
        <f>+'Nota Jual'!A385</f>
        <v>Juni</v>
      </c>
      <c r="B117" s="13">
        <f>+'Nota Jual'!B385</f>
        <v>20</v>
      </c>
      <c r="C117" s="5" t="s">
        <v>225</v>
      </c>
      <c r="D117" s="5" t="s">
        <v>226</v>
      </c>
      <c r="E117" s="2">
        <v>13</v>
      </c>
      <c r="F117" s="2">
        <v>2</v>
      </c>
      <c r="G117" s="2">
        <v>828</v>
      </c>
      <c r="H117" s="2">
        <f t="shared" ref="H117" si="28">+(E117+(F117/12))*G117*1000</f>
        <v>10902000</v>
      </c>
      <c r="I117" s="2">
        <v>75</v>
      </c>
      <c r="J117" s="2">
        <f t="shared" ref="J117:J127" si="29">+((E117*12)+F117)*I117*1000</f>
        <v>11850000</v>
      </c>
      <c r="L117" s="2">
        <v>12</v>
      </c>
      <c r="M117" s="2">
        <v>11</v>
      </c>
      <c r="N117" s="2">
        <v>480</v>
      </c>
      <c r="O117" s="2">
        <f t="shared" ref="O117:O127" si="30">+(L117+(M117/12))*N117*1000</f>
        <v>6200000</v>
      </c>
      <c r="P117" s="2">
        <v>42</v>
      </c>
    </row>
    <row r="118" spans="1:16">
      <c r="A118" s="19"/>
      <c r="B118" s="25"/>
      <c r="C118" s="13" t="s">
        <v>227</v>
      </c>
      <c r="D118" s="5">
        <v>761</v>
      </c>
      <c r="E118" s="2">
        <v>12</v>
      </c>
      <c r="F118" s="2">
        <v>11</v>
      </c>
      <c r="G118" s="2">
        <v>480</v>
      </c>
      <c r="H118" s="2">
        <f t="shared" ref="H118:H126" si="31">+(E118+(F118/12))*G118*1000</f>
        <v>6200000</v>
      </c>
      <c r="I118" s="2">
        <v>42</v>
      </c>
      <c r="J118" s="2">
        <f t="shared" ref="J118:J126" si="32">+((E118*12)+F118)*I118*1000</f>
        <v>6510000</v>
      </c>
      <c r="L118" s="2">
        <v>10</v>
      </c>
      <c r="M118" s="2"/>
      <c r="N118" s="2">
        <v>480</v>
      </c>
      <c r="O118" s="2">
        <f t="shared" si="30"/>
        <v>4800000</v>
      </c>
      <c r="P118" s="2">
        <v>42</v>
      </c>
    </row>
    <row r="119" spans="1:16">
      <c r="A119" s="19"/>
      <c r="B119" s="25"/>
      <c r="C119" s="13"/>
      <c r="D119" s="5">
        <v>762</v>
      </c>
      <c r="E119" s="2">
        <v>10</v>
      </c>
      <c r="F119" s="2"/>
      <c r="G119" s="2">
        <v>480</v>
      </c>
      <c r="H119" s="2">
        <f t="shared" si="31"/>
        <v>4800000</v>
      </c>
      <c r="I119" s="2">
        <v>42</v>
      </c>
      <c r="J119" s="2">
        <f t="shared" si="32"/>
        <v>5040000</v>
      </c>
      <c r="L119" s="2">
        <v>13</v>
      </c>
      <c r="M119" s="2">
        <v>9</v>
      </c>
      <c r="N119" s="2">
        <v>480</v>
      </c>
      <c r="O119" s="2">
        <f t="shared" si="30"/>
        <v>6600000</v>
      </c>
      <c r="P119" s="2">
        <v>42</v>
      </c>
    </row>
    <row r="120" spans="1:16">
      <c r="A120" s="19"/>
      <c r="B120" s="25"/>
      <c r="C120" s="13" t="s">
        <v>228</v>
      </c>
      <c r="D120" s="5" t="s">
        <v>181</v>
      </c>
      <c r="E120" s="2">
        <v>3</v>
      </c>
      <c r="F120" s="2"/>
      <c r="G120" s="2">
        <v>768</v>
      </c>
      <c r="H120" s="2">
        <f t="shared" si="31"/>
        <v>2304000</v>
      </c>
      <c r="I120" s="2">
        <v>90</v>
      </c>
      <c r="J120" s="2">
        <f t="shared" si="32"/>
        <v>3240000</v>
      </c>
      <c r="L120" s="2">
        <v>13</v>
      </c>
      <c r="M120" s="2">
        <v>2</v>
      </c>
      <c r="N120" s="2">
        <v>828</v>
      </c>
      <c r="O120" s="2">
        <f t="shared" si="30"/>
        <v>10902000</v>
      </c>
      <c r="P120" s="2">
        <v>75</v>
      </c>
    </row>
    <row r="121" spans="1:16">
      <c r="A121" s="19"/>
      <c r="B121" s="25"/>
      <c r="C121" s="13"/>
      <c r="D121" s="5"/>
      <c r="E121" s="2">
        <v>3</v>
      </c>
      <c r="F121" s="2"/>
      <c r="G121" s="2">
        <v>768</v>
      </c>
      <c r="H121" s="2">
        <f t="shared" si="31"/>
        <v>2304000</v>
      </c>
      <c r="I121" s="2">
        <v>105</v>
      </c>
      <c r="J121" s="2">
        <f t="shared" si="32"/>
        <v>3780000</v>
      </c>
      <c r="L121" s="2">
        <v>5</v>
      </c>
      <c r="M121" s="2">
        <v>4</v>
      </c>
      <c r="N121" s="2">
        <v>828</v>
      </c>
      <c r="O121" s="2">
        <f t="shared" si="30"/>
        <v>4416000</v>
      </c>
      <c r="P121" s="2">
        <v>85</v>
      </c>
    </row>
    <row r="122" spans="1:16">
      <c r="A122" s="19"/>
      <c r="B122" s="25"/>
      <c r="C122" s="13"/>
      <c r="D122" s="5" t="s">
        <v>226</v>
      </c>
      <c r="E122" s="2">
        <v>5</v>
      </c>
      <c r="F122" s="2">
        <v>4</v>
      </c>
      <c r="G122" s="2">
        <v>828</v>
      </c>
      <c r="H122" s="2">
        <f t="shared" si="31"/>
        <v>4416000</v>
      </c>
      <c r="I122" s="2">
        <v>85</v>
      </c>
      <c r="J122" s="2">
        <f t="shared" si="32"/>
        <v>5440000</v>
      </c>
      <c r="L122" s="2">
        <v>3</v>
      </c>
      <c r="M122" s="2"/>
      <c r="N122" s="2">
        <v>768</v>
      </c>
      <c r="O122" s="2">
        <f t="shared" si="30"/>
        <v>2304000</v>
      </c>
      <c r="P122" s="2">
        <v>90</v>
      </c>
    </row>
    <row r="123" spans="1:16">
      <c r="A123" s="19"/>
      <c r="B123" s="25"/>
      <c r="C123" s="13" t="s">
        <v>229</v>
      </c>
      <c r="D123" s="5" t="s">
        <v>230</v>
      </c>
      <c r="E123" s="2">
        <v>13</v>
      </c>
      <c r="F123" s="2">
        <v>9</v>
      </c>
      <c r="G123" s="2">
        <v>480</v>
      </c>
      <c r="H123" s="2">
        <f t="shared" si="31"/>
        <v>6600000</v>
      </c>
      <c r="I123" s="2">
        <v>42</v>
      </c>
      <c r="J123" s="2">
        <f t="shared" si="32"/>
        <v>6930000</v>
      </c>
      <c r="L123" s="2">
        <v>2</v>
      </c>
      <c r="M123" s="2">
        <v>4</v>
      </c>
      <c r="N123" s="2">
        <v>1320</v>
      </c>
      <c r="O123" s="2">
        <f t="shared" si="30"/>
        <v>3080000</v>
      </c>
      <c r="P123" s="2">
        <v>90</v>
      </c>
    </row>
    <row r="124" spans="1:16">
      <c r="A124" s="19"/>
      <c r="B124" s="25"/>
      <c r="C124" s="13"/>
      <c r="D124" s="5" t="s">
        <v>185</v>
      </c>
      <c r="E124" s="2">
        <v>2</v>
      </c>
      <c r="F124" s="2"/>
      <c r="G124" s="2">
        <v>1320</v>
      </c>
      <c r="H124" s="2">
        <f t="shared" si="31"/>
        <v>2640000</v>
      </c>
      <c r="I124" s="2">
        <v>105</v>
      </c>
      <c r="J124" s="2">
        <f t="shared" si="32"/>
        <v>2520000</v>
      </c>
      <c r="L124" s="2">
        <v>3</v>
      </c>
      <c r="M124" s="2"/>
      <c r="N124" s="2">
        <v>768</v>
      </c>
      <c r="O124" s="2">
        <f t="shared" si="30"/>
        <v>2304000</v>
      </c>
      <c r="P124" s="2">
        <v>105</v>
      </c>
    </row>
    <row r="125" spans="1:16">
      <c r="A125" s="19"/>
      <c r="B125" s="25"/>
      <c r="C125" s="13"/>
      <c r="D125" s="5"/>
      <c r="E125" s="2">
        <v>2</v>
      </c>
      <c r="F125" s="2">
        <v>4</v>
      </c>
      <c r="G125" s="2">
        <v>1320</v>
      </c>
      <c r="H125" s="2">
        <f t="shared" si="31"/>
        <v>3080000</v>
      </c>
      <c r="I125" s="2">
        <v>90</v>
      </c>
      <c r="J125" s="2">
        <f t="shared" si="32"/>
        <v>2520000</v>
      </c>
      <c r="L125" s="2">
        <v>2</v>
      </c>
      <c r="M125" s="2"/>
      <c r="N125" s="2">
        <v>1320</v>
      </c>
      <c r="O125" s="2">
        <f t="shared" si="30"/>
        <v>2640000</v>
      </c>
      <c r="P125" s="2">
        <v>105</v>
      </c>
    </row>
    <row r="126" spans="1:16">
      <c r="A126" s="19"/>
      <c r="B126" s="25"/>
      <c r="C126" s="13"/>
      <c r="D126" s="5"/>
      <c r="E126" s="2"/>
      <c r="F126" s="2"/>
      <c r="G126" s="2"/>
      <c r="H126" s="2">
        <f t="shared" si="31"/>
        <v>0</v>
      </c>
      <c r="I126" s="2"/>
      <c r="J126" s="2">
        <f t="shared" si="32"/>
        <v>0</v>
      </c>
      <c r="L126" s="2"/>
      <c r="M126" s="2"/>
      <c r="N126" s="2"/>
      <c r="O126" s="2">
        <f t="shared" si="30"/>
        <v>0</v>
      </c>
      <c r="P126" s="2"/>
    </row>
    <row r="127" spans="1:16" ht="15.75" thickBot="1">
      <c r="A127" s="19"/>
      <c r="B127" s="25"/>
      <c r="C127" s="5"/>
      <c r="D127" s="5"/>
      <c r="E127" s="2"/>
      <c r="F127" s="2"/>
      <c r="G127" s="2"/>
      <c r="H127" s="2">
        <f t="shared" ref="H127" si="33">+(E127+(F127/12))*G127*1000</f>
        <v>0</v>
      </c>
      <c r="I127" s="2"/>
      <c r="J127" s="2">
        <f t="shared" si="29"/>
        <v>0</v>
      </c>
      <c r="L127" s="2"/>
      <c r="M127" s="2"/>
      <c r="N127" s="2"/>
      <c r="O127" s="2">
        <f t="shared" si="30"/>
        <v>0</v>
      </c>
      <c r="P127" s="2"/>
    </row>
    <row r="128" spans="1:16" ht="15.75" thickBot="1">
      <c r="E128" s="14">
        <f>SUM(E117:E127)</f>
        <v>63</v>
      </c>
      <c r="F128" s="16">
        <f>SUM(F117:F127)</f>
        <v>30</v>
      </c>
      <c r="G128" s="11"/>
      <c r="H128" s="65">
        <f>SUM(H117:H127)</f>
        <v>43246000</v>
      </c>
      <c r="I128" s="11"/>
      <c r="J128" s="65">
        <f>SUM(J117:J127)</f>
        <v>47830000</v>
      </c>
      <c r="L128" s="14">
        <f>SUM(L117:L127)</f>
        <v>63</v>
      </c>
      <c r="M128" s="16">
        <f>SUM(M117:M127)</f>
        <v>30</v>
      </c>
      <c r="N128" s="11"/>
      <c r="O128" s="65">
        <f>SUM(O117:O127)</f>
        <v>43246000</v>
      </c>
      <c r="P128" s="11"/>
    </row>
    <row r="129" spans="1:16">
      <c r="E129" s="10">
        <v>65</v>
      </c>
      <c r="F129" s="10">
        <v>6</v>
      </c>
      <c r="G129" s="11"/>
      <c r="H129" s="11"/>
      <c r="I129" s="11"/>
      <c r="J129" s="11"/>
      <c r="L129" s="10">
        <v>65</v>
      </c>
      <c r="M129" s="10">
        <v>6</v>
      </c>
      <c r="N129" s="11"/>
      <c r="O129" s="11"/>
      <c r="P129" s="11"/>
    </row>
    <row r="131" spans="1:16">
      <c r="A131" s="20" t="str">
        <f>+'Nota Jual'!A415</f>
        <v>Juni</v>
      </c>
      <c r="B131" s="13">
        <f>+'Nota Jual'!B415</f>
        <v>22</v>
      </c>
      <c r="C131" s="5" t="s">
        <v>269</v>
      </c>
      <c r="D131" s="5">
        <v>6794</v>
      </c>
      <c r="E131" s="43">
        <v>15</v>
      </c>
      <c r="F131" s="43">
        <v>4</v>
      </c>
      <c r="G131" s="43">
        <v>480</v>
      </c>
      <c r="H131" s="43">
        <f>+(E131+(F131/12))*G131*1000</f>
        <v>7360000</v>
      </c>
      <c r="I131" s="43">
        <v>42</v>
      </c>
      <c r="J131" s="2">
        <f t="shared" ref="J131" si="34">+((E131*12)+F131)*I131*1000</f>
        <v>7728000</v>
      </c>
      <c r="L131" s="43">
        <v>15</v>
      </c>
      <c r="M131" s="43">
        <v>4</v>
      </c>
      <c r="N131" s="43">
        <v>480</v>
      </c>
      <c r="O131" s="43">
        <f t="shared" ref="O131:O154" si="35">+(L131+(M131/12))*N131*1000</f>
        <v>7360000</v>
      </c>
      <c r="P131" s="43">
        <v>42</v>
      </c>
    </row>
    <row r="132" spans="1:16">
      <c r="A132" s="19"/>
      <c r="B132" s="25"/>
      <c r="C132" s="13"/>
      <c r="D132" s="5">
        <v>6794</v>
      </c>
      <c r="E132" s="43">
        <v>8</v>
      </c>
      <c r="F132" s="43"/>
      <c r="G132" s="43">
        <v>660</v>
      </c>
      <c r="H132" s="43">
        <f t="shared" ref="H132:H145" si="36">+(E132+(F132/12))*G132*1000</f>
        <v>5280000</v>
      </c>
      <c r="I132" s="43">
        <v>55</v>
      </c>
      <c r="J132" s="2">
        <f t="shared" ref="J132:J145" si="37">+((E132*12)+F132)*I132*1000</f>
        <v>5280000</v>
      </c>
      <c r="L132" s="43">
        <v>17</v>
      </c>
      <c r="M132" s="43">
        <v>9</v>
      </c>
      <c r="N132" s="43">
        <v>480</v>
      </c>
      <c r="O132" s="43">
        <f t="shared" si="35"/>
        <v>8520000</v>
      </c>
      <c r="P132" s="43">
        <v>42</v>
      </c>
    </row>
    <row r="133" spans="1:16">
      <c r="A133" s="19"/>
      <c r="B133" s="25"/>
      <c r="C133" s="13" t="s">
        <v>270</v>
      </c>
      <c r="D133" s="5">
        <v>6794</v>
      </c>
      <c r="E133" s="43">
        <v>7</v>
      </c>
      <c r="F133" s="43">
        <v>5</v>
      </c>
      <c r="G133" s="43">
        <v>660</v>
      </c>
      <c r="H133" s="43">
        <f t="shared" si="36"/>
        <v>4895000</v>
      </c>
      <c r="I133" s="43">
        <v>55</v>
      </c>
      <c r="J133" s="2">
        <f t="shared" si="37"/>
        <v>4895000</v>
      </c>
      <c r="L133" s="43">
        <v>10</v>
      </c>
      <c r="M133" s="43">
        <v>7</v>
      </c>
      <c r="N133" s="43">
        <v>480</v>
      </c>
      <c r="O133" s="43">
        <f t="shared" si="35"/>
        <v>5080000</v>
      </c>
      <c r="P133" s="43">
        <v>42</v>
      </c>
    </row>
    <row r="134" spans="1:16">
      <c r="A134" s="19"/>
      <c r="B134" s="25"/>
      <c r="C134" s="13"/>
      <c r="D134" s="5">
        <v>6795</v>
      </c>
      <c r="E134" s="43">
        <v>17</v>
      </c>
      <c r="F134" s="43">
        <v>9</v>
      </c>
      <c r="G134" s="43">
        <v>480</v>
      </c>
      <c r="H134" s="43">
        <f t="shared" si="36"/>
        <v>8520000</v>
      </c>
      <c r="I134" s="43">
        <v>42</v>
      </c>
      <c r="J134" s="2">
        <f t="shared" si="37"/>
        <v>8946000</v>
      </c>
      <c r="L134" s="43">
        <v>16</v>
      </c>
      <c r="M134" s="43"/>
      <c r="N134" s="43">
        <v>480</v>
      </c>
      <c r="O134" s="43">
        <f t="shared" si="35"/>
        <v>7680000</v>
      </c>
      <c r="P134" s="43">
        <v>42</v>
      </c>
    </row>
    <row r="135" spans="1:16">
      <c r="A135" s="19"/>
      <c r="B135" s="25"/>
      <c r="C135" s="13" t="s">
        <v>271</v>
      </c>
      <c r="D135" s="5">
        <v>6795</v>
      </c>
      <c r="E135" s="43">
        <v>17</v>
      </c>
      <c r="F135" s="43">
        <v>10</v>
      </c>
      <c r="G135" s="43">
        <v>660</v>
      </c>
      <c r="H135" s="43">
        <f t="shared" si="36"/>
        <v>11770000</v>
      </c>
      <c r="I135" s="43">
        <v>55</v>
      </c>
      <c r="J135" s="2">
        <f t="shared" si="37"/>
        <v>11770000</v>
      </c>
      <c r="L135" s="43">
        <v>8</v>
      </c>
      <c r="M135" s="43"/>
      <c r="N135" s="43">
        <v>480</v>
      </c>
      <c r="O135" s="43">
        <f t="shared" si="35"/>
        <v>3840000</v>
      </c>
      <c r="P135" s="43">
        <v>42</v>
      </c>
    </row>
    <row r="136" spans="1:16">
      <c r="A136" s="19"/>
      <c r="B136" s="25"/>
      <c r="C136" s="13" t="s">
        <v>272</v>
      </c>
      <c r="D136" s="5">
        <v>4203</v>
      </c>
      <c r="E136" s="43">
        <v>10</v>
      </c>
      <c r="F136" s="43">
        <v>7</v>
      </c>
      <c r="G136" s="43">
        <v>480</v>
      </c>
      <c r="H136" s="43">
        <f t="shared" si="36"/>
        <v>5080000</v>
      </c>
      <c r="I136" s="43">
        <v>42</v>
      </c>
      <c r="J136" s="2">
        <f t="shared" si="37"/>
        <v>5334000</v>
      </c>
      <c r="L136" s="43">
        <v>18</v>
      </c>
      <c r="M136" s="43">
        <v>10</v>
      </c>
      <c r="N136" s="43">
        <v>480</v>
      </c>
      <c r="O136" s="43">
        <f t="shared" si="35"/>
        <v>9040000</v>
      </c>
      <c r="P136" s="43">
        <v>42</v>
      </c>
    </row>
    <row r="137" spans="1:16">
      <c r="A137" s="19"/>
      <c r="B137" s="25"/>
      <c r="C137" s="13"/>
      <c r="D137" s="5">
        <v>4204</v>
      </c>
      <c r="E137" s="43">
        <v>16</v>
      </c>
      <c r="F137" s="43"/>
      <c r="G137" s="43">
        <v>480</v>
      </c>
      <c r="H137" s="43">
        <f t="shared" si="36"/>
        <v>7680000</v>
      </c>
      <c r="I137" s="43">
        <v>42</v>
      </c>
      <c r="J137" s="2">
        <f t="shared" si="37"/>
        <v>8064000</v>
      </c>
      <c r="L137" s="43">
        <v>6</v>
      </c>
      <c r="M137" s="43">
        <v>9</v>
      </c>
      <c r="N137" s="43">
        <v>480</v>
      </c>
      <c r="O137" s="43">
        <f t="shared" si="35"/>
        <v>3240000</v>
      </c>
      <c r="P137" s="43">
        <v>42</v>
      </c>
    </row>
    <row r="138" spans="1:16">
      <c r="A138" s="19"/>
      <c r="B138" s="25"/>
      <c r="C138" s="13" t="s">
        <v>273</v>
      </c>
      <c r="D138" s="5">
        <v>4203</v>
      </c>
      <c r="E138" s="43">
        <v>8</v>
      </c>
      <c r="F138" s="43"/>
      <c r="G138" s="43">
        <v>480</v>
      </c>
      <c r="H138" s="43">
        <f t="shared" si="36"/>
        <v>3840000</v>
      </c>
      <c r="I138" s="43">
        <v>42</v>
      </c>
      <c r="J138" s="2">
        <f t="shared" si="37"/>
        <v>4032000</v>
      </c>
      <c r="L138" s="43">
        <v>18</v>
      </c>
      <c r="M138" s="43">
        <v>8</v>
      </c>
      <c r="N138" s="43">
        <v>480</v>
      </c>
      <c r="O138" s="43">
        <f t="shared" si="35"/>
        <v>8960000</v>
      </c>
      <c r="P138" s="43">
        <v>42</v>
      </c>
    </row>
    <row r="139" spans="1:16">
      <c r="A139" s="19"/>
      <c r="B139" s="25"/>
      <c r="C139" s="13"/>
      <c r="D139" s="5">
        <v>4202</v>
      </c>
      <c r="E139" s="43">
        <v>18</v>
      </c>
      <c r="F139" s="43">
        <v>10</v>
      </c>
      <c r="G139" s="43">
        <v>480</v>
      </c>
      <c r="H139" s="43">
        <f t="shared" si="36"/>
        <v>9040000</v>
      </c>
      <c r="I139" s="43">
        <v>42</v>
      </c>
      <c r="J139" s="2">
        <f t="shared" si="37"/>
        <v>9492000</v>
      </c>
      <c r="L139" s="43">
        <v>6</v>
      </c>
      <c r="M139" s="43">
        <v>4</v>
      </c>
      <c r="N139" s="43">
        <v>480</v>
      </c>
      <c r="O139" s="43">
        <f t="shared" si="35"/>
        <v>3040000</v>
      </c>
      <c r="P139" s="43">
        <v>42</v>
      </c>
    </row>
    <row r="140" spans="1:16">
      <c r="A140" s="19"/>
      <c r="B140" s="25"/>
      <c r="C140" s="13" t="s">
        <v>274</v>
      </c>
      <c r="D140" s="5">
        <v>762</v>
      </c>
      <c r="E140" s="43">
        <v>6</v>
      </c>
      <c r="F140" s="43">
        <v>9</v>
      </c>
      <c r="G140" s="43">
        <v>480</v>
      </c>
      <c r="H140" s="43">
        <f t="shared" si="36"/>
        <v>3240000</v>
      </c>
      <c r="I140" s="43">
        <v>42</v>
      </c>
      <c r="J140" s="2">
        <f t="shared" si="37"/>
        <v>3402000</v>
      </c>
      <c r="L140" s="43"/>
      <c r="M140" s="43">
        <v>3</v>
      </c>
      <c r="N140" s="43">
        <v>480</v>
      </c>
      <c r="O140" s="43">
        <f t="shared" si="35"/>
        <v>120000</v>
      </c>
      <c r="P140" s="43">
        <v>42</v>
      </c>
    </row>
    <row r="141" spans="1:16">
      <c r="A141" s="19"/>
      <c r="B141" s="25"/>
      <c r="C141" s="13"/>
      <c r="D141" s="5">
        <v>6796</v>
      </c>
      <c r="E141" s="43">
        <v>18</v>
      </c>
      <c r="F141" s="43">
        <v>8</v>
      </c>
      <c r="G141" s="43">
        <v>480</v>
      </c>
      <c r="H141" s="43">
        <f t="shared" si="36"/>
        <v>8960000</v>
      </c>
      <c r="I141" s="43">
        <v>42</v>
      </c>
      <c r="J141" s="2">
        <f t="shared" si="37"/>
        <v>9408000</v>
      </c>
      <c r="L141" s="43">
        <v>10</v>
      </c>
      <c r="M141" s="43"/>
      <c r="N141" s="43">
        <v>480</v>
      </c>
      <c r="O141" s="43">
        <f t="shared" si="35"/>
        <v>4800000</v>
      </c>
      <c r="P141" s="43">
        <v>42</v>
      </c>
    </row>
    <row r="142" spans="1:16">
      <c r="A142" s="19"/>
      <c r="B142" s="25"/>
      <c r="C142" s="13" t="s">
        <v>275</v>
      </c>
      <c r="D142" s="5" t="s">
        <v>276</v>
      </c>
      <c r="E142" s="43">
        <v>7</v>
      </c>
      <c r="F142" s="43">
        <v>11</v>
      </c>
      <c r="G142" s="43">
        <v>768</v>
      </c>
      <c r="H142" s="43">
        <f t="shared" si="36"/>
        <v>6080000</v>
      </c>
      <c r="I142" s="43">
        <v>75</v>
      </c>
      <c r="J142" s="2">
        <f t="shared" si="37"/>
        <v>7125000</v>
      </c>
      <c r="L142" s="43">
        <v>18</v>
      </c>
      <c r="M142" s="43">
        <v>6</v>
      </c>
      <c r="N142" s="43">
        <v>480</v>
      </c>
      <c r="O142" s="43">
        <f t="shared" si="35"/>
        <v>8880000</v>
      </c>
      <c r="P142" s="43">
        <v>42</v>
      </c>
    </row>
    <row r="143" spans="1:16">
      <c r="A143" s="19"/>
      <c r="B143" s="25"/>
      <c r="C143" s="13"/>
      <c r="D143" s="5"/>
      <c r="E143" s="43">
        <v>3</v>
      </c>
      <c r="F143" s="43">
        <v>1</v>
      </c>
      <c r="G143" s="43">
        <v>768</v>
      </c>
      <c r="H143" s="43">
        <f t="shared" si="36"/>
        <v>2368000</v>
      </c>
      <c r="I143" s="43">
        <v>85</v>
      </c>
      <c r="J143" s="2">
        <f t="shared" si="37"/>
        <v>3145000</v>
      </c>
      <c r="L143" s="43"/>
      <c r="M143" s="43">
        <v>6</v>
      </c>
      <c r="N143" s="43">
        <v>480</v>
      </c>
      <c r="O143" s="43">
        <f t="shared" si="35"/>
        <v>240000</v>
      </c>
      <c r="P143" s="43">
        <v>42</v>
      </c>
    </row>
    <row r="144" spans="1:16">
      <c r="A144" s="19"/>
      <c r="B144" s="25"/>
      <c r="C144" s="13"/>
      <c r="D144" s="5" t="s">
        <v>260</v>
      </c>
      <c r="E144" s="43">
        <v>6</v>
      </c>
      <c r="F144" s="43">
        <v>4</v>
      </c>
      <c r="G144" s="43">
        <v>480</v>
      </c>
      <c r="H144" s="43">
        <f t="shared" si="36"/>
        <v>3040000</v>
      </c>
      <c r="I144" s="43">
        <v>42</v>
      </c>
      <c r="J144" s="2">
        <f t="shared" si="37"/>
        <v>3192000</v>
      </c>
      <c r="L144" s="43">
        <v>19</v>
      </c>
      <c r="M144" s="43"/>
      <c r="N144" s="43">
        <v>480</v>
      </c>
      <c r="O144" s="43">
        <f t="shared" si="35"/>
        <v>9120000</v>
      </c>
      <c r="P144" s="43">
        <v>42</v>
      </c>
    </row>
    <row r="145" spans="1:16">
      <c r="A145" s="19"/>
      <c r="B145" s="25"/>
      <c r="C145" s="13"/>
      <c r="D145" s="5" t="s">
        <v>230</v>
      </c>
      <c r="E145" s="43"/>
      <c r="F145" s="43">
        <v>3</v>
      </c>
      <c r="G145" s="43">
        <v>480</v>
      </c>
      <c r="H145" s="43">
        <f t="shared" si="36"/>
        <v>120000</v>
      </c>
      <c r="I145" s="43">
        <v>42</v>
      </c>
      <c r="J145" s="2">
        <f t="shared" si="37"/>
        <v>126000</v>
      </c>
      <c r="L145" s="43">
        <v>8</v>
      </c>
      <c r="M145" s="43"/>
      <c r="N145" s="43">
        <v>660</v>
      </c>
      <c r="O145" s="43">
        <f t="shared" si="35"/>
        <v>5280000</v>
      </c>
      <c r="P145" s="43">
        <v>55</v>
      </c>
    </row>
    <row r="146" spans="1:16">
      <c r="A146" s="19"/>
      <c r="B146" s="25"/>
      <c r="C146" s="13" t="s">
        <v>277</v>
      </c>
      <c r="D146" s="5" t="s">
        <v>260</v>
      </c>
      <c r="E146" s="43">
        <v>10</v>
      </c>
      <c r="F146" s="43"/>
      <c r="G146" s="43">
        <v>480</v>
      </c>
      <c r="H146" s="43">
        <f t="shared" ref="H146:H154" si="38">+(E146+(F146/12))*G146*1000</f>
        <v>4800000</v>
      </c>
      <c r="I146" s="43">
        <v>42</v>
      </c>
      <c r="J146" s="2">
        <f t="shared" ref="J146:J154" si="39">+((E146*12)+F146)*I146*1000</f>
        <v>5040000</v>
      </c>
      <c r="L146" s="43">
        <v>7</v>
      </c>
      <c r="M146" s="43">
        <v>5</v>
      </c>
      <c r="N146" s="43">
        <v>660</v>
      </c>
      <c r="O146" s="43">
        <f t="shared" si="35"/>
        <v>4895000</v>
      </c>
      <c r="P146" s="43">
        <v>55</v>
      </c>
    </row>
    <row r="147" spans="1:16">
      <c r="A147" s="19"/>
      <c r="B147" s="25"/>
      <c r="C147" s="13"/>
      <c r="D147" s="5"/>
      <c r="E147" s="43">
        <v>18</v>
      </c>
      <c r="F147" s="43">
        <v>6</v>
      </c>
      <c r="G147" s="43">
        <v>480</v>
      </c>
      <c r="H147" s="43">
        <f t="shared" si="38"/>
        <v>8880000</v>
      </c>
      <c r="I147" s="43">
        <v>42</v>
      </c>
      <c r="J147" s="2">
        <f t="shared" si="39"/>
        <v>9324000</v>
      </c>
      <c r="L147" s="43">
        <v>17</v>
      </c>
      <c r="M147" s="43">
        <v>10</v>
      </c>
      <c r="N147" s="43">
        <v>660</v>
      </c>
      <c r="O147" s="43">
        <f t="shared" si="35"/>
        <v>11770000</v>
      </c>
      <c r="P147" s="43">
        <v>55</v>
      </c>
    </row>
    <row r="148" spans="1:16">
      <c r="A148" s="19"/>
      <c r="B148" s="25"/>
      <c r="C148" s="13"/>
      <c r="D148" s="5">
        <v>763</v>
      </c>
      <c r="E148" s="43"/>
      <c r="F148" s="43">
        <v>6</v>
      </c>
      <c r="G148" s="43">
        <v>480</v>
      </c>
      <c r="H148" s="43">
        <f t="shared" si="38"/>
        <v>240000</v>
      </c>
      <c r="I148" s="43">
        <v>42</v>
      </c>
      <c r="J148" s="2">
        <f t="shared" si="39"/>
        <v>252000</v>
      </c>
      <c r="L148" s="43">
        <v>8</v>
      </c>
      <c r="M148" s="43"/>
      <c r="N148" s="43">
        <v>744</v>
      </c>
      <c r="O148" s="43">
        <f t="shared" si="35"/>
        <v>5952000</v>
      </c>
      <c r="P148" s="43">
        <v>65</v>
      </c>
    </row>
    <row r="149" spans="1:16">
      <c r="A149" s="19"/>
      <c r="B149" s="25"/>
      <c r="C149" s="13" t="s">
        <v>278</v>
      </c>
      <c r="D149" s="5">
        <v>4201</v>
      </c>
      <c r="E149" s="43">
        <v>19</v>
      </c>
      <c r="F149" s="43"/>
      <c r="G149" s="43">
        <v>480</v>
      </c>
      <c r="H149" s="43">
        <f t="shared" si="38"/>
        <v>9120000</v>
      </c>
      <c r="I149" s="43">
        <v>42</v>
      </c>
      <c r="J149" s="2">
        <f>+((E149*12)+F149)*I149*1000</f>
        <v>9576000</v>
      </c>
      <c r="L149" s="43">
        <v>7</v>
      </c>
      <c r="M149" s="43">
        <v>11</v>
      </c>
      <c r="N149" s="43">
        <v>768</v>
      </c>
      <c r="O149" s="43">
        <f t="shared" si="35"/>
        <v>6080000</v>
      </c>
      <c r="P149" s="43">
        <v>75</v>
      </c>
    </row>
    <row r="150" spans="1:16">
      <c r="A150" s="19"/>
      <c r="B150" s="25"/>
      <c r="C150" s="13"/>
      <c r="D150" s="5" t="s">
        <v>260</v>
      </c>
      <c r="E150" s="43">
        <v>8</v>
      </c>
      <c r="F150" s="43"/>
      <c r="G150" s="43">
        <v>744</v>
      </c>
      <c r="H150" s="43">
        <f t="shared" si="38"/>
        <v>5952000</v>
      </c>
      <c r="I150" s="43">
        <v>65</v>
      </c>
      <c r="J150" s="2">
        <f t="shared" si="39"/>
        <v>6240000</v>
      </c>
      <c r="L150" s="43">
        <v>3</v>
      </c>
      <c r="M150" s="43">
        <v>1</v>
      </c>
      <c r="N150" s="43">
        <v>768</v>
      </c>
      <c r="O150" s="43">
        <f t="shared" si="35"/>
        <v>2368000</v>
      </c>
      <c r="P150" s="43">
        <v>85</v>
      </c>
    </row>
    <row r="151" spans="1:16">
      <c r="A151" s="19"/>
      <c r="B151" s="25"/>
      <c r="C151" s="13"/>
      <c r="D151" s="5">
        <v>6793</v>
      </c>
      <c r="E151" s="43">
        <v>4</v>
      </c>
      <c r="F151" s="43"/>
      <c r="G151" s="43">
        <v>1164</v>
      </c>
      <c r="H151" s="43">
        <f t="shared" ref="H151:H152" si="40">+(E151+(F151/12))*G151*1000</f>
        <v>4656000</v>
      </c>
      <c r="I151" s="43">
        <v>130</v>
      </c>
      <c r="J151" s="2">
        <f t="shared" ref="J151:J152" si="41">+((E151*12)+F151)*I151*1000</f>
        <v>6240000</v>
      </c>
      <c r="L151" s="43">
        <v>2</v>
      </c>
      <c r="M151" s="43">
        <v>5</v>
      </c>
      <c r="N151" s="43">
        <v>984</v>
      </c>
      <c r="O151" s="43">
        <f t="shared" si="35"/>
        <v>2378000</v>
      </c>
      <c r="P151" s="43">
        <v>120</v>
      </c>
    </row>
    <row r="152" spans="1:16">
      <c r="A152" s="19"/>
      <c r="B152" s="25"/>
      <c r="C152" s="13" t="s">
        <v>252</v>
      </c>
      <c r="D152" s="5">
        <v>6792</v>
      </c>
      <c r="E152" s="43">
        <v>2</v>
      </c>
      <c r="F152" s="43">
        <v>5</v>
      </c>
      <c r="G152" s="43">
        <v>984</v>
      </c>
      <c r="H152" s="43">
        <f t="shared" si="40"/>
        <v>2378000</v>
      </c>
      <c r="I152" s="43">
        <v>120</v>
      </c>
      <c r="J152" s="2">
        <f t="shared" si="41"/>
        <v>3480000</v>
      </c>
      <c r="L152" s="43">
        <v>2</v>
      </c>
      <c r="M152" s="43">
        <v>4</v>
      </c>
      <c r="N152" s="43">
        <v>984</v>
      </c>
      <c r="O152" s="43">
        <f t="shared" si="35"/>
        <v>2296000</v>
      </c>
      <c r="P152" s="43">
        <v>120</v>
      </c>
    </row>
    <row r="153" spans="1:16">
      <c r="A153" s="19"/>
      <c r="B153" s="25"/>
      <c r="C153" s="13"/>
      <c r="D153" s="5"/>
      <c r="E153" s="43">
        <v>2</v>
      </c>
      <c r="F153" s="43">
        <v>4</v>
      </c>
      <c r="G153" s="43">
        <v>984</v>
      </c>
      <c r="H153" s="43">
        <f t="shared" si="38"/>
        <v>2296000</v>
      </c>
      <c r="I153" s="43">
        <v>120</v>
      </c>
      <c r="J153" s="2">
        <f t="shared" si="39"/>
        <v>3360000</v>
      </c>
      <c r="L153" s="43">
        <v>4</v>
      </c>
      <c r="M153" s="43"/>
      <c r="N153" s="43">
        <v>1164</v>
      </c>
      <c r="O153" s="43">
        <f t="shared" si="35"/>
        <v>4656000</v>
      </c>
      <c r="P153" s="43">
        <v>130</v>
      </c>
    </row>
    <row r="154" spans="1:16" ht="15.75" thickBot="1">
      <c r="A154" s="19"/>
      <c r="B154" s="25"/>
      <c r="C154" s="13"/>
      <c r="D154" s="5"/>
      <c r="E154" s="43"/>
      <c r="F154" s="43"/>
      <c r="G154" s="43"/>
      <c r="H154" s="43">
        <f t="shared" si="38"/>
        <v>0</v>
      </c>
      <c r="I154" s="43"/>
      <c r="J154" s="2">
        <f t="shared" si="39"/>
        <v>0</v>
      </c>
      <c r="L154" s="43"/>
      <c r="M154" s="43"/>
      <c r="N154" s="43"/>
      <c r="O154" s="43">
        <f t="shared" si="35"/>
        <v>0</v>
      </c>
      <c r="P154" s="43"/>
    </row>
    <row r="155" spans="1:16" ht="15.75" thickBot="1">
      <c r="E155" s="14">
        <f>SUM(E131:E154)</f>
        <v>219</v>
      </c>
      <c r="F155" s="16">
        <f>SUM(F131:F154)</f>
        <v>102</v>
      </c>
      <c r="G155" s="11"/>
      <c r="H155" s="65">
        <f>SUM(H131:H154)</f>
        <v>125595000</v>
      </c>
      <c r="I155" s="11"/>
      <c r="J155" s="65">
        <f>SUM(J131:J154)</f>
        <v>135451000</v>
      </c>
      <c r="L155" s="14">
        <f>SUM(L131:L154)</f>
        <v>219</v>
      </c>
      <c r="M155" s="16">
        <f>SUM(M131:M154)</f>
        <v>102</v>
      </c>
      <c r="N155" s="11"/>
      <c r="O155" s="65">
        <f>SUM(O131:O154)</f>
        <v>125595000</v>
      </c>
      <c r="P155" s="11"/>
    </row>
    <row r="156" spans="1:16">
      <c r="E156" s="10">
        <v>227</v>
      </c>
      <c r="F156" s="10">
        <v>6</v>
      </c>
      <c r="G156" s="11"/>
      <c r="H156" s="11"/>
      <c r="I156" s="11"/>
      <c r="J156" s="11"/>
      <c r="L156" s="10">
        <v>227</v>
      </c>
      <c r="M156" s="10">
        <v>6</v>
      </c>
      <c r="N156" s="11"/>
      <c r="O156" s="11"/>
      <c r="P156" s="11"/>
    </row>
    <row r="158" spans="1:16">
      <c r="A158" s="20" t="str">
        <f>+'Nota Jual'!A491</f>
        <v>Juni</v>
      </c>
      <c r="B158" s="13">
        <f>+'Nota Jual'!B491</f>
        <v>23</v>
      </c>
      <c r="C158" s="13" t="s">
        <v>253</v>
      </c>
      <c r="D158" s="5">
        <v>4203</v>
      </c>
      <c r="E158" s="2">
        <v>10</v>
      </c>
      <c r="F158" s="2">
        <v>1</v>
      </c>
      <c r="G158" s="2">
        <v>660</v>
      </c>
      <c r="H158" s="2">
        <f>+(E158+(F158/12))*G158*1000</f>
        <v>6655000</v>
      </c>
      <c r="I158" s="2">
        <v>55</v>
      </c>
      <c r="J158" s="2">
        <f t="shared" ref="J158:J178" si="42">+((E158*12)+F158)*I158*1000</f>
        <v>6655000</v>
      </c>
      <c r="L158" s="2">
        <v>18</v>
      </c>
      <c r="M158" s="2">
        <v>4</v>
      </c>
      <c r="N158" s="2">
        <v>480</v>
      </c>
      <c r="O158" s="2">
        <f t="shared" ref="O158:O178" si="43">+(L158+(M158/12))*N158*1000</f>
        <v>8800000</v>
      </c>
      <c r="P158" s="2">
        <v>42</v>
      </c>
    </row>
    <row r="159" spans="1:16">
      <c r="A159" s="19"/>
      <c r="B159" s="25"/>
      <c r="C159" s="13"/>
      <c r="D159" s="5">
        <v>4204</v>
      </c>
      <c r="E159" s="2">
        <v>8</v>
      </c>
      <c r="F159" s="2">
        <v>2</v>
      </c>
      <c r="G159" s="2">
        <v>660</v>
      </c>
      <c r="H159" s="2">
        <f t="shared" ref="H159:H169" si="44">+(E159+(F159/12))*G159*1000</f>
        <v>5390000</v>
      </c>
      <c r="I159" s="2">
        <v>55</v>
      </c>
      <c r="J159" s="2">
        <f t="shared" ref="J159:J169" si="45">+((E159*12)+F159)*I159*1000</f>
        <v>5390000</v>
      </c>
      <c r="L159" s="2">
        <v>1</v>
      </c>
      <c r="M159" s="2">
        <v>4</v>
      </c>
      <c r="N159" s="2">
        <v>480</v>
      </c>
      <c r="O159" s="2">
        <f t="shared" si="43"/>
        <v>640000</v>
      </c>
      <c r="P159" s="2">
        <v>42</v>
      </c>
    </row>
    <row r="160" spans="1:16">
      <c r="A160" s="19"/>
      <c r="B160" s="25"/>
      <c r="C160" s="13"/>
      <c r="D160" s="5">
        <v>6784</v>
      </c>
      <c r="E160" s="2"/>
      <c r="F160" s="2">
        <v>7</v>
      </c>
      <c r="G160" s="2">
        <v>660</v>
      </c>
      <c r="H160" s="2">
        <f t="shared" si="44"/>
        <v>385000</v>
      </c>
      <c r="I160" s="2">
        <v>55</v>
      </c>
      <c r="J160" s="2">
        <f t="shared" si="45"/>
        <v>385000</v>
      </c>
      <c r="L160" s="2">
        <v>8</v>
      </c>
      <c r="M160" s="2"/>
      <c r="N160" s="2">
        <v>480</v>
      </c>
      <c r="O160" s="2">
        <f t="shared" si="43"/>
        <v>3840000</v>
      </c>
      <c r="P160" s="2">
        <v>42</v>
      </c>
    </row>
    <row r="161" spans="1:16">
      <c r="A161" s="19"/>
      <c r="B161" s="25"/>
      <c r="C161" s="13"/>
      <c r="D161" s="5">
        <v>6741</v>
      </c>
      <c r="E161" s="2"/>
      <c r="F161" s="2">
        <v>4</v>
      </c>
      <c r="G161" s="2">
        <v>744</v>
      </c>
      <c r="H161" s="2">
        <f t="shared" si="44"/>
        <v>248000</v>
      </c>
      <c r="I161" s="2">
        <v>65</v>
      </c>
      <c r="J161" s="2">
        <f t="shared" si="45"/>
        <v>260000</v>
      </c>
      <c r="L161" s="2">
        <v>18</v>
      </c>
      <c r="M161" s="2">
        <v>2</v>
      </c>
      <c r="N161" s="2">
        <v>480</v>
      </c>
      <c r="O161" s="2">
        <f t="shared" si="43"/>
        <v>8720000</v>
      </c>
      <c r="P161" s="2">
        <v>42</v>
      </c>
    </row>
    <row r="162" spans="1:16">
      <c r="A162" s="19"/>
      <c r="B162" s="25"/>
      <c r="C162" s="13" t="s">
        <v>254</v>
      </c>
      <c r="D162" s="5">
        <v>6798</v>
      </c>
      <c r="E162" s="2">
        <v>18</v>
      </c>
      <c r="F162" s="2">
        <v>4</v>
      </c>
      <c r="G162" s="2">
        <v>480</v>
      </c>
      <c r="H162" s="2">
        <f t="shared" si="44"/>
        <v>8800000</v>
      </c>
      <c r="I162" s="2">
        <v>42</v>
      </c>
      <c r="J162" s="2">
        <f t="shared" si="45"/>
        <v>9240000</v>
      </c>
      <c r="L162" s="2">
        <v>5</v>
      </c>
      <c r="M162" s="2"/>
      <c r="N162" s="2">
        <v>480</v>
      </c>
      <c r="O162" s="2">
        <f t="shared" si="43"/>
        <v>2400000</v>
      </c>
      <c r="P162" s="2">
        <v>42</v>
      </c>
    </row>
    <row r="163" spans="1:16">
      <c r="A163" s="19"/>
      <c r="B163" s="25"/>
      <c r="C163" s="13"/>
      <c r="D163" s="5">
        <v>6797</v>
      </c>
      <c r="E163" s="2">
        <v>1</v>
      </c>
      <c r="F163" s="2">
        <v>4</v>
      </c>
      <c r="G163" s="2">
        <v>480</v>
      </c>
      <c r="H163" s="2">
        <f t="shared" si="44"/>
        <v>640000</v>
      </c>
      <c r="I163" s="2">
        <v>42</v>
      </c>
      <c r="J163" s="2">
        <f t="shared" si="45"/>
        <v>672000</v>
      </c>
      <c r="L163" s="2">
        <v>4</v>
      </c>
      <c r="M163" s="2"/>
      <c r="N163" s="2">
        <v>480</v>
      </c>
      <c r="O163" s="2">
        <f t="shared" si="43"/>
        <v>1920000</v>
      </c>
      <c r="P163" s="2">
        <v>42</v>
      </c>
    </row>
    <row r="164" spans="1:16">
      <c r="A164" s="19"/>
      <c r="B164" s="25"/>
      <c r="C164" s="13"/>
      <c r="D164" s="5"/>
      <c r="E164" s="2">
        <v>1</v>
      </c>
      <c r="F164" s="2">
        <v>5</v>
      </c>
      <c r="G164" s="2">
        <v>660</v>
      </c>
      <c r="H164" s="2">
        <f t="shared" si="44"/>
        <v>935000</v>
      </c>
      <c r="I164" s="2">
        <v>55</v>
      </c>
      <c r="J164" s="2">
        <f t="shared" si="45"/>
        <v>935000</v>
      </c>
      <c r="L164" s="2">
        <v>4</v>
      </c>
      <c r="M164" s="2"/>
      <c r="N164" s="2">
        <v>480</v>
      </c>
      <c r="O164" s="2">
        <f t="shared" si="43"/>
        <v>1920000</v>
      </c>
      <c r="P164" s="2">
        <v>42</v>
      </c>
    </row>
    <row r="165" spans="1:16">
      <c r="A165" s="19"/>
      <c r="B165" s="25"/>
      <c r="C165" s="13" t="s">
        <v>255</v>
      </c>
      <c r="D165" s="5">
        <v>6797</v>
      </c>
      <c r="E165" s="2">
        <v>8</v>
      </c>
      <c r="F165" s="2"/>
      <c r="G165" s="2">
        <v>480</v>
      </c>
      <c r="H165" s="2">
        <f t="shared" si="44"/>
        <v>3840000</v>
      </c>
      <c r="I165" s="2">
        <v>42</v>
      </c>
      <c r="J165" s="2">
        <f t="shared" si="45"/>
        <v>4032000</v>
      </c>
      <c r="L165" s="2">
        <v>4</v>
      </c>
      <c r="M165" s="2"/>
      <c r="N165" s="2">
        <v>480</v>
      </c>
      <c r="O165" s="2">
        <f t="shared" si="43"/>
        <v>1920000</v>
      </c>
      <c r="P165" s="2">
        <v>42</v>
      </c>
    </row>
    <row r="166" spans="1:16">
      <c r="A166" s="19"/>
      <c r="B166" s="25"/>
      <c r="C166" s="13"/>
      <c r="D166" s="5"/>
      <c r="E166" s="2">
        <v>8</v>
      </c>
      <c r="F166" s="2"/>
      <c r="G166" s="2">
        <v>660</v>
      </c>
      <c r="H166" s="2">
        <f t="shared" si="44"/>
        <v>5280000</v>
      </c>
      <c r="I166" s="2">
        <v>55</v>
      </c>
      <c r="J166" s="2">
        <f t="shared" si="45"/>
        <v>5280000</v>
      </c>
      <c r="L166" s="2">
        <v>4</v>
      </c>
      <c r="M166" s="2"/>
      <c r="N166" s="2">
        <v>480</v>
      </c>
      <c r="O166" s="2">
        <f t="shared" si="43"/>
        <v>1920000</v>
      </c>
      <c r="P166" s="2">
        <v>42</v>
      </c>
    </row>
    <row r="167" spans="1:16">
      <c r="A167" s="19"/>
      <c r="B167" s="25"/>
      <c r="C167" s="13" t="s">
        <v>256</v>
      </c>
      <c r="D167" s="5">
        <v>6799</v>
      </c>
      <c r="E167" s="2">
        <v>18</v>
      </c>
      <c r="F167" s="2">
        <v>2</v>
      </c>
      <c r="G167" s="2">
        <v>480</v>
      </c>
      <c r="H167" s="2">
        <f t="shared" si="44"/>
        <v>8720000</v>
      </c>
      <c r="I167" s="2">
        <v>42</v>
      </c>
      <c r="J167" s="2">
        <f t="shared" si="45"/>
        <v>9156000</v>
      </c>
      <c r="L167" s="2">
        <v>10</v>
      </c>
      <c r="M167" s="2">
        <v>1</v>
      </c>
      <c r="N167" s="2">
        <v>660</v>
      </c>
      <c r="O167" s="2">
        <f t="shared" si="43"/>
        <v>6655000</v>
      </c>
      <c r="P167" s="2">
        <v>55</v>
      </c>
    </row>
    <row r="168" spans="1:16">
      <c r="A168" s="19"/>
      <c r="B168" s="25"/>
      <c r="C168" s="13" t="s">
        <v>257</v>
      </c>
      <c r="D168" s="5" t="s">
        <v>258</v>
      </c>
      <c r="E168" s="2">
        <v>5</v>
      </c>
      <c r="F168" s="2"/>
      <c r="G168" s="2">
        <v>480</v>
      </c>
      <c r="H168" s="2">
        <f t="shared" si="44"/>
        <v>2400000</v>
      </c>
      <c r="I168" s="2">
        <v>42</v>
      </c>
      <c r="J168" s="2">
        <f t="shared" si="45"/>
        <v>2520000</v>
      </c>
      <c r="L168" s="2">
        <v>8</v>
      </c>
      <c r="M168" s="2">
        <v>2</v>
      </c>
      <c r="N168" s="2">
        <v>660</v>
      </c>
      <c r="O168" s="2">
        <f t="shared" si="43"/>
        <v>5390000</v>
      </c>
      <c r="P168" s="2">
        <v>55</v>
      </c>
    </row>
    <row r="169" spans="1:16">
      <c r="A169" s="19"/>
      <c r="B169" s="25"/>
      <c r="C169" s="13"/>
      <c r="D169" s="5">
        <v>762</v>
      </c>
      <c r="E169" s="2">
        <v>4</v>
      </c>
      <c r="F169" s="2"/>
      <c r="G169" s="2">
        <v>744</v>
      </c>
      <c r="H169" s="2">
        <f t="shared" si="44"/>
        <v>2976000</v>
      </c>
      <c r="I169" s="2">
        <v>65</v>
      </c>
      <c r="J169" s="2">
        <f t="shared" si="45"/>
        <v>3120000</v>
      </c>
      <c r="L169" s="2"/>
      <c r="M169" s="2">
        <v>7</v>
      </c>
      <c r="N169" s="2">
        <v>660</v>
      </c>
      <c r="O169" s="2">
        <f t="shared" si="43"/>
        <v>385000</v>
      </c>
      <c r="P169" s="2">
        <v>55</v>
      </c>
    </row>
    <row r="170" spans="1:16">
      <c r="A170" s="19"/>
      <c r="B170" s="25"/>
      <c r="C170" s="13" t="s">
        <v>259</v>
      </c>
      <c r="D170" s="5" t="s">
        <v>230</v>
      </c>
      <c r="E170" s="2">
        <v>11</v>
      </c>
      <c r="F170" s="2">
        <v>3</v>
      </c>
      <c r="G170" s="2">
        <v>744</v>
      </c>
      <c r="H170" s="2">
        <f t="shared" ref="H170:H175" si="46">+(E170+(F170/12))*G170*1000</f>
        <v>8370000</v>
      </c>
      <c r="I170" s="2">
        <v>65</v>
      </c>
      <c r="J170" s="2">
        <f t="shared" ref="J170:J175" si="47">+((E170*12)+F170)*I170*1000</f>
        <v>8775000</v>
      </c>
      <c r="L170" s="2">
        <v>1</v>
      </c>
      <c r="M170" s="2">
        <v>5</v>
      </c>
      <c r="N170" s="2">
        <v>660</v>
      </c>
      <c r="O170" s="2">
        <f t="shared" si="43"/>
        <v>935000</v>
      </c>
      <c r="P170" s="2">
        <v>55</v>
      </c>
    </row>
    <row r="171" spans="1:16">
      <c r="A171" s="19"/>
      <c r="B171" s="25"/>
      <c r="C171" s="13"/>
      <c r="D171" s="5" t="s">
        <v>260</v>
      </c>
      <c r="E171" s="2">
        <v>3</v>
      </c>
      <c r="F171" s="2"/>
      <c r="G171" s="2">
        <v>744</v>
      </c>
      <c r="H171" s="2">
        <f t="shared" si="46"/>
        <v>2232000</v>
      </c>
      <c r="I171" s="2">
        <v>65</v>
      </c>
      <c r="J171" s="2">
        <f t="shared" si="47"/>
        <v>2340000</v>
      </c>
      <c r="L171" s="2">
        <v>8</v>
      </c>
      <c r="M171" s="2"/>
      <c r="N171" s="2">
        <v>660</v>
      </c>
      <c r="O171" s="2">
        <f t="shared" si="43"/>
        <v>5280000</v>
      </c>
      <c r="P171" s="2">
        <v>55</v>
      </c>
    </row>
    <row r="172" spans="1:16">
      <c r="A172" s="19"/>
      <c r="B172" s="25"/>
      <c r="C172" s="13" t="s">
        <v>261</v>
      </c>
      <c r="D172" s="151" t="s">
        <v>262</v>
      </c>
      <c r="E172" s="2">
        <v>4</v>
      </c>
      <c r="F172" s="2">
        <v>8</v>
      </c>
      <c r="G172" s="2">
        <v>744</v>
      </c>
      <c r="H172" s="2">
        <f t="shared" si="46"/>
        <v>3472000</v>
      </c>
      <c r="I172" s="2">
        <v>65</v>
      </c>
      <c r="J172" s="2">
        <f t="shared" si="47"/>
        <v>3640000</v>
      </c>
      <c r="L172" s="2">
        <v>10</v>
      </c>
      <c r="M172" s="2">
        <v>6</v>
      </c>
      <c r="N172" s="2">
        <v>660</v>
      </c>
      <c r="O172" s="2">
        <f t="shared" si="43"/>
        <v>6930000</v>
      </c>
      <c r="P172" s="2">
        <v>55</v>
      </c>
    </row>
    <row r="173" spans="1:16">
      <c r="A173" s="19"/>
      <c r="B173" s="25"/>
      <c r="C173" s="13"/>
      <c r="D173" s="5">
        <v>6793</v>
      </c>
      <c r="E173" s="2">
        <v>8</v>
      </c>
      <c r="F173" s="2">
        <v>4</v>
      </c>
      <c r="G173" s="2">
        <v>1164</v>
      </c>
      <c r="H173" s="2">
        <f t="shared" si="46"/>
        <v>9700000</v>
      </c>
      <c r="I173" s="2">
        <v>130</v>
      </c>
      <c r="J173" s="2">
        <f t="shared" si="47"/>
        <v>13000000</v>
      </c>
      <c r="L173" s="2"/>
      <c r="M173" s="2">
        <v>4</v>
      </c>
      <c r="N173" s="2">
        <v>744</v>
      </c>
      <c r="O173" s="2">
        <f t="shared" si="43"/>
        <v>248000</v>
      </c>
      <c r="P173" s="2">
        <v>65</v>
      </c>
    </row>
    <row r="174" spans="1:16">
      <c r="A174" s="19"/>
      <c r="B174" s="25"/>
      <c r="C174" s="13" t="s">
        <v>263</v>
      </c>
      <c r="D174" s="5">
        <v>763</v>
      </c>
      <c r="E174" s="2">
        <v>10</v>
      </c>
      <c r="F174" s="2">
        <v>6</v>
      </c>
      <c r="G174" s="2">
        <v>660</v>
      </c>
      <c r="H174" s="2">
        <f t="shared" si="46"/>
        <v>6930000</v>
      </c>
      <c r="I174" s="2">
        <v>55</v>
      </c>
      <c r="J174" s="2">
        <f t="shared" si="47"/>
        <v>6930000</v>
      </c>
      <c r="L174" s="2">
        <v>4</v>
      </c>
      <c r="M174" s="2"/>
      <c r="N174" s="2">
        <v>744</v>
      </c>
      <c r="O174" s="2">
        <f t="shared" si="43"/>
        <v>2976000</v>
      </c>
      <c r="P174" s="2">
        <v>65</v>
      </c>
    </row>
    <row r="175" spans="1:16">
      <c r="A175" s="19"/>
      <c r="B175" s="25"/>
      <c r="C175" s="13"/>
      <c r="D175" s="5" t="s">
        <v>264</v>
      </c>
      <c r="E175" s="2">
        <v>4</v>
      </c>
      <c r="F175" s="2"/>
      <c r="G175" s="2">
        <v>480</v>
      </c>
      <c r="H175" s="2">
        <f t="shared" si="46"/>
        <v>1920000</v>
      </c>
      <c r="I175" s="2">
        <v>42</v>
      </c>
      <c r="J175" s="2">
        <f t="shared" si="47"/>
        <v>2016000</v>
      </c>
      <c r="L175" s="2">
        <v>11</v>
      </c>
      <c r="M175" s="2">
        <v>3</v>
      </c>
      <c r="N175" s="2">
        <v>744</v>
      </c>
      <c r="O175" s="2">
        <f t="shared" si="43"/>
        <v>8370000</v>
      </c>
      <c r="P175" s="2">
        <v>65</v>
      </c>
    </row>
    <row r="176" spans="1:16">
      <c r="A176" s="19"/>
      <c r="B176" s="25"/>
      <c r="C176" s="13" t="s">
        <v>265</v>
      </c>
      <c r="D176" s="5" t="s">
        <v>266</v>
      </c>
      <c r="E176" s="2">
        <v>4</v>
      </c>
      <c r="F176" s="2"/>
      <c r="G176" s="2">
        <v>480</v>
      </c>
      <c r="H176" s="2">
        <f t="shared" ref="H176:H178" si="48">+(E176+(F176/12))*G176*1000</f>
        <v>1920000</v>
      </c>
      <c r="I176" s="2">
        <v>42</v>
      </c>
      <c r="J176" s="2">
        <f t="shared" si="42"/>
        <v>2016000</v>
      </c>
      <c r="L176" s="2">
        <v>3</v>
      </c>
      <c r="M176" s="2"/>
      <c r="N176" s="2">
        <v>744</v>
      </c>
      <c r="O176" s="2">
        <f t="shared" si="43"/>
        <v>2232000</v>
      </c>
      <c r="P176" s="2">
        <v>65</v>
      </c>
    </row>
    <row r="177" spans="1:16">
      <c r="A177" s="19"/>
      <c r="B177" s="25"/>
      <c r="C177" s="13"/>
      <c r="D177" s="5" t="s">
        <v>267</v>
      </c>
      <c r="E177" s="44">
        <v>4</v>
      </c>
      <c r="F177" s="44"/>
      <c r="G177" s="2">
        <v>480</v>
      </c>
      <c r="H177" s="2">
        <f t="shared" si="48"/>
        <v>1920000</v>
      </c>
      <c r="I177" s="2">
        <v>42</v>
      </c>
      <c r="J177" s="2">
        <f t="shared" si="42"/>
        <v>2016000</v>
      </c>
      <c r="L177" s="44">
        <v>4</v>
      </c>
      <c r="M177" s="44">
        <v>8</v>
      </c>
      <c r="N177" s="2">
        <v>744</v>
      </c>
      <c r="O177" s="2">
        <f t="shared" si="43"/>
        <v>3472000</v>
      </c>
      <c r="P177" s="2">
        <v>65</v>
      </c>
    </row>
    <row r="178" spans="1:16" ht="15.75" thickBot="1">
      <c r="A178" s="19"/>
      <c r="B178" s="25"/>
      <c r="C178" s="13"/>
      <c r="D178" s="5" t="s">
        <v>268</v>
      </c>
      <c r="E178" s="50">
        <v>4</v>
      </c>
      <c r="F178" s="50"/>
      <c r="G178" s="2">
        <v>480</v>
      </c>
      <c r="H178" s="50">
        <f t="shared" si="48"/>
        <v>1920000</v>
      </c>
      <c r="I178" s="2">
        <v>42</v>
      </c>
      <c r="J178" s="50">
        <f t="shared" si="42"/>
        <v>2016000</v>
      </c>
      <c r="L178" s="50">
        <v>8</v>
      </c>
      <c r="M178" s="50">
        <v>4</v>
      </c>
      <c r="N178" s="2">
        <v>1164</v>
      </c>
      <c r="O178" s="50">
        <f t="shared" si="43"/>
        <v>9700000</v>
      </c>
      <c r="P178" s="2">
        <v>130</v>
      </c>
    </row>
    <row r="179" spans="1:16" ht="15.75" thickBot="1">
      <c r="E179" s="49">
        <f>SUM(E158:E178)</f>
        <v>133</v>
      </c>
      <c r="F179" s="82">
        <f>SUM(F158:F178)</f>
        <v>50</v>
      </c>
      <c r="G179" s="11"/>
      <c r="H179" s="74">
        <f>SUM(H158:H178)</f>
        <v>84653000</v>
      </c>
      <c r="I179" s="11"/>
      <c r="J179" s="74">
        <f>SUM(J158:J178)</f>
        <v>90394000</v>
      </c>
      <c r="L179" s="49">
        <f>SUM(L158:L178)</f>
        <v>133</v>
      </c>
      <c r="M179" s="82">
        <f>SUM(M158:M178)</f>
        <v>50</v>
      </c>
      <c r="N179" s="11"/>
      <c r="O179" s="74">
        <f>SUM(O158:O178)</f>
        <v>84653000</v>
      </c>
      <c r="P179" s="11"/>
    </row>
    <row r="180" spans="1:16">
      <c r="E180" s="10">
        <v>137</v>
      </c>
      <c r="F180" s="10">
        <v>2</v>
      </c>
      <c r="G180" s="11"/>
      <c r="H180" s="11"/>
      <c r="I180" s="11"/>
      <c r="J180" s="11"/>
      <c r="L180" s="10">
        <v>137</v>
      </c>
      <c r="M180" s="10">
        <v>2</v>
      </c>
      <c r="N180" s="11"/>
      <c r="O180" s="11"/>
      <c r="P180" s="11"/>
    </row>
    <row r="182" spans="1:16">
      <c r="A182" s="20" t="str">
        <f>+'Nota Jual'!A579</f>
        <v>Juni</v>
      </c>
      <c r="B182" s="13">
        <f>+'Nota Jual'!B579</f>
        <v>24</v>
      </c>
      <c r="C182" s="13" t="s">
        <v>293</v>
      </c>
      <c r="D182" s="5">
        <v>6802</v>
      </c>
      <c r="E182" s="2">
        <v>9</v>
      </c>
      <c r="F182" s="2">
        <v>8</v>
      </c>
      <c r="G182" s="2">
        <v>480</v>
      </c>
      <c r="H182" s="2">
        <f>+(E182+(F182/12))*G182*1000</f>
        <v>4640000</v>
      </c>
      <c r="I182" s="1">
        <v>42</v>
      </c>
      <c r="J182" s="2">
        <f t="shared" ref="J182:J211" si="49">+((E182*12)+F182)*I182*1000</f>
        <v>4872000</v>
      </c>
      <c r="L182" s="2">
        <v>9</v>
      </c>
      <c r="M182" s="2">
        <v>8</v>
      </c>
      <c r="N182" s="2">
        <v>480</v>
      </c>
      <c r="O182" s="2">
        <f t="shared" ref="O182:O211" si="50">+(L182+(M182/12))*N182*1000</f>
        <v>4640000</v>
      </c>
      <c r="P182" s="1">
        <v>42</v>
      </c>
    </row>
    <row r="183" spans="1:16">
      <c r="A183" s="20"/>
      <c r="B183" s="13"/>
      <c r="C183" s="13"/>
      <c r="D183" s="5" t="s">
        <v>294</v>
      </c>
      <c r="E183" s="2">
        <v>5</v>
      </c>
      <c r="F183" s="2"/>
      <c r="G183" s="2">
        <v>660</v>
      </c>
      <c r="H183" s="2">
        <f t="shared" ref="H183:H209" si="51">+(E183+(F183/12))*G183*1000</f>
        <v>3300000</v>
      </c>
      <c r="I183" s="1">
        <v>55</v>
      </c>
      <c r="J183" s="2">
        <f t="shared" ref="J183:J209" si="52">+((E183*12)+F183)*I183*1000</f>
        <v>3300000</v>
      </c>
      <c r="L183" s="2"/>
      <c r="M183" s="2">
        <v>2</v>
      </c>
      <c r="N183" s="2">
        <v>480</v>
      </c>
      <c r="O183" s="2">
        <f t="shared" si="50"/>
        <v>80000</v>
      </c>
      <c r="P183" s="1">
        <v>42</v>
      </c>
    </row>
    <row r="184" spans="1:16">
      <c r="A184" s="20"/>
      <c r="B184" s="13"/>
      <c r="C184" s="13"/>
      <c r="D184" s="5" t="s">
        <v>295</v>
      </c>
      <c r="E184" s="2">
        <v>5</v>
      </c>
      <c r="F184" s="2"/>
      <c r="G184" s="2">
        <v>660</v>
      </c>
      <c r="H184" s="2">
        <f t="shared" si="51"/>
        <v>3300000</v>
      </c>
      <c r="I184" s="1">
        <v>55</v>
      </c>
      <c r="J184" s="2">
        <f t="shared" si="52"/>
        <v>3300000</v>
      </c>
      <c r="L184" s="2">
        <v>9</v>
      </c>
      <c r="M184" s="2">
        <v>5</v>
      </c>
      <c r="N184" s="2">
        <v>480</v>
      </c>
      <c r="O184" s="2">
        <f t="shared" si="50"/>
        <v>4520000</v>
      </c>
      <c r="P184" s="1">
        <v>42</v>
      </c>
    </row>
    <row r="185" spans="1:16">
      <c r="A185" s="20"/>
      <c r="B185" s="13"/>
      <c r="C185" s="13" t="s">
        <v>296</v>
      </c>
      <c r="D185" s="5">
        <v>6798</v>
      </c>
      <c r="E185" s="2">
        <v>5</v>
      </c>
      <c r="F185" s="2"/>
      <c r="G185" s="2">
        <v>660</v>
      </c>
      <c r="H185" s="2">
        <f t="shared" si="51"/>
        <v>3300000</v>
      </c>
      <c r="I185" s="1">
        <v>55</v>
      </c>
      <c r="J185" s="2">
        <f t="shared" si="52"/>
        <v>3300000</v>
      </c>
      <c r="L185" s="2">
        <v>9</v>
      </c>
      <c r="M185" s="2"/>
      <c r="N185" s="2">
        <v>480</v>
      </c>
      <c r="O185" s="2">
        <f t="shared" si="50"/>
        <v>4320000</v>
      </c>
      <c r="P185" s="1">
        <v>42</v>
      </c>
    </row>
    <row r="186" spans="1:16">
      <c r="A186" s="20"/>
      <c r="B186" s="13"/>
      <c r="C186" s="13"/>
      <c r="D186" s="5"/>
      <c r="E186" s="2"/>
      <c r="F186" s="2">
        <v>2</v>
      </c>
      <c r="G186" s="2">
        <v>480</v>
      </c>
      <c r="H186" s="2">
        <f t="shared" si="51"/>
        <v>80000</v>
      </c>
      <c r="I186" s="1">
        <v>42</v>
      </c>
      <c r="J186" s="2">
        <f t="shared" si="52"/>
        <v>84000</v>
      </c>
      <c r="L186" s="2">
        <v>9</v>
      </c>
      <c r="M186" s="2"/>
      <c r="N186" s="2">
        <v>480</v>
      </c>
      <c r="O186" s="2">
        <f t="shared" si="50"/>
        <v>4320000</v>
      </c>
      <c r="P186" s="1">
        <v>42</v>
      </c>
    </row>
    <row r="187" spans="1:16">
      <c r="A187" s="20"/>
      <c r="B187" s="13"/>
      <c r="C187" s="13"/>
      <c r="D187" s="5">
        <v>6800</v>
      </c>
      <c r="E187" s="2">
        <v>9</v>
      </c>
      <c r="F187" s="2">
        <v>5</v>
      </c>
      <c r="G187" s="2">
        <v>480</v>
      </c>
      <c r="H187" s="2">
        <f t="shared" si="51"/>
        <v>4520000</v>
      </c>
      <c r="I187" s="1">
        <v>42</v>
      </c>
      <c r="J187" s="2">
        <f t="shared" si="52"/>
        <v>4746000</v>
      </c>
      <c r="L187" s="2">
        <v>5</v>
      </c>
      <c r="M187" s="2">
        <v>8</v>
      </c>
      <c r="N187" s="2">
        <v>480</v>
      </c>
      <c r="O187" s="2">
        <f t="shared" si="50"/>
        <v>2720000</v>
      </c>
      <c r="P187" s="1">
        <v>42</v>
      </c>
    </row>
    <row r="188" spans="1:16">
      <c r="A188" s="20"/>
      <c r="B188" s="13"/>
      <c r="C188" s="13"/>
      <c r="D188" s="5">
        <v>6801</v>
      </c>
      <c r="E188" s="2">
        <v>9</v>
      </c>
      <c r="F188" s="2"/>
      <c r="G188" s="2">
        <v>480</v>
      </c>
      <c r="H188" s="2">
        <f t="shared" si="51"/>
        <v>4320000</v>
      </c>
      <c r="I188" s="1">
        <v>42</v>
      </c>
      <c r="J188" s="2">
        <f t="shared" si="52"/>
        <v>4536000</v>
      </c>
      <c r="L188" s="2">
        <v>5</v>
      </c>
      <c r="M188" s="2">
        <v>7</v>
      </c>
      <c r="N188" s="2">
        <v>480</v>
      </c>
      <c r="O188" s="2">
        <f t="shared" si="50"/>
        <v>2680000</v>
      </c>
      <c r="P188" s="1">
        <v>42</v>
      </c>
    </row>
    <row r="189" spans="1:16">
      <c r="A189" s="20"/>
      <c r="B189" s="13"/>
      <c r="C189" s="13" t="s">
        <v>297</v>
      </c>
      <c r="D189" s="5" t="s">
        <v>298</v>
      </c>
      <c r="E189" s="2">
        <v>9</v>
      </c>
      <c r="F189" s="2"/>
      <c r="G189" s="2">
        <v>480</v>
      </c>
      <c r="H189" s="2">
        <f t="shared" si="51"/>
        <v>4320000</v>
      </c>
      <c r="I189" s="1">
        <v>42</v>
      </c>
      <c r="J189" s="2">
        <f t="shared" si="52"/>
        <v>4536000</v>
      </c>
      <c r="L189" s="2">
        <v>3</v>
      </c>
      <c r="M189" s="2"/>
      <c r="N189" s="2">
        <v>480</v>
      </c>
      <c r="O189" s="2">
        <f t="shared" si="50"/>
        <v>1440000</v>
      </c>
      <c r="P189" s="1">
        <v>42</v>
      </c>
    </row>
    <row r="190" spans="1:16">
      <c r="A190" s="20"/>
      <c r="B190" s="13"/>
      <c r="C190" s="13"/>
      <c r="D190" s="5" t="s">
        <v>268</v>
      </c>
      <c r="E190" s="2">
        <v>5</v>
      </c>
      <c r="F190" s="2">
        <v>8</v>
      </c>
      <c r="G190" s="2">
        <v>480</v>
      </c>
      <c r="H190" s="2">
        <f t="shared" si="51"/>
        <v>2720000</v>
      </c>
      <c r="I190" s="1">
        <v>42</v>
      </c>
      <c r="J190" s="2">
        <f t="shared" si="52"/>
        <v>2856000</v>
      </c>
      <c r="L190" s="2">
        <v>8</v>
      </c>
      <c r="M190" s="2">
        <v>4</v>
      </c>
      <c r="N190" s="2">
        <v>480</v>
      </c>
      <c r="O190" s="2">
        <f t="shared" si="50"/>
        <v>4000000.0000000005</v>
      </c>
      <c r="P190" s="1">
        <v>42</v>
      </c>
    </row>
    <row r="191" spans="1:16">
      <c r="A191" s="20"/>
      <c r="B191" s="13"/>
      <c r="C191" s="13"/>
      <c r="D191" s="5" t="s">
        <v>267</v>
      </c>
      <c r="E191" s="2">
        <v>5</v>
      </c>
      <c r="F191" s="2">
        <v>7</v>
      </c>
      <c r="G191" s="2">
        <v>480</v>
      </c>
      <c r="H191" s="2">
        <f t="shared" si="51"/>
        <v>2680000</v>
      </c>
      <c r="I191" s="1">
        <v>42</v>
      </c>
      <c r="J191" s="2">
        <f t="shared" si="52"/>
        <v>2814000</v>
      </c>
      <c r="L191" s="2">
        <v>10</v>
      </c>
      <c r="M191" s="2"/>
      <c r="N191" s="2">
        <v>480</v>
      </c>
      <c r="O191" s="2">
        <f t="shared" si="50"/>
        <v>4800000</v>
      </c>
      <c r="P191" s="1">
        <v>42</v>
      </c>
    </row>
    <row r="192" spans="1:16">
      <c r="A192" s="20"/>
      <c r="B192" s="13"/>
      <c r="C192" s="13" t="s">
        <v>299</v>
      </c>
      <c r="D192" s="5" t="s">
        <v>266</v>
      </c>
      <c r="E192" s="2">
        <v>3</v>
      </c>
      <c r="F192" s="2"/>
      <c r="G192" s="2">
        <v>480</v>
      </c>
      <c r="H192" s="2">
        <f t="shared" si="51"/>
        <v>1440000</v>
      </c>
      <c r="I192" s="1">
        <v>42</v>
      </c>
      <c r="J192" s="2">
        <f t="shared" si="52"/>
        <v>1512000</v>
      </c>
      <c r="L192" s="2">
        <v>9</v>
      </c>
      <c r="M192" s="2">
        <v>4</v>
      </c>
      <c r="N192" s="2">
        <v>480</v>
      </c>
      <c r="O192" s="2">
        <f t="shared" si="50"/>
        <v>4480000</v>
      </c>
      <c r="P192" s="1">
        <v>42</v>
      </c>
    </row>
    <row r="193" spans="1:16">
      <c r="A193" s="20"/>
      <c r="B193" s="13"/>
      <c r="C193" s="13"/>
      <c r="D193" s="5" t="s">
        <v>264</v>
      </c>
      <c r="E193" s="2">
        <v>8</v>
      </c>
      <c r="F193" s="2">
        <v>4</v>
      </c>
      <c r="G193" s="2">
        <v>480</v>
      </c>
      <c r="H193" s="2">
        <f t="shared" si="51"/>
        <v>4000000.0000000005</v>
      </c>
      <c r="I193" s="1">
        <v>42</v>
      </c>
      <c r="J193" s="2">
        <f t="shared" si="52"/>
        <v>4200000</v>
      </c>
      <c r="L193" s="2">
        <v>8</v>
      </c>
      <c r="M193" s="2">
        <v>10</v>
      </c>
      <c r="N193" s="2">
        <v>480</v>
      </c>
      <c r="O193" s="2">
        <f t="shared" si="50"/>
        <v>4240000</v>
      </c>
      <c r="P193" s="1">
        <v>42</v>
      </c>
    </row>
    <row r="194" spans="1:16">
      <c r="A194" s="20"/>
      <c r="B194" s="13"/>
      <c r="C194" s="13"/>
      <c r="D194" s="5">
        <v>4201</v>
      </c>
      <c r="E194" s="2">
        <v>5</v>
      </c>
      <c r="F194" s="2">
        <v>3</v>
      </c>
      <c r="G194" s="2">
        <v>660</v>
      </c>
      <c r="H194" s="2">
        <f t="shared" si="51"/>
        <v>3465000</v>
      </c>
      <c r="I194" s="1">
        <v>55</v>
      </c>
      <c r="J194" s="2">
        <f t="shared" si="52"/>
        <v>3465000</v>
      </c>
      <c r="L194" s="2">
        <v>14</v>
      </c>
      <c r="M194" s="2">
        <v>11</v>
      </c>
      <c r="N194" s="2">
        <v>480</v>
      </c>
      <c r="O194" s="2">
        <f t="shared" si="50"/>
        <v>7160000</v>
      </c>
      <c r="P194" s="1">
        <v>42</v>
      </c>
    </row>
    <row r="195" spans="1:16">
      <c r="A195" s="20"/>
      <c r="B195" s="13"/>
      <c r="C195" s="13" t="s">
        <v>300</v>
      </c>
      <c r="D195" s="5">
        <v>6805</v>
      </c>
      <c r="E195" s="2">
        <v>6</v>
      </c>
      <c r="F195" s="2"/>
      <c r="G195" s="2">
        <v>780</v>
      </c>
      <c r="H195" s="2">
        <f t="shared" si="51"/>
        <v>4680000</v>
      </c>
      <c r="I195" s="1">
        <v>75</v>
      </c>
      <c r="J195" s="2">
        <f t="shared" si="52"/>
        <v>5400000</v>
      </c>
      <c r="L195" s="2">
        <v>5</v>
      </c>
      <c r="M195" s="2"/>
      <c r="N195" s="2">
        <v>660</v>
      </c>
      <c r="O195" s="2">
        <f t="shared" si="50"/>
        <v>3300000</v>
      </c>
      <c r="P195" s="1">
        <v>55</v>
      </c>
    </row>
    <row r="196" spans="1:16">
      <c r="A196" s="20"/>
      <c r="B196" s="13"/>
      <c r="C196" s="13"/>
      <c r="D196" s="5">
        <v>6806</v>
      </c>
      <c r="E196" s="2">
        <v>3</v>
      </c>
      <c r="F196" s="2">
        <v>1</v>
      </c>
      <c r="G196" s="2">
        <v>816</v>
      </c>
      <c r="H196" s="2">
        <f t="shared" si="51"/>
        <v>2516000</v>
      </c>
      <c r="I196" s="1">
        <v>75</v>
      </c>
      <c r="J196" s="2">
        <f t="shared" si="52"/>
        <v>2775000</v>
      </c>
      <c r="L196" s="2">
        <v>5</v>
      </c>
      <c r="M196" s="2"/>
      <c r="N196" s="2">
        <v>660</v>
      </c>
      <c r="O196" s="2">
        <f t="shared" si="50"/>
        <v>3300000</v>
      </c>
      <c r="P196" s="1">
        <v>55</v>
      </c>
    </row>
    <row r="197" spans="1:16">
      <c r="A197" s="20"/>
      <c r="B197" s="13"/>
      <c r="C197" s="13"/>
      <c r="D197" s="5">
        <v>6806</v>
      </c>
      <c r="E197" s="2">
        <v>3</v>
      </c>
      <c r="F197" s="2"/>
      <c r="G197" s="2">
        <v>816</v>
      </c>
      <c r="H197" s="2">
        <f t="shared" si="51"/>
        <v>2448000</v>
      </c>
      <c r="I197" s="1">
        <v>85</v>
      </c>
      <c r="J197" s="2">
        <f t="shared" si="52"/>
        <v>3060000</v>
      </c>
      <c r="L197" s="2">
        <v>5</v>
      </c>
      <c r="M197" s="2"/>
      <c r="N197" s="2">
        <v>660</v>
      </c>
      <c r="O197" s="2">
        <f t="shared" si="50"/>
        <v>3300000</v>
      </c>
      <c r="P197" s="1">
        <v>55</v>
      </c>
    </row>
    <row r="198" spans="1:16">
      <c r="A198" s="20"/>
      <c r="B198" s="13"/>
      <c r="C198" s="13" t="s">
        <v>301</v>
      </c>
      <c r="D198" s="5">
        <v>6805</v>
      </c>
      <c r="E198" s="2">
        <v>7</v>
      </c>
      <c r="F198" s="2">
        <v>7</v>
      </c>
      <c r="G198" s="2">
        <v>780</v>
      </c>
      <c r="H198" s="2">
        <f t="shared" si="51"/>
        <v>5915000</v>
      </c>
      <c r="I198" s="1">
        <v>85</v>
      </c>
      <c r="J198" s="2">
        <f t="shared" si="52"/>
        <v>7735000</v>
      </c>
      <c r="L198" s="2">
        <v>5</v>
      </c>
      <c r="M198" s="2">
        <v>3</v>
      </c>
      <c r="N198" s="2">
        <v>660</v>
      </c>
      <c r="O198" s="2">
        <f t="shared" si="50"/>
        <v>3465000</v>
      </c>
      <c r="P198" s="1">
        <v>55</v>
      </c>
    </row>
    <row r="199" spans="1:16">
      <c r="A199" s="20"/>
      <c r="B199" s="13"/>
      <c r="C199" s="13"/>
      <c r="D199" s="5"/>
      <c r="E199" s="2">
        <v>1</v>
      </c>
      <c r="F199" s="2">
        <v>10</v>
      </c>
      <c r="G199" s="2">
        <v>780</v>
      </c>
      <c r="H199" s="2">
        <f t="shared" si="51"/>
        <v>1430000.0000000002</v>
      </c>
      <c r="I199" s="1">
        <v>75</v>
      </c>
      <c r="J199" s="2">
        <f t="shared" si="52"/>
        <v>1650000</v>
      </c>
      <c r="L199" s="2"/>
      <c r="M199" s="2">
        <v>1</v>
      </c>
      <c r="N199" s="2">
        <v>660</v>
      </c>
      <c r="O199" s="2">
        <f t="shared" si="50"/>
        <v>55000</v>
      </c>
      <c r="P199" s="1">
        <v>55</v>
      </c>
    </row>
    <row r="200" spans="1:16">
      <c r="A200" s="20"/>
      <c r="B200" s="13"/>
      <c r="C200" s="13" t="s">
        <v>302</v>
      </c>
      <c r="D200" s="5" t="s">
        <v>303</v>
      </c>
      <c r="E200" s="2">
        <v>10</v>
      </c>
      <c r="F200" s="2"/>
      <c r="G200" s="2">
        <v>480</v>
      </c>
      <c r="H200" s="2">
        <f t="shared" si="51"/>
        <v>4800000</v>
      </c>
      <c r="I200" s="1">
        <v>42</v>
      </c>
      <c r="J200" s="2">
        <f t="shared" si="52"/>
        <v>5040000</v>
      </c>
      <c r="L200" s="2">
        <v>5</v>
      </c>
      <c r="M200" s="2"/>
      <c r="N200" s="2">
        <v>660</v>
      </c>
      <c r="O200" s="2">
        <f t="shared" si="50"/>
        <v>3300000</v>
      </c>
      <c r="P200" s="1">
        <v>55</v>
      </c>
    </row>
    <row r="201" spans="1:16">
      <c r="A201" s="20"/>
      <c r="B201" s="13"/>
      <c r="C201" s="13"/>
      <c r="D201" s="5" t="s">
        <v>248</v>
      </c>
      <c r="E201" s="2"/>
      <c r="F201" s="2">
        <v>1</v>
      </c>
      <c r="G201" s="2">
        <v>660</v>
      </c>
      <c r="H201" s="2">
        <f t="shared" si="51"/>
        <v>55000</v>
      </c>
      <c r="I201" s="1">
        <v>55</v>
      </c>
      <c r="J201" s="2">
        <f t="shared" si="52"/>
        <v>55000</v>
      </c>
      <c r="L201" s="2">
        <v>5</v>
      </c>
      <c r="M201" s="2"/>
      <c r="N201" s="2">
        <v>660</v>
      </c>
      <c r="O201" s="2">
        <f t="shared" si="50"/>
        <v>3300000</v>
      </c>
      <c r="P201" s="1">
        <v>55</v>
      </c>
    </row>
    <row r="202" spans="1:16">
      <c r="A202" s="20"/>
      <c r="B202" s="13"/>
      <c r="C202" s="13"/>
      <c r="D202" s="5" t="s">
        <v>260</v>
      </c>
      <c r="E202" s="2"/>
      <c r="F202" s="2">
        <v>1</v>
      </c>
      <c r="G202" s="2">
        <v>744</v>
      </c>
      <c r="H202" s="2">
        <f t="shared" si="51"/>
        <v>62000</v>
      </c>
      <c r="I202" s="1">
        <v>65</v>
      </c>
      <c r="J202" s="2">
        <f t="shared" si="52"/>
        <v>65000</v>
      </c>
      <c r="L202" s="2"/>
      <c r="M202" s="2">
        <v>1</v>
      </c>
      <c r="N202" s="2">
        <v>744</v>
      </c>
      <c r="O202" s="2">
        <f t="shared" si="50"/>
        <v>62000</v>
      </c>
      <c r="P202" s="1">
        <v>65</v>
      </c>
    </row>
    <row r="203" spans="1:16">
      <c r="A203" s="20"/>
      <c r="B203" s="13"/>
      <c r="C203" s="13"/>
      <c r="D203" s="5" t="s">
        <v>185</v>
      </c>
      <c r="E203" s="2">
        <v>2</v>
      </c>
      <c r="F203" s="2"/>
      <c r="G203" s="2">
        <v>1080</v>
      </c>
      <c r="H203" s="2">
        <f t="shared" si="51"/>
        <v>2160000</v>
      </c>
      <c r="I203" s="1">
        <v>105</v>
      </c>
      <c r="J203" s="2">
        <f t="shared" si="52"/>
        <v>2520000</v>
      </c>
      <c r="L203" s="2">
        <v>12</v>
      </c>
      <c r="M203" s="2">
        <v>7</v>
      </c>
      <c r="N203" s="2">
        <v>744</v>
      </c>
      <c r="O203" s="2">
        <f t="shared" si="50"/>
        <v>9362000</v>
      </c>
      <c r="P203" s="1">
        <v>65</v>
      </c>
    </row>
    <row r="204" spans="1:16">
      <c r="A204" s="20"/>
      <c r="B204" s="13"/>
      <c r="C204" s="13"/>
      <c r="D204" s="5">
        <v>6796</v>
      </c>
      <c r="E204" s="2">
        <v>5</v>
      </c>
      <c r="F204" s="2"/>
      <c r="G204" s="2">
        <v>660</v>
      </c>
      <c r="H204" s="2">
        <f t="shared" si="51"/>
        <v>3300000</v>
      </c>
      <c r="I204" s="1">
        <v>55</v>
      </c>
      <c r="J204" s="2">
        <f t="shared" si="52"/>
        <v>3300000</v>
      </c>
      <c r="L204" s="2">
        <v>6</v>
      </c>
      <c r="M204" s="2"/>
      <c r="N204" s="2">
        <v>780</v>
      </c>
      <c r="O204" s="2">
        <f t="shared" si="50"/>
        <v>4680000</v>
      </c>
      <c r="P204" s="1">
        <v>75</v>
      </c>
    </row>
    <row r="205" spans="1:16">
      <c r="A205" s="20"/>
      <c r="B205" s="13"/>
      <c r="C205" s="13" t="s">
        <v>304</v>
      </c>
      <c r="D205" s="5">
        <v>6803</v>
      </c>
      <c r="E205" s="2">
        <v>9</v>
      </c>
      <c r="F205" s="2">
        <v>4</v>
      </c>
      <c r="G205" s="2">
        <v>480</v>
      </c>
      <c r="H205" s="2">
        <f t="shared" si="51"/>
        <v>4480000</v>
      </c>
      <c r="I205" s="1">
        <v>42</v>
      </c>
      <c r="J205" s="2">
        <f t="shared" si="52"/>
        <v>4704000</v>
      </c>
      <c r="L205" s="2">
        <v>3</v>
      </c>
      <c r="M205" s="2">
        <v>1</v>
      </c>
      <c r="N205" s="2">
        <v>816</v>
      </c>
      <c r="O205" s="2">
        <f t="shared" si="50"/>
        <v>2516000</v>
      </c>
      <c r="P205" s="1">
        <v>75</v>
      </c>
    </row>
    <row r="206" spans="1:16">
      <c r="A206" s="20"/>
      <c r="B206" s="13"/>
      <c r="C206" s="13"/>
      <c r="D206" s="5">
        <v>6804</v>
      </c>
      <c r="E206" s="2">
        <v>8</v>
      </c>
      <c r="F206" s="2">
        <v>10</v>
      </c>
      <c r="G206" s="2">
        <v>480</v>
      </c>
      <c r="H206" s="2">
        <f t="shared" si="51"/>
        <v>4240000</v>
      </c>
      <c r="I206" s="1">
        <v>42</v>
      </c>
      <c r="J206" s="2">
        <f t="shared" si="52"/>
        <v>4452000</v>
      </c>
      <c r="L206" s="2">
        <v>1</v>
      </c>
      <c r="M206" s="2">
        <v>10</v>
      </c>
      <c r="N206" s="2">
        <v>780</v>
      </c>
      <c r="O206" s="2">
        <f t="shared" si="50"/>
        <v>1430000.0000000002</v>
      </c>
      <c r="P206" s="1">
        <v>75</v>
      </c>
    </row>
    <row r="207" spans="1:16">
      <c r="A207" s="20"/>
      <c r="B207" s="13"/>
      <c r="C207" s="13" t="s">
        <v>305</v>
      </c>
      <c r="D207" s="5">
        <v>762</v>
      </c>
      <c r="E207" s="2">
        <v>12</v>
      </c>
      <c r="F207" s="2">
        <v>7</v>
      </c>
      <c r="G207" s="2">
        <v>744</v>
      </c>
      <c r="H207" s="2">
        <f t="shared" si="51"/>
        <v>9362000</v>
      </c>
      <c r="I207" s="1">
        <v>65</v>
      </c>
      <c r="J207" s="2">
        <f t="shared" si="52"/>
        <v>9815000</v>
      </c>
      <c r="L207" s="2">
        <v>3</v>
      </c>
      <c r="M207" s="2"/>
      <c r="N207" s="2">
        <v>816</v>
      </c>
      <c r="O207" s="2">
        <f t="shared" si="50"/>
        <v>2448000</v>
      </c>
      <c r="P207" s="1">
        <v>85</v>
      </c>
    </row>
    <row r="208" spans="1:16">
      <c r="A208" s="20"/>
      <c r="B208" s="13"/>
      <c r="C208" s="13" t="s">
        <v>306</v>
      </c>
      <c r="D208" s="5" t="s">
        <v>307</v>
      </c>
      <c r="E208" s="2">
        <v>14</v>
      </c>
      <c r="F208" s="2">
        <v>11</v>
      </c>
      <c r="G208" s="2">
        <v>480</v>
      </c>
      <c r="H208" s="2">
        <f t="shared" si="51"/>
        <v>7160000</v>
      </c>
      <c r="I208" s="1">
        <v>42</v>
      </c>
      <c r="J208" s="2">
        <f t="shared" si="52"/>
        <v>7518000</v>
      </c>
      <c r="L208" s="2">
        <v>7</v>
      </c>
      <c r="M208" s="2">
        <v>7</v>
      </c>
      <c r="N208" s="2">
        <v>780</v>
      </c>
      <c r="O208" s="2">
        <f t="shared" si="50"/>
        <v>5915000</v>
      </c>
      <c r="P208" s="1">
        <v>85</v>
      </c>
    </row>
    <row r="209" spans="1:16">
      <c r="A209" s="20"/>
      <c r="B209" s="13"/>
      <c r="C209" s="13"/>
      <c r="D209" s="5" t="s">
        <v>308</v>
      </c>
      <c r="E209" s="2">
        <v>5</v>
      </c>
      <c r="F209" s="2"/>
      <c r="G209" s="2">
        <v>660</v>
      </c>
      <c r="H209" s="2">
        <f t="shared" si="51"/>
        <v>3300000</v>
      </c>
      <c r="I209" s="1">
        <v>55</v>
      </c>
      <c r="J209" s="2">
        <f t="shared" si="52"/>
        <v>3300000</v>
      </c>
      <c r="L209" s="2">
        <v>2</v>
      </c>
      <c r="M209" s="2"/>
      <c r="N209" s="2">
        <v>1080</v>
      </c>
      <c r="O209" s="2">
        <f t="shared" si="50"/>
        <v>2160000</v>
      </c>
      <c r="P209" s="1">
        <v>105</v>
      </c>
    </row>
    <row r="210" spans="1:16">
      <c r="A210" s="20"/>
      <c r="B210" s="13"/>
      <c r="C210" s="13"/>
      <c r="D210" s="5"/>
      <c r="E210" s="2"/>
      <c r="F210" s="2"/>
      <c r="G210" s="2"/>
      <c r="H210" s="2">
        <f t="shared" ref="H210:H211" si="53">+(E210+(F210/12))*G210*1000</f>
        <v>0</v>
      </c>
      <c r="I210" s="1"/>
      <c r="J210" s="2">
        <f t="shared" si="49"/>
        <v>0</v>
      </c>
      <c r="L210" s="2"/>
      <c r="M210" s="2"/>
      <c r="N210" s="2"/>
      <c r="O210" s="2">
        <f t="shared" si="50"/>
        <v>0</v>
      </c>
      <c r="P210" s="1"/>
    </row>
    <row r="211" spans="1:16" ht="15.75" thickBot="1">
      <c r="A211" s="20"/>
      <c r="B211" s="13"/>
      <c r="C211" s="13"/>
      <c r="D211" s="5"/>
      <c r="E211" s="2"/>
      <c r="F211" s="2"/>
      <c r="G211" s="2"/>
      <c r="H211" s="2">
        <f t="shared" si="53"/>
        <v>0</v>
      </c>
      <c r="I211" s="1"/>
      <c r="J211" s="2">
        <f t="shared" si="49"/>
        <v>0</v>
      </c>
      <c r="L211" s="2"/>
      <c r="M211" s="2"/>
      <c r="N211" s="2"/>
      <c r="O211" s="2">
        <f t="shared" si="50"/>
        <v>0</v>
      </c>
      <c r="P211" s="1"/>
    </row>
    <row r="212" spans="1:16" ht="15.75" thickBot="1">
      <c r="E212" s="14">
        <f>SUM(E182:E211)</f>
        <v>162</v>
      </c>
      <c r="F212" s="16">
        <f>SUM(F182:F211)</f>
        <v>89</v>
      </c>
      <c r="G212" s="11"/>
      <c r="H212" s="65">
        <f>SUM(H182:H211)</f>
        <v>97993000</v>
      </c>
      <c r="I212" s="11"/>
      <c r="J212" s="65">
        <f>SUM(J182:J211)</f>
        <v>104910000</v>
      </c>
      <c r="L212" s="14">
        <f>SUM(L182:L211)</f>
        <v>162</v>
      </c>
      <c r="M212" s="16">
        <f>SUM(M182:M211)</f>
        <v>89</v>
      </c>
      <c r="N212" s="11"/>
      <c r="O212" s="65">
        <f>SUM(O182:O211)</f>
        <v>97993000</v>
      </c>
      <c r="P212" s="11"/>
    </row>
    <row r="213" spans="1:16">
      <c r="E213" s="10">
        <v>169</v>
      </c>
      <c r="F213" s="10">
        <v>5</v>
      </c>
      <c r="G213" s="11"/>
      <c r="H213" s="11"/>
      <c r="I213" s="11"/>
      <c r="J213" s="11"/>
      <c r="L213" s="10">
        <v>169</v>
      </c>
      <c r="M213" s="10">
        <v>5</v>
      </c>
      <c r="N213" s="11"/>
      <c r="O213" s="11"/>
      <c r="P213" s="11"/>
    </row>
    <row r="215" spans="1:16">
      <c r="A215" s="20" t="str">
        <f>+'Nota Jual'!A608</f>
        <v>Juni</v>
      </c>
      <c r="B215" s="13">
        <f>+'Nota Jual'!B608</f>
        <v>25</v>
      </c>
      <c r="C215" s="13" t="s">
        <v>309</v>
      </c>
      <c r="D215" s="5">
        <v>6800</v>
      </c>
      <c r="E215" s="2">
        <v>9</v>
      </c>
      <c r="F215" s="2">
        <v>4</v>
      </c>
      <c r="G215" s="2">
        <v>660</v>
      </c>
      <c r="H215" s="2">
        <f>+(E215+(F215/12))*G215*1000</f>
        <v>6160000</v>
      </c>
      <c r="I215" s="2">
        <v>55</v>
      </c>
      <c r="J215" s="2">
        <f t="shared" ref="J215" si="54">+((E215*12)+F215)*I215*1000</f>
        <v>6160000</v>
      </c>
      <c r="L215" s="2">
        <v>5</v>
      </c>
      <c r="M215" s="2"/>
      <c r="N215" s="2">
        <v>480</v>
      </c>
      <c r="O215" s="2">
        <f t="shared" ref="O215:O225" si="55">+(L215+(M215/12))*N215*1000</f>
        <v>2400000</v>
      </c>
      <c r="P215" s="2">
        <v>42</v>
      </c>
    </row>
    <row r="216" spans="1:16">
      <c r="A216" s="19"/>
      <c r="B216" s="25"/>
      <c r="C216" s="13"/>
      <c r="D216" s="5">
        <v>6811</v>
      </c>
      <c r="E216" s="2">
        <v>5</v>
      </c>
      <c r="F216" s="2">
        <v>4</v>
      </c>
      <c r="G216" s="2">
        <v>780</v>
      </c>
      <c r="H216" s="2">
        <f t="shared" ref="H216:H221" si="56">+(E216+(F216/12))*G216*1000</f>
        <v>4160000</v>
      </c>
      <c r="I216" s="2">
        <v>75</v>
      </c>
      <c r="J216" s="2">
        <f t="shared" ref="J216:J221" si="57">+((E216*12)+F216)*I216*1000</f>
        <v>4800000</v>
      </c>
      <c r="L216" s="2">
        <v>5</v>
      </c>
      <c r="M216" s="2"/>
      <c r="N216" s="2">
        <v>480</v>
      </c>
      <c r="O216" s="2">
        <f t="shared" si="55"/>
        <v>2400000</v>
      </c>
      <c r="P216" s="2">
        <v>42</v>
      </c>
    </row>
    <row r="217" spans="1:16">
      <c r="A217" s="19"/>
      <c r="B217" s="25"/>
      <c r="C217" s="13" t="s">
        <v>310</v>
      </c>
      <c r="D217" s="5">
        <v>6811</v>
      </c>
      <c r="E217" s="2">
        <v>8</v>
      </c>
      <c r="F217" s="2">
        <v>1</v>
      </c>
      <c r="G217" s="2">
        <v>780</v>
      </c>
      <c r="H217" s="2">
        <f t="shared" ref="H217:H218" si="58">+(E217+(F217/12))*G217*1000</f>
        <v>6305000.0000000009</v>
      </c>
      <c r="I217" s="2">
        <v>85</v>
      </c>
      <c r="J217" s="2">
        <f t="shared" ref="J217:J218" si="59">+((E217*12)+F217)*I217*1000</f>
        <v>8245000</v>
      </c>
      <c r="L217" s="2">
        <v>9</v>
      </c>
      <c r="M217" s="2">
        <v>4</v>
      </c>
      <c r="N217" s="2">
        <v>660</v>
      </c>
      <c r="O217" s="2">
        <f t="shared" si="55"/>
        <v>6160000</v>
      </c>
      <c r="P217" s="2">
        <v>55</v>
      </c>
    </row>
    <row r="218" spans="1:16">
      <c r="A218" s="19"/>
      <c r="B218" s="25"/>
      <c r="C218" s="13"/>
      <c r="D218" s="5">
        <v>6811</v>
      </c>
      <c r="E218" s="2">
        <v>2</v>
      </c>
      <c r="F218" s="2">
        <v>11</v>
      </c>
      <c r="G218" s="2">
        <v>780</v>
      </c>
      <c r="H218" s="2">
        <f t="shared" si="58"/>
        <v>2275000</v>
      </c>
      <c r="I218" s="2">
        <v>75</v>
      </c>
      <c r="J218" s="2">
        <f t="shared" si="59"/>
        <v>2625000</v>
      </c>
      <c r="L218" s="2">
        <v>5</v>
      </c>
      <c r="M218" s="2"/>
      <c r="N218" s="2">
        <v>660</v>
      </c>
      <c r="O218" s="2">
        <f t="shared" si="55"/>
        <v>3300000</v>
      </c>
      <c r="P218" s="2">
        <v>55</v>
      </c>
    </row>
    <row r="219" spans="1:16">
      <c r="A219" s="19"/>
      <c r="B219" s="25"/>
      <c r="C219" s="13" t="s">
        <v>311</v>
      </c>
      <c r="D219" s="5">
        <v>6809</v>
      </c>
      <c r="E219" s="2">
        <v>5</v>
      </c>
      <c r="F219" s="2"/>
      <c r="G219" s="2">
        <v>480</v>
      </c>
      <c r="H219" s="2">
        <f t="shared" si="56"/>
        <v>2400000</v>
      </c>
      <c r="I219" s="2">
        <v>42</v>
      </c>
      <c r="J219" s="2">
        <f t="shared" si="57"/>
        <v>2520000</v>
      </c>
      <c r="L219" s="2">
        <v>5</v>
      </c>
      <c r="M219" s="2"/>
      <c r="N219" s="2">
        <v>660</v>
      </c>
      <c r="O219" s="2">
        <f t="shared" si="55"/>
        <v>3300000</v>
      </c>
      <c r="P219" s="2">
        <v>55</v>
      </c>
    </row>
    <row r="220" spans="1:16">
      <c r="A220" s="19"/>
      <c r="B220" s="25"/>
      <c r="C220" s="13"/>
      <c r="D220" s="5">
        <v>6810</v>
      </c>
      <c r="E220" s="2">
        <v>5</v>
      </c>
      <c r="F220" s="2"/>
      <c r="G220" s="2">
        <v>480</v>
      </c>
      <c r="H220" s="2">
        <f t="shared" si="56"/>
        <v>2400000</v>
      </c>
      <c r="I220" s="2">
        <v>42</v>
      </c>
      <c r="J220" s="2">
        <f t="shared" si="57"/>
        <v>2520000</v>
      </c>
      <c r="L220" s="2">
        <v>5</v>
      </c>
      <c r="M220" s="2"/>
      <c r="N220" s="2">
        <v>660</v>
      </c>
      <c r="O220" s="2">
        <f t="shared" si="55"/>
        <v>3300000</v>
      </c>
      <c r="P220" s="2">
        <v>55</v>
      </c>
    </row>
    <row r="221" spans="1:16">
      <c r="A221" s="19"/>
      <c r="B221" s="25"/>
      <c r="C221" s="13" t="s">
        <v>312</v>
      </c>
      <c r="D221" s="5" t="s">
        <v>268</v>
      </c>
      <c r="E221" s="2">
        <v>5</v>
      </c>
      <c r="F221" s="2"/>
      <c r="G221" s="2">
        <v>660</v>
      </c>
      <c r="H221" s="2">
        <f t="shared" si="56"/>
        <v>3300000</v>
      </c>
      <c r="I221" s="2">
        <v>55</v>
      </c>
      <c r="J221" s="2">
        <f t="shared" si="57"/>
        <v>3300000</v>
      </c>
      <c r="L221" s="2">
        <v>8</v>
      </c>
      <c r="M221" s="2"/>
      <c r="N221" s="2">
        <v>660</v>
      </c>
      <c r="O221" s="2">
        <f t="shared" si="55"/>
        <v>5280000</v>
      </c>
      <c r="P221" s="2">
        <v>55</v>
      </c>
    </row>
    <row r="222" spans="1:16">
      <c r="A222" s="19"/>
      <c r="B222" s="25"/>
      <c r="C222" s="13"/>
      <c r="D222" s="5" t="s">
        <v>267</v>
      </c>
      <c r="E222" s="2">
        <v>5</v>
      </c>
      <c r="F222" s="2"/>
      <c r="G222" s="2">
        <v>660</v>
      </c>
      <c r="H222" s="2">
        <f t="shared" ref="H222:H225" si="60">+(E222+(F222/12))*G222*1000</f>
        <v>3300000</v>
      </c>
      <c r="I222" s="2">
        <v>55</v>
      </c>
      <c r="J222" s="2">
        <f t="shared" ref="J222:J225" si="61">+((E222*12)+F222)*I222*1000</f>
        <v>3300000</v>
      </c>
      <c r="L222" s="2">
        <v>5</v>
      </c>
      <c r="M222" s="2"/>
      <c r="N222" s="2">
        <v>744</v>
      </c>
      <c r="O222" s="2">
        <f t="shared" si="55"/>
        <v>3720000</v>
      </c>
      <c r="P222" s="2">
        <v>65</v>
      </c>
    </row>
    <row r="223" spans="1:16">
      <c r="A223" s="19"/>
      <c r="B223" s="25"/>
      <c r="C223" s="13" t="s">
        <v>313</v>
      </c>
      <c r="D223" s="5">
        <v>6799</v>
      </c>
      <c r="E223" s="2">
        <v>5</v>
      </c>
      <c r="F223" s="2"/>
      <c r="G223" s="2">
        <v>660</v>
      </c>
      <c r="H223" s="2">
        <f t="shared" si="60"/>
        <v>3300000</v>
      </c>
      <c r="I223" s="2">
        <v>55</v>
      </c>
      <c r="J223" s="2">
        <f t="shared" si="61"/>
        <v>3300000</v>
      </c>
      <c r="L223" s="2">
        <v>5</v>
      </c>
      <c r="M223" s="2">
        <v>4</v>
      </c>
      <c r="N223" s="2">
        <v>780</v>
      </c>
      <c r="O223" s="2">
        <f t="shared" si="55"/>
        <v>4160000</v>
      </c>
      <c r="P223" s="2">
        <v>75</v>
      </c>
    </row>
    <row r="224" spans="1:16">
      <c r="A224" s="19"/>
      <c r="B224" s="25"/>
      <c r="C224" s="13"/>
      <c r="D224" s="5" t="s">
        <v>307</v>
      </c>
      <c r="E224" s="2">
        <v>8</v>
      </c>
      <c r="F224" s="2"/>
      <c r="G224" s="2">
        <v>660</v>
      </c>
      <c r="H224" s="2">
        <f t="shared" si="60"/>
        <v>5280000</v>
      </c>
      <c r="I224" s="2">
        <v>55</v>
      </c>
      <c r="J224" s="2">
        <f t="shared" si="61"/>
        <v>5280000</v>
      </c>
      <c r="L224" s="2">
        <v>2</v>
      </c>
      <c r="M224" s="2">
        <v>11</v>
      </c>
      <c r="N224" s="2">
        <v>780</v>
      </c>
      <c r="O224" s="2">
        <f t="shared" si="55"/>
        <v>2275000</v>
      </c>
      <c r="P224" s="2">
        <v>75</v>
      </c>
    </row>
    <row r="225" spans="1:16" ht="15.75" thickBot="1">
      <c r="A225" s="19"/>
      <c r="B225" s="25"/>
      <c r="C225" s="13"/>
      <c r="D225" s="5">
        <v>761</v>
      </c>
      <c r="E225" s="50">
        <v>5</v>
      </c>
      <c r="F225" s="50"/>
      <c r="G225" s="2">
        <v>744</v>
      </c>
      <c r="H225" s="50">
        <f t="shared" si="60"/>
        <v>3720000</v>
      </c>
      <c r="I225" s="2">
        <v>65</v>
      </c>
      <c r="J225" s="50">
        <f t="shared" si="61"/>
        <v>3900000</v>
      </c>
      <c r="L225" s="50">
        <v>8</v>
      </c>
      <c r="M225" s="50">
        <v>1</v>
      </c>
      <c r="N225" s="2">
        <v>780</v>
      </c>
      <c r="O225" s="50">
        <f t="shared" si="55"/>
        <v>6305000.0000000009</v>
      </c>
      <c r="P225" s="2">
        <v>85</v>
      </c>
    </row>
    <row r="226" spans="1:16" ht="15.75" thickBot="1">
      <c r="E226" s="49">
        <f>SUM(E215:E225)</f>
        <v>62</v>
      </c>
      <c r="F226" s="82">
        <f>SUM(F215:F225)</f>
        <v>20</v>
      </c>
      <c r="G226" s="11"/>
      <c r="H226" s="74">
        <f>SUM(H215:H225)</f>
        <v>42600000</v>
      </c>
      <c r="I226" s="11"/>
      <c r="J226" s="74">
        <f>SUM(J215:J225)</f>
        <v>45950000</v>
      </c>
      <c r="L226" s="49">
        <f>SUM(L215:L225)</f>
        <v>62</v>
      </c>
      <c r="M226" s="82">
        <f>SUM(M215:M225)</f>
        <v>20</v>
      </c>
      <c r="N226" s="11"/>
      <c r="O226" s="74">
        <f>SUM(O215:O225)</f>
        <v>42600000</v>
      </c>
      <c r="P226" s="11"/>
    </row>
    <row r="227" spans="1:16">
      <c r="E227" s="10">
        <v>63</v>
      </c>
      <c r="F227" s="10">
        <v>8</v>
      </c>
      <c r="G227" s="11"/>
      <c r="H227" s="11"/>
      <c r="I227" s="11"/>
      <c r="J227" s="11"/>
      <c r="L227" s="10">
        <v>63</v>
      </c>
      <c r="M227" s="10">
        <v>8</v>
      </c>
      <c r="N227" s="11"/>
      <c r="O227" s="11"/>
      <c r="P227" s="11"/>
    </row>
    <row r="229" spans="1:16">
      <c r="A229" s="307" t="str">
        <f>+'Nota Jual'!A668</f>
        <v>Juni</v>
      </c>
      <c r="B229" s="306">
        <f>+'Nota Jual'!B668</f>
        <v>26</v>
      </c>
      <c r="C229" s="13" t="s">
        <v>336</v>
      </c>
      <c r="D229" s="5" t="s">
        <v>307</v>
      </c>
      <c r="E229" s="2">
        <v>12</v>
      </c>
      <c r="F229" s="2">
        <v>7</v>
      </c>
      <c r="G229" s="2">
        <v>660</v>
      </c>
      <c r="H229" s="2">
        <f>+(E229+(F229/12))*G229*1000</f>
        <v>8305000</v>
      </c>
      <c r="I229" s="2">
        <v>55</v>
      </c>
      <c r="J229" s="2">
        <f t="shared" ref="J229:J243" si="62">+((E229*12)+F229)*I229*1000</f>
        <v>8305000</v>
      </c>
      <c r="L229" s="2">
        <v>12</v>
      </c>
      <c r="M229" s="2">
        <v>7</v>
      </c>
      <c r="N229" s="2">
        <v>660</v>
      </c>
      <c r="O229" s="2">
        <f>+(L229+(M229/12))*N229*1000</f>
        <v>8305000</v>
      </c>
      <c r="P229" s="2">
        <v>55</v>
      </c>
    </row>
    <row r="230" spans="1:16">
      <c r="A230" s="307"/>
      <c r="B230" s="306"/>
      <c r="C230" s="13" t="s">
        <v>337</v>
      </c>
      <c r="D230" s="5">
        <v>761</v>
      </c>
      <c r="E230" s="2">
        <v>8</v>
      </c>
      <c r="F230" s="2"/>
      <c r="G230" s="2">
        <v>744</v>
      </c>
      <c r="H230" s="2">
        <f>+(E230+(F230/12))*G230*1000</f>
        <v>5952000</v>
      </c>
      <c r="I230" s="2">
        <v>65</v>
      </c>
      <c r="J230" s="2">
        <f t="shared" ref="J230:J232" si="63">+((E230*12)+F230)*I230*1000</f>
        <v>6240000</v>
      </c>
      <c r="L230" s="2">
        <v>5</v>
      </c>
      <c r="M230" s="2"/>
      <c r="N230" s="2">
        <v>660</v>
      </c>
      <c r="O230" s="2">
        <f>+(L230+(M230/12))*N230*1000</f>
        <v>3300000</v>
      </c>
      <c r="P230" s="2">
        <v>55</v>
      </c>
    </row>
    <row r="231" spans="1:16">
      <c r="A231" s="307"/>
      <c r="B231" s="306"/>
      <c r="C231" s="13"/>
      <c r="D231" s="5">
        <v>4202</v>
      </c>
      <c r="E231" s="2">
        <v>5</v>
      </c>
      <c r="F231" s="2"/>
      <c r="G231" s="2">
        <v>660</v>
      </c>
      <c r="H231" s="2">
        <f>+(E231+(F231/12))*G231*1000</f>
        <v>3300000</v>
      </c>
      <c r="I231" s="2">
        <v>55</v>
      </c>
      <c r="J231" s="2">
        <f t="shared" si="63"/>
        <v>3300000</v>
      </c>
      <c r="L231" s="2">
        <v>5</v>
      </c>
      <c r="M231" s="2"/>
      <c r="N231" s="2">
        <v>660</v>
      </c>
      <c r="O231" s="2">
        <f>+(L231+(M231/12))*N231*1000</f>
        <v>3300000</v>
      </c>
      <c r="P231" s="2">
        <v>55</v>
      </c>
    </row>
    <row r="232" spans="1:16">
      <c r="A232" s="20"/>
      <c r="B232" s="13"/>
      <c r="C232" s="13" t="s">
        <v>338</v>
      </c>
      <c r="D232" s="5" t="s">
        <v>339</v>
      </c>
      <c r="E232" s="2">
        <v>2</v>
      </c>
      <c r="F232" s="2"/>
      <c r="G232" s="2">
        <v>696</v>
      </c>
      <c r="H232" s="2">
        <f t="shared" ref="H232" si="64">+(E232+(F232/12))*G232*1000</f>
        <v>1392000</v>
      </c>
      <c r="I232" s="2">
        <v>85</v>
      </c>
      <c r="J232" s="2">
        <f t="shared" si="63"/>
        <v>2040000</v>
      </c>
      <c r="L232" s="2">
        <v>8</v>
      </c>
      <c r="M232" s="2"/>
      <c r="N232" s="2">
        <v>744</v>
      </c>
      <c r="O232" s="2">
        <f>+(L232+(M232/12))*N232*1000</f>
        <v>5952000</v>
      </c>
      <c r="P232" s="2">
        <v>65</v>
      </c>
    </row>
    <row r="233" spans="1:16">
      <c r="A233" s="19"/>
      <c r="B233" s="25"/>
      <c r="C233" s="5"/>
      <c r="D233" s="5"/>
      <c r="E233" s="2">
        <v>3</v>
      </c>
      <c r="F233" s="2"/>
      <c r="G233" s="2">
        <v>696</v>
      </c>
      <c r="H233" s="2">
        <f t="shared" ref="H233:H243" si="65">+(E233+(F233/12))*G233*1000</f>
        <v>2088000</v>
      </c>
      <c r="I233" s="2">
        <v>75</v>
      </c>
      <c r="J233" s="2">
        <f t="shared" si="62"/>
        <v>2700000</v>
      </c>
      <c r="L233" s="2">
        <v>3</v>
      </c>
      <c r="M233" s="2"/>
      <c r="N233" s="2">
        <v>696</v>
      </c>
      <c r="O233" s="2">
        <f>+(L233+(M233/12))*N233*1000</f>
        <v>2088000</v>
      </c>
      <c r="P233" s="2">
        <v>75</v>
      </c>
    </row>
    <row r="234" spans="1:16">
      <c r="A234" s="20"/>
      <c r="B234" s="13"/>
      <c r="C234" s="5"/>
      <c r="D234" s="5" t="s">
        <v>340</v>
      </c>
      <c r="E234" s="2">
        <v>3</v>
      </c>
      <c r="F234" s="2">
        <v>8</v>
      </c>
      <c r="G234" s="2">
        <v>780</v>
      </c>
      <c r="H234" s="2">
        <f t="shared" si="65"/>
        <v>2860000</v>
      </c>
      <c r="I234" s="2">
        <v>85</v>
      </c>
      <c r="J234" s="2">
        <f t="shared" si="62"/>
        <v>3740000</v>
      </c>
      <c r="L234" s="2">
        <v>3</v>
      </c>
      <c r="M234" s="2">
        <v>2</v>
      </c>
      <c r="N234" s="2">
        <v>780</v>
      </c>
      <c r="O234" s="2">
        <f>+(L234+(M234/12))*N234*1000</f>
        <v>2470000</v>
      </c>
      <c r="P234" s="2">
        <v>75</v>
      </c>
    </row>
    <row r="235" spans="1:16">
      <c r="A235" s="20"/>
      <c r="B235" s="13"/>
      <c r="C235" s="5"/>
      <c r="D235" s="5"/>
      <c r="E235" s="2">
        <v>3</v>
      </c>
      <c r="F235" s="2">
        <v>2</v>
      </c>
      <c r="G235" s="2">
        <v>780</v>
      </c>
      <c r="H235" s="2">
        <f t="shared" si="65"/>
        <v>2470000</v>
      </c>
      <c r="I235" s="2">
        <v>75</v>
      </c>
      <c r="J235" s="2">
        <f t="shared" si="62"/>
        <v>2850000</v>
      </c>
      <c r="L235" s="2">
        <v>4</v>
      </c>
      <c r="M235" s="2">
        <v>2</v>
      </c>
      <c r="N235" s="2">
        <v>696</v>
      </c>
      <c r="O235" s="2">
        <f>+(L235+(M235/12))*N235*1000</f>
        <v>2900000</v>
      </c>
      <c r="P235" s="2">
        <v>75</v>
      </c>
    </row>
    <row r="236" spans="1:16">
      <c r="A236" s="20"/>
      <c r="B236" s="13"/>
      <c r="C236" s="5" t="s">
        <v>341</v>
      </c>
      <c r="D236" s="5" t="s">
        <v>339</v>
      </c>
      <c r="E236" s="2">
        <v>4</v>
      </c>
      <c r="F236" s="2">
        <v>11</v>
      </c>
      <c r="G236" s="2">
        <v>696</v>
      </c>
      <c r="H236" s="2">
        <f t="shared" si="65"/>
        <v>3422000</v>
      </c>
      <c r="I236" s="2">
        <v>85</v>
      </c>
      <c r="J236" s="2">
        <f t="shared" si="62"/>
        <v>5015000</v>
      </c>
      <c r="L236" s="2">
        <v>8</v>
      </c>
      <c r="M236" s="2">
        <v>9</v>
      </c>
      <c r="N236" s="2">
        <v>696</v>
      </c>
      <c r="O236" s="2">
        <f>+(L236+(M236/12))*N236*1000</f>
        <v>6090000</v>
      </c>
      <c r="P236" s="2">
        <v>75</v>
      </c>
    </row>
    <row r="237" spans="1:16">
      <c r="A237" s="20"/>
      <c r="B237" s="13"/>
      <c r="C237" s="5"/>
      <c r="D237" s="5"/>
      <c r="E237" s="2">
        <v>4</v>
      </c>
      <c r="F237" s="2">
        <v>2</v>
      </c>
      <c r="G237" s="2">
        <v>696</v>
      </c>
      <c r="H237" s="2">
        <f t="shared" si="65"/>
        <v>2900000</v>
      </c>
      <c r="I237" s="2">
        <v>75</v>
      </c>
      <c r="J237" s="2">
        <f t="shared" si="62"/>
        <v>3750000</v>
      </c>
      <c r="L237" s="2">
        <v>7</v>
      </c>
      <c r="M237" s="2">
        <v>8</v>
      </c>
      <c r="N237" s="2">
        <v>864</v>
      </c>
      <c r="O237" s="2">
        <f>+(L237+(M237/12))*N237*1000</f>
        <v>6624000</v>
      </c>
      <c r="P237" s="2">
        <v>75</v>
      </c>
    </row>
    <row r="238" spans="1:16">
      <c r="A238" s="20"/>
      <c r="B238" s="13"/>
      <c r="C238" s="5" t="s">
        <v>342</v>
      </c>
      <c r="D238" s="5" t="s">
        <v>343</v>
      </c>
      <c r="E238" s="2">
        <v>8</v>
      </c>
      <c r="F238" s="2">
        <v>9</v>
      </c>
      <c r="G238" s="2">
        <v>696</v>
      </c>
      <c r="H238" s="2">
        <f t="shared" si="65"/>
        <v>6090000</v>
      </c>
      <c r="I238" s="2">
        <v>75</v>
      </c>
      <c r="J238" s="2">
        <f t="shared" si="62"/>
        <v>7875000</v>
      </c>
      <c r="L238" s="2">
        <v>2</v>
      </c>
      <c r="M238" s="2"/>
      <c r="N238" s="2">
        <v>696</v>
      </c>
      <c r="O238" s="2">
        <f>+(L238+(M238/12))*N238*1000</f>
        <v>1392000</v>
      </c>
      <c r="P238" s="2">
        <v>85</v>
      </c>
    </row>
    <row r="239" spans="1:16">
      <c r="A239" s="20"/>
      <c r="B239" s="13"/>
      <c r="C239" s="5"/>
      <c r="D239" s="5" t="s">
        <v>264</v>
      </c>
      <c r="E239" s="2">
        <v>5</v>
      </c>
      <c r="F239" s="2"/>
      <c r="G239" s="2">
        <v>660</v>
      </c>
      <c r="H239" s="2">
        <f t="shared" si="65"/>
        <v>3300000</v>
      </c>
      <c r="I239" s="2">
        <v>55</v>
      </c>
      <c r="J239" s="2">
        <f t="shared" si="62"/>
        <v>3300000</v>
      </c>
      <c r="L239" s="2">
        <v>3</v>
      </c>
      <c r="M239" s="2">
        <v>8</v>
      </c>
      <c r="N239" s="2">
        <v>780</v>
      </c>
      <c r="O239" s="2">
        <f>+(L239+(M239/12))*N239*1000</f>
        <v>2860000</v>
      </c>
      <c r="P239" s="2">
        <v>85</v>
      </c>
    </row>
    <row r="240" spans="1:16">
      <c r="A240" s="20"/>
      <c r="B240" s="13"/>
      <c r="C240" s="5" t="s">
        <v>344</v>
      </c>
      <c r="D240" s="5" t="s">
        <v>343</v>
      </c>
      <c r="E240" s="2">
        <v>8</v>
      </c>
      <c r="F240" s="2">
        <v>11</v>
      </c>
      <c r="G240" s="2">
        <v>696</v>
      </c>
      <c r="H240" s="2">
        <f t="shared" ref="H240:H241" si="66">+(E240+(F240/12))*G240*1000</f>
        <v>6206000</v>
      </c>
      <c r="I240" s="2">
        <v>85</v>
      </c>
      <c r="J240" s="2">
        <f t="shared" ref="J240:J241" si="67">+((E240*12)+F240)*I240*1000</f>
        <v>9095000</v>
      </c>
      <c r="L240" s="2">
        <v>4</v>
      </c>
      <c r="M240" s="2">
        <v>11</v>
      </c>
      <c r="N240" s="2">
        <v>696</v>
      </c>
      <c r="O240" s="2">
        <f>+(L240+(M240/12))*N240*1000</f>
        <v>3422000</v>
      </c>
      <c r="P240" s="2">
        <v>85</v>
      </c>
    </row>
    <row r="241" spans="1:16">
      <c r="A241" s="20"/>
      <c r="B241" s="13"/>
      <c r="C241" s="5" t="s">
        <v>345</v>
      </c>
      <c r="D241" s="5" t="s">
        <v>185</v>
      </c>
      <c r="E241" s="2">
        <v>5</v>
      </c>
      <c r="F241" s="2">
        <v>6</v>
      </c>
      <c r="G241" s="2">
        <v>1320</v>
      </c>
      <c r="H241" s="2">
        <f t="shared" si="66"/>
        <v>7260000</v>
      </c>
      <c r="I241" s="2">
        <v>105</v>
      </c>
      <c r="J241" s="2">
        <f t="shared" si="67"/>
        <v>6930000</v>
      </c>
      <c r="L241" s="2">
        <v>8</v>
      </c>
      <c r="M241" s="2">
        <v>11</v>
      </c>
      <c r="N241" s="2">
        <v>696</v>
      </c>
      <c r="O241" s="2">
        <f>+(L241+(M241/12))*N241*1000</f>
        <v>6206000</v>
      </c>
      <c r="P241" s="2">
        <v>85</v>
      </c>
    </row>
    <row r="242" spans="1:16">
      <c r="A242" s="20"/>
      <c r="B242" s="13"/>
      <c r="C242" s="5"/>
      <c r="D242" s="5" t="s">
        <v>346</v>
      </c>
      <c r="E242" s="2">
        <v>7</v>
      </c>
      <c r="F242" s="2">
        <v>4</v>
      </c>
      <c r="G242" s="2">
        <v>864</v>
      </c>
      <c r="H242" s="2">
        <f t="shared" si="65"/>
        <v>6336000</v>
      </c>
      <c r="I242" s="2">
        <v>85</v>
      </c>
      <c r="J242" s="2">
        <f t="shared" si="62"/>
        <v>7480000</v>
      </c>
      <c r="L242" s="2">
        <v>7</v>
      </c>
      <c r="M242" s="2">
        <v>4</v>
      </c>
      <c r="N242" s="2">
        <v>864</v>
      </c>
      <c r="O242" s="2">
        <f>+(L242+(M242/12))*N242*1000</f>
        <v>6336000</v>
      </c>
      <c r="P242" s="2">
        <v>85</v>
      </c>
    </row>
    <row r="243" spans="1:16" ht="15.75" thickBot="1">
      <c r="A243" s="20"/>
      <c r="B243" s="13"/>
      <c r="C243" s="5"/>
      <c r="D243" s="5" t="s">
        <v>346</v>
      </c>
      <c r="E243" s="50">
        <v>7</v>
      </c>
      <c r="F243" s="50">
        <v>8</v>
      </c>
      <c r="G243" s="2">
        <v>864</v>
      </c>
      <c r="H243" s="2">
        <f t="shared" si="65"/>
        <v>6624000</v>
      </c>
      <c r="I243" s="2">
        <v>75</v>
      </c>
      <c r="J243" s="2">
        <f t="shared" si="62"/>
        <v>6900000</v>
      </c>
      <c r="L243" s="50">
        <v>5</v>
      </c>
      <c r="M243" s="50">
        <v>6</v>
      </c>
      <c r="N243" s="2">
        <v>1320</v>
      </c>
      <c r="O243" s="2">
        <f>+(L243+(M243/12))*N243*1000</f>
        <v>7260000</v>
      </c>
      <c r="P243" s="2">
        <v>105</v>
      </c>
    </row>
    <row r="244" spans="1:16" ht="15.75" thickBot="1">
      <c r="E244" s="49">
        <f>SUM(E229:E243)</f>
        <v>84</v>
      </c>
      <c r="F244" s="82">
        <f>SUM(F229:F243)</f>
        <v>68</v>
      </c>
      <c r="G244" s="11"/>
      <c r="H244" s="65">
        <f>SUM(H229:H243)</f>
        <v>68505000</v>
      </c>
      <c r="I244" s="11"/>
      <c r="J244" s="65">
        <f>SUM(J229:J243)</f>
        <v>79520000</v>
      </c>
      <c r="L244" s="49">
        <f>SUM(L229:L243)</f>
        <v>84</v>
      </c>
      <c r="M244" s="82">
        <f>SUM(M229:M243)</f>
        <v>68</v>
      </c>
      <c r="N244" s="11"/>
      <c r="O244" s="65">
        <f>SUM(O229:O243)</f>
        <v>68505000</v>
      </c>
      <c r="P244" s="11"/>
    </row>
    <row r="245" spans="1:16">
      <c r="E245" s="10">
        <v>89</v>
      </c>
      <c r="F245" s="10">
        <v>8</v>
      </c>
      <c r="G245" s="11"/>
      <c r="H245" s="11"/>
      <c r="I245" s="11"/>
      <c r="J245" s="11"/>
      <c r="L245" s="10">
        <v>89</v>
      </c>
      <c r="M245" s="10">
        <v>8</v>
      </c>
      <c r="N245" s="11"/>
      <c r="O245" s="11"/>
      <c r="P245" s="11"/>
    </row>
    <row r="247" spans="1:16">
      <c r="A247" s="20" t="str">
        <f>+'Nota Jual'!A712</f>
        <v>Juni</v>
      </c>
      <c r="B247" s="13">
        <f>+'Nota Jual'!B712</f>
        <v>27</v>
      </c>
      <c r="C247" s="5" t="s">
        <v>347</v>
      </c>
      <c r="D247" s="5" t="s">
        <v>348</v>
      </c>
      <c r="E247" s="2">
        <v>10</v>
      </c>
      <c r="F247" s="2"/>
      <c r="G247" s="2">
        <v>480</v>
      </c>
      <c r="H247" s="2">
        <f>+(E247+(F247/12))*G247*1000</f>
        <v>4800000</v>
      </c>
      <c r="I247" s="2">
        <v>42</v>
      </c>
      <c r="J247" s="2">
        <f>+((E247*12)+F247)*I247*1000</f>
        <v>5040000</v>
      </c>
      <c r="L247" s="2">
        <v>10</v>
      </c>
      <c r="M247" s="2"/>
      <c r="N247" s="2">
        <v>480</v>
      </c>
      <c r="O247" s="2">
        <f>+(L247+(M247/12))*N247*1000</f>
        <v>4800000</v>
      </c>
      <c r="P247" s="2">
        <v>42</v>
      </c>
    </row>
    <row r="248" spans="1:16">
      <c r="A248" s="19"/>
      <c r="B248" s="25"/>
      <c r="C248" s="5"/>
      <c r="D248" s="5">
        <v>6804</v>
      </c>
      <c r="E248" s="2">
        <v>4</v>
      </c>
      <c r="F248" s="2">
        <v>3</v>
      </c>
      <c r="G248" s="2">
        <v>660</v>
      </c>
      <c r="H248" s="2">
        <f t="shared" ref="H248:H260" si="68">+(E248+(F248/12))*G248*1000</f>
        <v>2805000</v>
      </c>
      <c r="I248" s="2">
        <v>55</v>
      </c>
      <c r="J248" s="2">
        <f t="shared" ref="J248:J260" si="69">+((E248*12)+F248)*I248*1000</f>
        <v>2805000</v>
      </c>
      <c r="L248" s="2">
        <v>10</v>
      </c>
      <c r="M248" s="2"/>
      <c r="N248" s="2">
        <v>480</v>
      </c>
      <c r="O248" s="2">
        <f>+(L248+(M248/12))*N248*1000</f>
        <v>4800000</v>
      </c>
      <c r="P248" s="2">
        <v>42</v>
      </c>
    </row>
    <row r="249" spans="1:16">
      <c r="A249" s="19"/>
      <c r="B249" s="25"/>
      <c r="C249" s="5" t="s">
        <v>349</v>
      </c>
      <c r="D249" s="5" t="s">
        <v>350</v>
      </c>
      <c r="E249" s="2">
        <v>8</v>
      </c>
      <c r="F249" s="2">
        <v>11</v>
      </c>
      <c r="G249" s="2">
        <v>708</v>
      </c>
      <c r="H249" s="2">
        <f t="shared" si="68"/>
        <v>6313000</v>
      </c>
      <c r="I249" s="2">
        <v>75</v>
      </c>
      <c r="J249" s="2">
        <f t="shared" si="69"/>
        <v>8025000</v>
      </c>
      <c r="L249" s="2">
        <v>5</v>
      </c>
      <c r="M249" s="2"/>
      <c r="N249" s="2">
        <v>480</v>
      </c>
      <c r="O249" s="2">
        <f>+(L249+(M249/12))*N249*1000</f>
        <v>2400000</v>
      </c>
      <c r="P249" s="2">
        <v>42</v>
      </c>
    </row>
    <row r="250" spans="1:16">
      <c r="A250" s="19"/>
      <c r="B250" s="25"/>
      <c r="C250" s="5"/>
      <c r="D250" s="5" t="s">
        <v>351</v>
      </c>
      <c r="E250" s="2">
        <v>10</v>
      </c>
      <c r="F250" s="2"/>
      <c r="G250" s="2">
        <v>480</v>
      </c>
      <c r="H250" s="2">
        <f t="shared" si="68"/>
        <v>4800000</v>
      </c>
      <c r="I250" s="2">
        <v>42</v>
      </c>
      <c r="J250" s="2">
        <f t="shared" si="69"/>
        <v>5040000</v>
      </c>
      <c r="L250" s="2">
        <v>6</v>
      </c>
      <c r="M250" s="2"/>
      <c r="N250" s="2">
        <v>480</v>
      </c>
      <c r="O250" s="2">
        <f>+(L250+(M250/12))*N250*1000</f>
        <v>2880000</v>
      </c>
      <c r="P250" s="2">
        <v>42</v>
      </c>
    </row>
    <row r="251" spans="1:16">
      <c r="A251" s="19"/>
      <c r="B251" s="25"/>
      <c r="C251" s="5" t="s">
        <v>352</v>
      </c>
      <c r="D251" s="5" t="s">
        <v>350</v>
      </c>
      <c r="E251" s="2">
        <v>8</v>
      </c>
      <c r="F251" s="2">
        <v>7</v>
      </c>
      <c r="G251" s="2">
        <v>708</v>
      </c>
      <c r="H251" s="2">
        <f t="shared" si="68"/>
        <v>6077000</v>
      </c>
      <c r="I251" s="2">
        <v>85</v>
      </c>
      <c r="J251" s="2">
        <f t="shared" si="69"/>
        <v>8755000</v>
      </c>
      <c r="L251" s="2">
        <v>5</v>
      </c>
      <c r="M251" s="2"/>
      <c r="N251" s="2">
        <v>480</v>
      </c>
      <c r="O251" s="2">
        <f>+(L251+(M251/12))*N251*1000</f>
        <v>2400000</v>
      </c>
      <c r="P251" s="2">
        <v>42</v>
      </c>
    </row>
    <row r="252" spans="1:16">
      <c r="A252" s="19"/>
      <c r="B252" s="25"/>
      <c r="C252" s="5" t="s">
        <v>353</v>
      </c>
      <c r="D252" s="5" t="s">
        <v>354</v>
      </c>
      <c r="E252" s="2">
        <v>8</v>
      </c>
      <c r="F252" s="2">
        <v>10</v>
      </c>
      <c r="G252" s="2">
        <v>744</v>
      </c>
      <c r="H252" s="2">
        <f t="shared" ref="H252:H257" si="70">+(E252+(F252/12))*G252*1000</f>
        <v>6572000</v>
      </c>
      <c r="I252" s="2">
        <v>65</v>
      </c>
      <c r="J252" s="2">
        <f t="shared" ref="J252:J257" si="71">+((E252*12)+F252)*I252*1000</f>
        <v>6890000</v>
      </c>
      <c r="L252" s="2">
        <v>10</v>
      </c>
      <c r="M252" s="2"/>
      <c r="N252" s="2">
        <v>480</v>
      </c>
      <c r="O252" s="2">
        <f>+(L252+(M252/12))*N252*1000</f>
        <v>4800000</v>
      </c>
      <c r="P252" s="2">
        <v>42</v>
      </c>
    </row>
    <row r="253" spans="1:16">
      <c r="A253" s="19"/>
      <c r="B253" s="25"/>
      <c r="C253" s="5"/>
      <c r="D253" s="5" t="s">
        <v>355</v>
      </c>
      <c r="E253" s="2">
        <v>5</v>
      </c>
      <c r="F253" s="2"/>
      <c r="G253" s="2">
        <v>480</v>
      </c>
      <c r="H253" s="2">
        <f t="shared" si="70"/>
        <v>2400000</v>
      </c>
      <c r="I253" s="2">
        <v>42</v>
      </c>
      <c r="J253" s="2">
        <f t="shared" si="71"/>
        <v>2520000</v>
      </c>
      <c r="L253" s="2">
        <v>4</v>
      </c>
      <c r="M253" s="2"/>
      <c r="N253" s="2">
        <v>480</v>
      </c>
      <c r="O253" s="2">
        <f>+(L253+(M253/12))*N253*1000</f>
        <v>1920000</v>
      </c>
      <c r="P253" s="2">
        <v>42</v>
      </c>
    </row>
    <row r="254" spans="1:16">
      <c r="A254" s="19"/>
      <c r="B254" s="25"/>
      <c r="C254" s="5" t="s">
        <v>356</v>
      </c>
      <c r="D254" s="5" t="s">
        <v>354</v>
      </c>
      <c r="E254" s="2">
        <v>12</v>
      </c>
      <c r="F254" s="2">
        <v>6</v>
      </c>
      <c r="G254" s="2">
        <v>744</v>
      </c>
      <c r="H254" s="2">
        <f t="shared" si="70"/>
        <v>9300000</v>
      </c>
      <c r="I254" s="2">
        <v>65</v>
      </c>
      <c r="J254" s="2">
        <f t="shared" si="71"/>
        <v>9750000</v>
      </c>
      <c r="L254" s="2">
        <v>10</v>
      </c>
      <c r="M254" s="2"/>
      <c r="N254" s="2">
        <v>480</v>
      </c>
      <c r="O254" s="2">
        <f>+(L254+(M254/12))*N254*1000</f>
        <v>4800000</v>
      </c>
      <c r="P254" s="2">
        <v>42</v>
      </c>
    </row>
    <row r="255" spans="1:16">
      <c r="A255" s="19"/>
      <c r="B255" s="25"/>
      <c r="C255" s="5" t="s">
        <v>357</v>
      </c>
      <c r="D255" s="5" t="s">
        <v>358</v>
      </c>
      <c r="E255" s="2">
        <v>6</v>
      </c>
      <c r="F255" s="2"/>
      <c r="G255" s="2">
        <v>480</v>
      </c>
      <c r="H255" s="2">
        <f t="shared" si="70"/>
        <v>2880000</v>
      </c>
      <c r="I255" s="2">
        <v>42</v>
      </c>
      <c r="J255" s="2">
        <f t="shared" si="71"/>
        <v>3024000</v>
      </c>
      <c r="L255" s="2">
        <v>4</v>
      </c>
      <c r="M255" s="2">
        <v>3</v>
      </c>
      <c r="N255" s="2">
        <v>660</v>
      </c>
      <c r="O255" s="2">
        <f>+(L255+(M255/12))*N255*1000</f>
        <v>2805000</v>
      </c>
      <c r="P255" s="2">
        <v>55</v>
      </c>
    </row>
    <row r="256" spans="1:16">
      <c r="A256" s="19"/>
      <c r="B256" s="25"/>
      <c r="C256" s="5"/>
      <c r="D256" s="5" t="s">
        <v>355</v>
      </c>
      <c r="E256" s="2">
        <v>5</v>
      </c>
      <c r="F256" s="2"/>
      <c r="G256" s="2">
        <v>480</v>
      </c>
      <c r="H256" s="2">
        <f t="shared" si="70"/>
        <v>2400000</v>
      </c>
      <c r="I256" s="2">
        <v>42</v>
      </c>
      <c r="J256" s="2">
        <f t="shared" si="71"/>
        <v>2520000</v>
      </c>
      <c r="L256" s="2">
        <v>3</v>
      </c>
      <c r="M256" s="2"/>
      <c r="N256" s="2">
        <v>660</v>
      </c>
      <c r="O256" s="2">
        <f>+(L256+(M256/12))*N256*1000</f>
        <v>1980000</v>
      </c>
      <c r="P256" s="2">
        <v>55</v>
      </c>
    </row>
    <row r="257" spans="1:16">
      <c r="A257" s="19"/>
      <c r="B257" s="25"/>
      <c r="C257" s="5"/>
      <c r="D257" s="5" t="s">
        <v>359</v>
      </c>
      <c r="E257" s="2">
        <v>10</v>
      </c>
      <c r="F257" s="2"/>
      <c r="G257" s="2">
        <v>480</v>
      </c>
      <c r="H257" s="2">
        <f t="shared" si="70"/>
        <v>4800000</v>
      </c>
      <c r="I257" s="2">
        <v>42</v>
      </c>
      <c r="J257" s="2">
        <f t="shared" si="71"/>
        <v>5040000</v>
      </c>
      <c r="L257" s="2">
        <v>4</v>
      </c>
      <c r="M257" s="2">
        <v>2</v>
      </c>
      <c r="N257" s="2">
        <v>660</v>
      </c>
      <c r="O257" s="2">
        <f>+(L257+(M257/12))*N257*1000</f>
        <v>2750000</v>
      </c>
      <c r="P257" s="2">
        <v>55</v>
      </c>
    </row>
    <row r="258" spans="1:16">
      <c r="A258" s="19"/>
      <c r="B258" s="25"/>
      <c r="C258" s="5" t="s">
        <v>360</v>
      </c>
      <c r="D258" s="5" t="s">
        <v>358</v>
      </c>
      <c r="E258" s="2">
        <v>4</v>
      </c>
      <c r="F258" s="2"/>
      <c r="G258" s="2">
        <v>480</v>
      </c>
      <c r="H258" s="2">
        <f t="shared" si="68"/>
        <v>1920000</v>
      </c>
      <c r="I258" s="2">
        <v>42</v>
      </c>
      <c r="J258" s="2">
        <f t="shared" si="69"/>
        <v>2016000</v>
      </c>
      <c r="L258" s="2">
        <v>9</v>
      </c>
      <c r="M258" s="2">
        <v>5</v>
      </c>
      <c r="N258" s="2">
        <v>660</v>
      </c>
      <c r="O258" s="2">
        <f>+(L258+(M258/12))*N258*1000</f>
        <v>6215000</v>
      </c>
      <c r="P258" s="2">
        <v>55</v>
      </c>
    </row>
    <row r="259" spans="1:16">
      <c r="A259" s="19"/>
      <c r="B259" s="25"/>
      <c r="C259" s="5"/>
      <c r="D259" s="5" t="s">
        <v>361</v>
      </c>
      <c r="E259" s="2">
        <v>10</v>
      </c>
      <c r="F259" s="2"/>
      <c r="G259" s="2">
        <v>480</v>
      </c>
      <c r="H259" s="2">
        <f t="shared" si="68"/>
        <v>4800000</v>
      </c>
      <c r="I259" s="2">
        <v>42</v>
      </c>
      <c r="J259" s="2">
        <f t="shared" si="69"/>
        <v>5040000</v>
      </c>
      <c r="L259" s="2">
        <v>6</v>
      </c>
      <c r="M259" s="2"/>
      <c r="N259" s="2">
        <v>660</v>
      </c>
      <c r="O259" s="2">
        <f>+(L259+(M259/12))*N259*1000</f>
        <v>3960000</v>
      </c>
      <c r="P259" s="2">
        <v>55</v>
      </c>
    </row>
    <row r="260" spans="1:16">
      <c r="A260" s="19"/>
      <c r="B260" s="25"/>
      <c r="C260" s="5"/>
      <c r="D260" s="5" t="s">
        <v>362</v>
      </c>
      <c r="E260" s="2">
        <v>3</v>
      </c>
      <c r="F260" s="2"/>
      <c r="G260" s="2">
        <v>660</v>
      </c>
      <c r="H260" s="2">
        <f t="shared" si="68"/>
        <v>1980000</v>
      </c>
      <c r="I260" s="2">
        <v>55</v>
      </c>
      <c r="J260" s="2">
        <f t="shared" si="69"/>
        <v>1980000</v>
      </c>
      <c r="L260" s="2">
        <v>2</v>
      </c>
      <c r="M260" s="2"/>
      <c r="N260" s="2">
        <v>660</v>
      </c>
      <c r="O260" s="2">
        <f>+(L260+(M260/12))*N260*1000</f>
        <v>1320000</v>
      </c>
      <c r="P260" s="2">
        <v>55</v>
      </c>
    </row>
    <row r="261" spans="1:16">
      <c r="A261" s="19"/>
      <c r="B261" s="25"/>
      <c r="C261" s="13"/>
      <c r="D261" s="5" t="s">
        <v>363</v>
      </c>
      <c r="E261" s="2">
        <v>4</v>
      </c>
      <c r="F261" s="2">
        <v>2</v>
      </c>
      <c r="G261" s="2">
        <v>660</v>
      </c>
      <c r="H261" s="2">
        <f t="shared" ref="H261:H264" si="72">+(E261+(F261/12))*G261*1000</f>
        <v>2750000</v>
      </c>
      <c r="I261" s="2">
        <v>55</v>
      </c>
      <c r="J261" s="2">
        <f t="shared" ref="J261:J264" si="73">+((E261*12)+F261)*I261*1000</f>
        <v>2750000</v>
      </c>
      <c r="L261" s="2">
        <v>8</v>
      </c>
      <c r="M261" s="2">
        <v>10</v>
      </c>
      <c r="N261" s="2">
        <v>744</v>
      </c>
      <c r="O261" s="2">
        <f>+(L261+(M261/12))*N261*1000</f>
        <v>6572000</v>
      </c>
      <c r="P261" s="2">
        <v>65</v>
      </c>
    </row>
    <row r="262" spans="1:16">
      <c r="A262" s="19"/>
      <c r="B262" s="25"/>
      <c r="C262" s="13" t="s">
        <v>364</v>
      </c>
      <c r="D262" s="5">
        <v>6803</v>
      </c>
      <c r="E262" s="2">
        <v>9</v>
      </c>
      <c r="F262" s="2">
        <v>5</v>
      </c>
      <c r="G262" s="2">
        <v>660</v>
      </c>
      <c r="H262" s="2">
        <f t="shared" si="72"/>
        <v>6215000</v>
      </c>
      <c r="I262" s="2">
        <v>55</v>
      </c>
      <c r="J262" s="2">
        <f t="shared" si="73"/>
        <v>6215000</v>
      </c>
      <c r="L262" s="2">
        <v>12</v>
      </c>
      <c r="M262" s="2">
        <v>6</v>
      </c>
      <c r="N262" s="2">
        <v>744</v>
      </c>
      <c r="O262" s="2">
        <f>+(L262+(M262/12))*N262*1000</f>
        <v>9300000</v>
      </c>
      <c r="P262" s="2">
        <v>65</v>
      </c>
    </row>
    <row r="263" spans="1:16">
      <c r="A263" s="19"/>
      <c r="B263" s="25"/>
      <c r="C263" s="13"/>
      <c r="D263" s="5">
        <v>4202</v>
      </c>
      <c r="E263" s="2">
        <v>6</v>
      </c>
      <c r="F263" s="2"/>
      <c r="G263" s="2">
        <v>660</v>
      </c>
      <c r="H263" s="2">
        <f>+(E263+(F263/12))*G263*1000</f>
        <v>3960000</v>
      </c>
      <c r="I263" s="2">
        <v>55</v>
      </c>
      <c r="J263" s="2">
        <f t="shared" si="73"/>
        <v>3960000</v>
      </c>
      <c r="L263" s="2">
        <v>8</v>
      </c>
      <c r="M263" s="2">
        <v>11</v>
      </c>
      <c r="N263" s="2">
        <v>708</v>
      </c>
      <c r="O263" s="2">
        <f>+(L263+(M263/12))*N263*1000</f>
        <v>6313000</v>
      </c>
      <c r="P263" s="2">
        <v>75</v>
      </c>
    </row>
    <row r="264" spans="1:16" ht="15.75" thickBot="1">
      <c r="A264" s="19"/>
      <c r="B264" s="25"/>
      <c r="C264" s="13"/>
      <c r="D264" s="5">
        <v>6804</v>
      </c>
      <c r="E264" s="2">
        <v>2</v>
      </c>
      <c r="F264" s="2"/>
      <c r="G264" s="2">
        <v>660</v>
      </c>
      <c r="H264" s="2">
        <f t="shared" si="72"/>
        <v>1320000</v>
      </c>
      <c r="I264" s="2">
        <v>55</v>
      </c>
      <c r="J264" s="2">
        <f t="shared" si="73"/>
        <v>1320000</v>
      </c>
      <c r="L264" s="2">
        <v>8</v>
      </c>
      <c r="M264" s="2">
        <v>7</v>
      </c>
      <c r="N264" s="2">
        <v>708</v>
      </c>
      <c r="O264" s="2">
        <f>+(L264+(M264/12))*N264*1000</f>
        <v>6077000</v>
      </c>
      <c r="P264" s="2">
        <v>85</v>
      </c>
    </row>
    <row r="265" spans="1:16" ht="15.75" thickBot="1">
      <c r="E265" s="14">
        <f>SUM(E247:E264)</f>
        <v>124</v>
      </c>
      <c r="F265" s="16">
        <f>SUM(F247:F264)</f>
        <v>44</v>
      </c>
      <c r="G265" s="11"/>
      <c r="H265" s="65">
        <f>SUM(H247:H264)</f>
        <v>76092000</v>
      </c>
      <c r="I265" s="11"/>
      <c r="J265" s="65">
        <f>SUM(J247:J264)</f>
        <v>82690000</v>
      </c>
      <c r="L265" s="14">
        <f>SUM(L247:L264)</f>
        <v>124</v>
      </c>
      <c r="M265" s="16">
        <f>SUM(M247:M264)</f>
        <v>44</v>
      </c>
      <c r="N265" s="11"/>
      <c r="O265" s="65">
        <f>SUM(O247:O264)</f>
        <v>76092000</v>
      </c>
      <c r="P265" s="11"/>
    </row>
    <row r="266" spans="1:16">
      <c r="E266" s="10">
        <v>127</v>
      </c>
      <c r="F266" s="10">
        <v>8</v>
      </c>
      <c r="G266" s="11"/>
      <c r="H266" s="11"/>
      <c r="I266" s="11"/>
      <c r="J266" s="11"/>
      <c r="L266" s="10">
        <v>127</v>
      </c>
      <c r="M266" s="10">
        <v>8</v>
      </c>
      <c r="N266" s="11"/>
      <c r="O266" s="11"/>
      <c r="P266" s="11"/>
    </row>
    <row r="268" spans="1:16">
      <c r="A268" s="20" t="str">
        <f>+'Nota Jual'!A742</f>
        <v>Juni</v>
      </c>
      <c r="B268" s="13">
        <f>+'Nota Jual'!B742</f>
        <v>29</v>
      </c>
      <c r="C268" s="13" t="s">
        <v>365</v>
      </c>
      <c r="D268" s="5">
        <v>6813</v>
      </c>
      <c r="E268" s="2">
        <v>7</v>
      </c>
      <c r="F268" s="39">
        <v>8</v>
      </c>
      <c r="G268" s="2">
        <v>912</v>
      </c>
      <c r="H268" s="2">
        <f>+(E268+(F268/12))*G268*1000</f>
        <v>6992000</v>
      </c>
      <c r="I268" s="2">
        <v>85</v>
      </c>
      <c r="J268" s="2">
        <f t="shared" ref="J268" si="74">+((E268*12)+F268)*I268*1000</f>
        <v>7820000</v>
      </c>
      <c r="L268" s="2">
        <v>3</v>
      </c>
      <c r="M268" s="39"/>
      <c r="N268" s="2">
        <v>564</v>
      </c>
      <c r="O268" s="2">
        <f>+(L268+(M268/12))*N268*1000</f>
        <v>1692000</v>
      </c>
      <c r="P268" s="2">
        <v>50</v>
      </c>
    </row>
    <row r="269" spans="1:16">
      <c r="A269" s="20"/>
      <c r="B269" s="13"/>
      <c r="C269" s="13"/>
      <c r="D269" s="5">
        <v>6813</v>
      </c>
      <c r="E269" s="2">
        <v>4</v>
      </c>
      <c r="F269" s="39">
        <v>9</v>
      </c>
      <c r="G269" s="2">
        <v>912</v>
      </c>
      <c r="H269" s="2">
        <f t="shared" ref="H269:H276" si="75">+(E269+(F269/12))*G269*1000</f>
        <v>4332000</v>
      </c>
      <c r="I269" s="2">
        <v>75</v>
      </c>
      <c r="J269" s="2">
        <f t="shared" ref="J269:J276" si="76">+((E269*12)+F269)*I269*1000</f>
        <v>4275000</v>
      </c>
      <c r="L269" s="2">
        <v>2</v>
      </c>
      <c r="M269" s="39">
        <v>4</v>
      </c>
      <c r="N269" s="2">
        <v>564</v>
      </c>
      <c r="O269" s="2">
        <f>+(L269+(M269/12))*N269*1000</f>
        <v>1316000</v>
      </c>
      <c r="P269" s="2">
        <v>50</v>
      </c>
    </row>
    <row r="270" spans="1:16">
      <c r="A270" s="20"/>
      <c r="B270" s="13"/>
      <c r="C270" s="13" t="s">
        <v>366</v>
      </c>
      <c r="D270" s="5">
        <v>6813</v>
      </c>
      <c r="E270" s="2">
        <v>3</v>
      </c>
      <c r="F270" s="39"/>
      <c r="G270" s="2">
        <v>912</v>
      </c>
      <c r="H270" s="2">
        <f t="shared" si="75"/>
        <v>2736000</v>
      </c>
      <c r="I270" s="2">
        <v>75</v>
      </c>
      <c r="J270" s="2">
        <f t="shared" si="76"/>
        <v>2700000</v>
      </c>
      <c r="L270" s="2">
        <v>5</v>
      </c>
      <c r="M270" s="39"/>
      <c r="N270" s="2">
        <v>564</v>
      </c>
      <c r="O270" s="2">
        <f>+(L270+(M270/12))*N270*1000</f>
        <v>2820000</v>
      </c>
      <c r="P270" s="2">
        <v>60</v>
      </c>
    </row>
    <row r="271" spans="1:16">
      <c r="A271" s="20"/>
      <c r="B271" s="13"/>
      <c r="C271" s="13"/>
      <c r="D271" s="5">
        <v>6813</v>
      </c>
      <c r="E271" s="2">
        <v>7</v>
      </c>
      <c r="F271" s="39">
        <v>8</v>
      </c>
      <c r="G271" s="2">
        <v>912</v>
      </c>
      <c r="H271" s="2">
        <f t="shared" si="75"/>
        <v>6992000</v>
      </c>
      <c r="I271" s="2">
        <v>105</v>
      </c>
      <c r="J271" s="2">
        <f t="shared" si="76"/>
        <v>9660000</v>
      </c>
      <c r="L271" s="2"/>
      <c r="M271" s="39">
        <v>1</v>
      </c>
      <c r="N271" s="2">
        <v>744</v>
      </c>
      <c r="O271" s="2">
        <f>+(L271+(M271/12))*N271*1000</f>
        <v>62000</v>
      </c>
      <c r="P271" s="2">
        <v>65</v>
      </c>
    </row>
    <row r="272" spans="1:16">
      <c r="A272" s="20"/>
      <c r="B272" s="13"/>
      <c r="C272" s="13"/>
      <c r="D272" s="5" t="s">
        <v>354</v>
      </c>
      <c r="E272" s="2"/>
      <c r="F272" s="39">
        <v>1</v>
      </c>
      <c r="G272" s="2">
        <v>744</v>
      </c>
      <c r="H272" s="2">
        <f t="shared" si="75"/>
        <v>62000</v>
      </c>
      <c r="I272" s="2">
        <v>65</v>
      </c>
      <c r="J272" s="2">
        <f t="shared" si="76"/>
        <v>65000</v>
      </c>
      <c r="L272" s="2">
        <v>7</v>
      </c>
      <c r="M272" s="39">
        <v>2</v>
      </c>
      <c r="N272" s="2">
        <v>564</v>
      </c>
      <c r="O272" s="2">
        <f>+(L272+(M272/12))*N272*1000</f>
        <v>4042000</v>
      </c>
      <c r="P272" s="2">
        <v>70</v>
      </c>
    </row>
    <row r="273" spans="1:16">
      <c r="A273" s="20"/>
      <c r="B273" s="13"/>
      <c r="C273" s="13" t="s">
        <v>367</v>
      </c>
      <c r="D273" s="5">
        <v>6814</v>
      </c>
      <c r="E273" s="2">
        <v>4</v>
      </c>
      <c r="F273" s="39">
        <v>4</v>
      </c>
      <c r="G273" s="2">
        <v>876</v>
      </c>
      <c r="H273" s="2">
        <f t="shared" si="75"/>
        <v>3795999.9999999995</v>
      </c>
      <c r="I273" s="2">
        <v>75</v>
      </c>
      <c r="J273" s="2">
        <f t="shared" si="76"/>
        <v>3900000</v>
      </c>
      <c r="L273" s="2">
        <v>4</v>
      </c>
      <c r="M273" s="39">
        <v>9</v>
      </c>
      <c r="N273" s="2">
        <v>912</v>
      </c>
      <c r="O273" s="2">
        <f>+(L273+(M273/12))*N273*1000</f>
        <v>4332000</v>
      </c>
      <c r="P273" s="2">
        <v>75</v>
      </c>
    </row>
    <row r="274" spans="1:16">
      <c r="A274" s="20"/>
      <c r="B274" s="13"/>
      <c r="C274" s="13"/>
      <c r="D274" s="5"/>
      <c r="E274" s="2">
        <v>4</v>
      </c>
      <c r="F274" s="39">
        <v>2</v>
      </c>
      <c r="G274" s="2">
        <v>876</v>
      </c>
      <c r="H274" s="2">
        <f t="shared" si="75"/>
        <v>3650000.0000000005</v>
      </c>
      <c r="I274" s="2">
        <v>105</v>
      </c>
      <c r="J274" s="2">
        <f t="shared" si="76"/>
        <v>5250000</v>
      </c>
      <c r="L274" s="2">
        <v>3</v>
      </c>
      <c r="M274" s="39"/>
      <c r="N274" s="2">
        <v>912</v>
      </c>
      <c r="O274" s="2">
        <f>+(L274+(M274/12))*N274*1000</f>
        <v>2736000</v>
      </c>
      <c r="P274" s="2">
        <v>75</v>
      </c>
    </row>
    <row r="275" spans="1:16">
      <c r="A275" s="20"/>
      <c r="B275" s="13"/>
      <c r="C275" s="13"/>
      <c r="D275" s="5"/>
      <c r="E275" s="2">
        <v>4</v>
      </c>
      <c r="F275" s="39">
        <v>3</v>
      </c>
      <c r="G275" s="2">
        <v>876</v>
      </c>
      <c r="H275" s="2">
        <f t="shared" si="75"/>
        <v>3723000</v>
      </c>
      <c r="I275" s="2">
        <v>85</v>
      </c>
      <c r="J275" s="2">
        <f t="shared" si="76"/>
        <v>4335000</v>
      </c>
      <c r="L275" s="2">
        <v>4</v>
      </c>
      <c r="M275" s="39">
        <v>4</v>
      </c>
      <c r="N275" s="2">
        <v>876</v>
      </c>
      <c r="O275" s="2">
        <f>+(L275+(M275/12))*N275*1000</f>
        <v>3795999.9999999995</v>
      </c>
      <c r="P275" s="2">
        <v>75</v>
      </c>
    </row>
    <row r="276" spans="1:16">
      <c r="A276" s="20"/>
      <c r="B276" s="13"/>
      <c r="C276" s="13" t="s">
        <v>368</v>
      </c>
      <c r="D276" s="5">
        <v>6815</v>
      </c>
      <c r="E276" s="2">
        <v>7</v>
      </c>
      <c r="F276" s="39">
        <v>2</v>
      </c>
      <c r="G276" s="2">
        <v>564</v>
      </c>
      <c r="H276" s="2">
        <f t="shared" si="75"/>
        <v>4042000</v>
      </c>
      <c r="I276" s="2">
        <v>70</v>
      </c>
      <c r="J276" s="2">
        <f t="shared" si="76"/>
        <v>6020000</v>
      </c>
      <c r="L276" s="2"/>
      <c r="M276" s="39">
        <v>3</v>
      </c>
      <c r="N276" s="2">
        <v>696</v>
      </c>
      <c r="O276" s="2">
        <f>+(L276+(M276/12))*N276*1000</f>
        <v>174000</v>
      </c>
      <c r="P276" s="2">
        <v>75</v>
      </c>
    </row>
    <row r="277" spans="1:16">
      <c r="A277" s="20"/>
      <c r="B277" s="13"/>
      <c r="C277" s="13"/>
      <c r="D277" s="5"/>
      <c r="E277" s="2">
        <v>5</v>
      </c>
      <c r="F277" s="39"/>
      <c r="G277" s="2">
        <v>564</v>
      </c>
      <c r="H277" s="2">
        <f t="shared" ref="H277:H279" si="77">+(E277+(F277/12))*G277*1000</f>
        <v>2820000</v>
      </c>
      <c r="I277" s="2">
        <v>60</v>
      </c>
      <c r="J277" s="2">
        <f t="shared" ref="J277:J279" si="78">+((E277*12)+F277)*I277*1000</f>
        <v>3600000</v>
      </c>
      <c r="L277" s="2"/>
      <c r="M277" s="39">
        <v>3</v>
      </c>
      <c r="N277" s="2">
        <v>696</v>
      </c>
      <c r="O277" s="2">
        <f>+(L277+(M277/12))*N277*1000</f>
        <v>174000</v>
      </c>
      <c r="P277" s="2">
        <v>75</v>
      </c>
    </row>
    <row r="278" spans="1:16">
      <c r="A278" s="20"/>
      <c r="B278" s="13"/>
      <c r="C278" s="13"/>
      <c r="D278" s="5"/>
      <c r="E278" s="2">
        <v>3</v>
      </c>
      <c r="F278" s="39"/>
      <c r="G278" s="2">
        <v>564</v>
      </c>
      <c r="H278" s="2">
        <f t="shared" si="77"/>
        <v>1692000</v>
      </c>
      <c r="I278" s="2">
        <v>50</v>
      </c>
      <c r="J278" s="2">
        <f t="shared" si="78"/>
        <v>1800000</v>
      </c>
      <c r="L278" s="2">
        <v>7</v>
      </c>
      <c r="M278" s="39">
        <v>8</v>
      </c>
      <c r="N278" s="2">
        <v>912</v>
      </c>
      <c r="O278" s="2">
        <f>+(L278+(M278/12))*N278*1000</f>
        <v>6992000</v>
      </c>
      <c r="P278" s="2">
        <v>85</v>
      </c>
    </row>
    <row r="279" spans="1:16">
      <c r="A279" s="20"/>
      <c r="B279" s="13"/>
      <c r="C279" s="13"/>
      <c r="D279" s="5">
        <v>6815</v>
      </c>
      <c r="E279" s="2">
        <v>2</v>
      </c>
      <c r="F279" s="39">
        <v>4</v>
      </c>
      <c r="G279" s="2">
        <v>564</v>
      </c>
      <c r="H279" s="2">
        <f t="shared" si="77"/>
        <v>1316000</v>
      </c>
      <c r="I279" s="2">
        <v>50</v>
      </c>
      <c r="J279" s="2">
        <f t="shared" si="78"/>
        <v>1400000</v>
      </c>
      <c r="L279" s="2">
        <v>4</v>
      </c>
      <c r="M279" s="39">
        <v>3</v>
      </c>
      <c r="N279" s="2">
        <v>876</v>
      </c>
      <c r="O279" s="2">
        <f>+(L279+(M279/12))*N279*1000</f>
        <v>3723000</v>
      </c>
      <c r="P279" s="2">
        <v>85</v>
      </c>
    </row>
    <row r="280" spans="1:16">
      <c r="A280" s="20"/>
      <c r="B280" s="13"/>
      <c r="C280" s="13"/>
      <c r="D280" s="5" t="s">
        <v>343</v>
      </c>
      <c r="E280" s="2"/>
      <c r="F280" s="39">
        <v>3</v>
      </c>
      <c r="G280" s="2">
        <v>696</v>
      </c>
      <c r="H280" s="2">
        <f t="shared" ref="H280:H282" si="79">+(E280+(F280/12))*G280*1000</f>
        <v>174000</v>
      </c>
      <c r="I280" s="2">
        <v>75</v>
      </c>
      <c r="J280" s="2">
        <f t="shared" ref="J280:J282" si="80">+((E280*12)+F280)*I280*1000</f>
        <v>225000</v>
      </c>
      <c r="L280" s="2">
        <v>7</v>
      </c>
      <c r="M280" s="39">
        <v>8</v>
      </c>
      <c r="N280" s="2">
        <v>912</v>
      </c>
      <c r="O280" s="2">
        <f>+(L280+(M280/12))*N280*1000</f>
        <v>6992000</v>
      </c>
      <c r="P280" s="2">
        <v>105</v>
      </c>
    </row>
    <row r="281" spans="1:16">
      <c r="A281" s="20"/>
      <c r="B281" s="13"/>
      <c r="C281" s="13"/>
      <c r="D281" s="5"/>
      <c r="E281" s="2"/>
      <c r="F281" s="39">
        <v>3</v>
      </c>
      <c r="G281" s="2">
        <v>696</v>
      </c>
      <c r="H281" s="2">
        <f t="shared" si="79"/>
        <v>174000</v>
      </c>
      <c r="I281" s="2">
        <v>75</v>
      </c>
      <c r="J281" s="2">
        <f t="shared" si="80"/>
        <v>225000</v>
      </c>
      <c r="L281" s="2">
        <v>4</v>
      </c>
      <c r="M281" s="39">
        <v>2</v>
      </c>
      <c r="N281" s="2">
        <v>876</v>
      </c>
      <c r="O281" s="2">
        <f>+(L281+(M281/12))*N281*1000</f>
        <v>3650000.0000000005</v>
      </c>
      <c r="P281" s="2">
        <v>105</v>
      </c>
    </row>
    <row r="282" spans="1:16" ht="15.75" thickBot="1">
      <c r="A282" s="20"/>
      <c r="B282" s="13"/>
      <c r="C282" s="13"/>
      <c r="D282" s="5"/>
      <c r="E282" s="50"/>
      <c r="F282" s="308"/>
      <c r="G282" s="2"/>
      <c r="H282" s="50">
        <f t="shared" si="79"/>
        <v>0</v>
      </c>
      <c r="I282" s="2"/>
      <c r="J282" s="50">
        <f t="shared" si="80"/>
        <v>0</v>
      </c>
      <c r="L282" s="50"/>
      <c r="M282" s="308"/>
      <c r="N282" s="2"/>
      <c r="O282" s="50">
        <f>+(L282+(M282/12))*N282*1000</f>
        <v>0</v>
      </c>
      <c r="P282" s="2"/>
    </row>
    <row r="283" spans="1:16" ht="15.75" thickBot="1">
      <c r="E283" s="49">
        <f>SUM(E268:E282)</f>
        <v>50</v>
      </c>
      <c r="F283" s="49">
        <f>SUM(F268:F282)</f>
        <v>47</v>
      </c>
      <c r="G283" s="11"/>
      <c r="H283" s="74">
        <f>SUM(H268:H282)</f>
        <v>42501000</v>
      </c>
      <c r="I283" s="11"/>
      <c r="J283" s="74">
        <f>SUM(J268:J282)</f>
        <v>51275000</v>
      </c>
      <c r="L283" s="49">
        <f>SUM(L268:L282)</f>
        <v>50</v>
      </c>
      <c r="M283" s="49">
        <f>SUM(M268:M282)</f>
        <v>47</v>
      </c>
      <c r="N283" s="11"/>
      <c r="O283" s="74">
        <f>SUM(O268:O282)</f>
        <v>42501000</v>
      </c>
      <c r="P283" s="11"/>
    </row>
    <row r="284" spans="1:16">
      <c r="E284" s="10">
        <v>53</v>
      </c>
      <c r="F284" s="10">
        <v>11</v>
      </c>
      <c r="G284" s="11"/>
      <c r="H284" s="11"/>
      <c r="I284" s="11"/>
      <c r="J284" s="11"/>
      <c r="L284" s="10">
        <v>53</v>
      </c>
      <c r="M284" s="10">
        <v>11</v>
      </c>
      <c r="N284" s="11"/>
      <c r="O284" s="11"/>
      <c r="P284" s="11"/>
    </row>
    <row r="286" spans="1:16">
      <c r="A286" s="20" t="str">
        <f>'Nota Jual'!A853</f>
        <v>Juni</v>
      </c>
      <c r="B286" s="13">
        <f>'Nota Jual'!B853</f>
        <v>30</v>
      </c>
      <c r="C286" s="13" t="s">
        <v>369</v>
      </c>
      <c r="D286" s="5" t="s">
        <v>370</v>
      </c>
      <c r="E286" s="39">
        <v>4</v>
      </c>
      <c r="F286" s="39"/>
      <c r="G286" s="2">
        <v>480</v>
      </c>
      <c r="H286" s="2">
        <f t="shared" ref="H286" si="81">+(E286+(F286/12))*G286*1000</f>
        <v>1920000</v>
      </c>
      <c r="I286" s="2">
        <v>42</v>
      </c>
      <c r="J286" s="2">
        <f t="shared" ref="J286:J298" si="82">+((E286*12)+F286)*I286*1000</f>
        <v>2016000</v>
      </c>
      <c r="L286" s="39">
        <v>4</v>
      </c>
      <c r="M286" s="39"/>
      <c r="N286" s="2">
        <v>480</v>
      </c>
      <c r="O286" s="2">
        <f>+(L286+(M286/12))*N286*1000</f>
        <v>1920000</v>
      </c>
      <c r="P286" s="2">
        <v>42</v>
      </c>
    </row>
    <row r="287" spans="1:16">
      <c r="A287" s="19"/>
      <c r="B287" s="25"/>
      <c r="C287" s="13" t="s">
        <v>371</v>
      </c>
      <c r="D287" s="5">
        <v>656</v>
      </c>
      <c r="E287" s="39">
        <v>5</v>
      </c>
      <c r="F287" s="39">
        <v>3</v>
      </c>
      <c r="G287" s="2">
        <v>960</v>
      </c>
      <c r="H287" s="2">
        <f t="shared" ref="H287:H296" si="83">+(E287+(F287/12))*G287*1000</f>
        <v>5040000</v>
      </c>
      <c r="I287" s="2">
        <v>75</v>
      </c>
      <c r="J287" s="2">
        <f t="shared" ref="J287:J296" si="84">+((E287*12)+F287)*I287*1000</f>
        <v>4725000</v>
      </c>
      <c r="L287" s="39">
        <v>4</v>
      </c>
      <c r="M287" s="39"/>
      <c r="N287" s="2">
        <v>480</v>
      </c>
      <c r="O287" s="2">
        <f>+(L287+(M287/12))*N287*1000</f>
        <v>1920000</v>
      </c>
      <c r="P287" s="2">
        <v>42</v>
      </c>
    </row>
    <row r="288" spans="1:16">
      <c r="A288" s="19"/>
      <c r="B288" s="25"/>
      <c r="C288" s="13"/>
      <c r="D288" s="5">
        <v>656</v>
      </c>
      <c r="E288" s="39">
        <v>5</v>
      </c>
      <c r="F288" s="39">
        <v>2</v>
      </c>
      <c r="G288" s="2">
        <v>960</v>
      </c>
      <c r="H288" s="2">
        <f t="shared" si="83"/>
        <v>4960000</v>
      </c>
      <c r="I288" s="2">
        <v>85</v>
      </c>
      <c r="J288" s="2">
        <f t="shared" si="84"/>
        <v>5270000</v>
      </c>
      <c r="L288" s="39">
        <v>4</v>
      </c>
      <c r="M288" s="39"/>
      <c r="N288" s="2">
        <v>480</v>
      </c>
      <c r="O288" s="2">
        <f>+(L288+(M288/12))*N288*1000</f>
        <v>1920000</v>
      </c>
      <c r="P288" s="2">
        <v>42</v>
      </c>
    </row>
    <row r="289" spans="1:16">
      <c r="A289" s="19"/>
      <c r="B289" s="25"/>
      <c r="C289" s="13"/>
      <c r="D289" s="5">
        <v>6817</v>
      </c>
      <c r="E289" s="39">
        <v>4</v>
      </c>
      <c r="F289" s="39"/>
      <c r="G289" s="2">
        <v>480</v>
      </c>
      <c r="H289" s="2">
        <f t="shared" si="83"/>
        <v>1920000</v>
      </c>
      <c r="I289" s="2">
        <v>42</v>
      </c>
      <c r="J289" s="2">
        <f t="shared" si="84"/>
        <v>2016000</v>
      </c>
      <c r="L289" s="39">
        <v>4</v>
      </c>
      <c r="M289" s="39"/>
      <c r="N289" s="2">
        <v>480</v>
      </c>
      <c r="O289" s="2">
        <f>+(L289+(M289/12))*N289*1000</f>
        <v>1920000</v>
      </c>
      <c r="P289" s="2">
        <v>42</v>
      </c>
    </row>
    <row r="290" spans="1:16">
      <c r="A290" s="19"/>
      <c r="B290" s="25"/>
      <c r="C290" s="13" t="s">
        <v>372</v>
      </c>
      <c r="D290" s="5">
        <v>6808</v>
      </c>
      <c r="E290" s="39">
        <v>4</v>
      </c>
      <c r="F290" s="39"/>
      <c r="G290" s="2">
        <v>480</v>
      </c>
      <c r="H290" s="2">
        <f t="shared" si="83"/>
        <v>1920000</v>
      </c>
      <c r="I290" s="2">
        <v>42</v>
      </c>
      <c r="J290" s="2">
        <f t="shared" si="84"/>
        <v>2016000</v>
      </c>
      <c r="L290" s="39">
        <v>4</v>
      </c>
      <c r="M290" s="39"/>
      <c r="N290" s="2">
        <v>660</v>
      </c>
      <c r="O290" s="2">
        <f>+(L290+(M290/12))*N290*1000</f>
        <v>2640000</v>
      </c>
      <c r="P290" s="2">
        <v>55</v>
      </c>
    </row>
    <row r="291" spans="1:16">
      <c r="A291" s="19"/>
      <c r="B291" s="25"/>
      <c r="C291" s="13"/>
      <c r="D291" s="5" t="s">
        <v>373</v>
      </c>
      <c r="E291" s="39">
        <v>4</v>
      </c>
      <c r="F291" s="39"/>
      <c r="G291" s="2">
        <v>660</v>
      </c>
      <c r="H291" s="2">
        <f t="shared" si="83"/>
        <v>2640000</v>
      </c>
      <c r="I291" s="2">
        <v>55</v>
      </c>
      <c r="J291" s="2">
        <f t="shared" si="84"/>
        <v>2640000</v>
      </c>
      <c r="L291" s="39">
        <v>7</v>
      </c>
      <c r="M291" s="39">
        <v>9</v>
      </c>
      <c r="N291" s="2">
        <v>660</v>
      </c>
      <c r="O291" s="2">
        <f>+(L291+(M291/12))*N291*1000</f>
        <v>5115000</v>
      </c>
      <c r="P291" s="2">
        <v>55</v>
      </c>
    </row>
    <row r="292" spans="1:16">
      <c r="A292" s="19"/>
      <c r="B292" s="25"/>
      <c r="C292" s="13"/>
      <c r="D292" s="5" t="s">
        <v>374</v>
      </c>
      <c r="E292" s="39">
        <v>7</v>
      </c>
      <c r="F292" s="39">
        <v>9</v>
      </c>
      <c r="G292" s="2">
        <v>660</v>
      </c>
      <c r="H292" s="2">
        <f t="shared" si="83"/>
        <v>5115000</v>
      </c>
      <c r="I292" s="2">
        <v>55</v>
      </c>
      <c r="J292" s="2">
        <f t="shared" si="84"/>
        <v>5115000</v>
      </c>
      <c r="L292" s="39">
        <v>5</v>
      </c>
      <c r="M292" s="39">
        <v>3</v>
      </c>
      <c r="N292" s="2">
        <v>960</v>
      </c>
      <c r="O292" s="2">
        <f>+(L292+(M292/12))*N292*1000</f>
        <v>5040000</v>
      </c>
      <c r="P292" s="2">
        <v>75</v>
      </c>
    </row>
    <row r="293" spans="1:16">
      <c r="A293" s="19"/>
      <c r="B293" s="25"/>
      <c r="C293" s="13" t="s">
        <v>375</v>
      </c>
      <c r="D293" s="5">
        <v>646</v>
      </c>
      <c r="E293" s="39">
        <v>4</v>
      </c>
      <c r="F293" s="39"/>
      <c r="G293" s="2">
        <v>480</v>
      </c>
      <c r="H293" s="2">
        <f t="shared" si="83"/>
        <v>1920000</v>
      </c>
      <c r="I293" s="2">
        <v>42</v>
      </c>
      <c r="J293" s="2">
        <f t="shared" si="84"/>
        <v>2016000</v>
      </c>
      <c r="L293" s="39">
        <v>5</v>
      </c>
      <c r="M293" s="39">
        <v>6</v>
      </c>
      <c r="N293" s="2">
        <v>960</v>
      </c>
      <c r="O293" s="2">
        <f>+(L293+(M293/12))*N293*1000</f>
        <v>5280000</v>
      </c>
      <c r="P293" s="2">
        <v>75</v>
      </c>
    </row>
    <row r="294" spans="1:16">
      <c r="A294" s="19"/>
      <c r="B294" s="25"/>
      <c r="C294" s="13"/>
      <c r="D294" s="5">
        <v>657</v>
      </c>
      <c r="E294" s="39">
        <v>5</v>
      </c>
      <c r="F294" s="39">
        <v>6</v>
      </c>
      <c r="G294" s="2">
        <v>960</v>
      </c>
      <c r="H294" s="2">
        <f t="shared" si="83"/>
        <v>5280000</v>
      </c>
      <c r="I294" s="2">
        <v>75</v>
      </c>
      <c r="J294" s="2">
        <f t="shared" si="84"/>
        <v>4950000</v>
      </c>
      <c r="L294" s="39">
        <v>5</v>
      </c>
      <c r="M294" s="39">
        <v>2</v>
      </c>
      <c r="N294" s="2">
        <v>960</v>
      </c>
      <c r="O294" s="2">
        <f>+(L294+(M294/12))*N294*1000</f>
        <v>4960000</v>
      </c>
      <c r="P294" s="2">
        <v>85</v>
      </c>
    </row>
    <row r="295" spans="1:16">
      <c r="A295" s="19"/>
      <c r="B295" s="25"/>
      <c r="C295" s="13"/>
      <c r="D295" s="5"/>
      <c r="E295" s="39">
        <v>5</v>
      </c>
      <c r="F295" s="39">
        <v>5</v>
      </c>
      <c r="G295" s="2">
        <v>960</v>
      </c>
      <c r="H295" s="2">
        <f t="shared" si="83"/>
        <v>5200000</v>
      </c>
      <c r="I295" s="2">
        <v>85</v>
      </c>
      <c r="J295" s="2">
        <f t="shared" si="84"/>
        <v>5525000</v>
      </c>
      <c r="L295" s="39">
        <v>5</v>
      </c>
      <c r="M295" s="39">
        <v>5</v>
      </c>
      <c r="N295" s="2">
        <v>960</v>
      </c>
      <c r="O295" s="2">
        <f>+(L295+(M295/12))*N295*1000</f>
        <v>5200000</v>
      </c>
      <c r="P295" s="2">
        <v>85</v>
      </c>
    </row>
    <row r="296" spans="1:16">
      <c r="A296" s="19"/>
      <c r="B296" s="25"/>
      <c r="C296" s="13"/>
      <c r="D296" s="5"/>
      <c r="E296" s="39"/>
      <c r="F296" s="39"/>
      <c r="G296" s="2"/>
      <c r="H296" s="2">
        <f t="shared" si="83"/>
        <v>0</v>
      </c>
      <c r="I296" s="2"/>
      <c r="J296" s="2">
        <f t="shared" si="84"/>
        <v>0</v>
      </c>
      <c r="L296" s="39"/>
      <c r="M296" s="39"/>
      <c r="N296" s="2"/>
      <c r="O296" s="2">
        <f>+(L296+(M296/12))*N296*1000</f>
        <v>0</v>
      </c>
      <c r="P296" s="2"/>
    </row>
    <row r="297" spans="1:16">
      <c r="A297" s="20"/>
      <c r="B297" s="13"/>
      <c r="C297" s="5"/>
      <c r="D297" s="5"/>
      <c r="E297" s="39"/>
      <c r="F297" s="39"/>
      <c r="G297" s="2"/>
      <c r="H297" s="2">
        <f t="shared" ref="H297:H298" si="85">+(E297+(F297/12))*G297*1000</f>
        <v>0</v>
      </c>
      <c r="I297" s="2"/>
      <c r="J297" s="2">
        <f t="shared" si="82"/>
        <v>0</v>
      </c>
      <c r="L297" s="39"/>
      <c r="M297" s="39"/>
      <c r="N297" s="2"/>
      <c r="O297" s="2">
        <f>+(L297+(M297/12))*N297*1000</f>
        <v>0</v>
      </c>
      <c r="P297" s="2"/>
    </row>
    <row r="298" spans="1:16" ht="15.75" thickBot="1">
      <c r="A298" s="20"/>
      <c r="B298" s="13"/>
      <c r="C298" s="5"/>
      <c r="D298" s="5"/>
      <c r="E298" s="308"/>
      <c r="F298" s="308"/>
      <c r="G298" s="2"/>
      <c r="H298" s="50">
        <f t="shared" si="85"/>
        <v>0</v>
      </c>
      <c r="I298" s="2"/>
      <c r="J298" s="50">
        <f t="shared" si="82"/>
        <v>0</v>
      </c>
      <c r="L298" s="308"/>
      <c r="M298" s="308"/>
      <c r="N298" s="2"/>
      <c r="O298" s="50">
        <f>+(L298+(M298/12))*N298*1000</f>
        <v>0</v>
      </c>
      <c r="P298" s="2"/>
    </row>
    <row r="299" spans="1:16" ht="15.75" thickBot="1">
      <c r="E299" s="49">
        <f>SUM(E286:E298)</f>
        <v>47</v>
      </c>
      <c r="F299" s="82">
        <f>SUM(F286:F298)</f>
        <v>25</v>
      </c>
      <c r="G299" s="11"/>
      <c r="H299" s="74">
        <f>SUM(H286:H298)</f>
        <v>35915000</v>
      </c>
      <c r="I299" s="11"/>
      <c r="J299" s="74">
        <f>+SUM(J286:J298)</f>
        <v>36289000</v>
      </c>
      <c r="L299" s="49">
        <f>SUM(L286:L298)</f>
        <v>47</v>
      </c>
      <c r="M299" s="82">
        <f>SUM(M286:M298)</f>
        <v>25</v>
      </c>
      <c r="N299" s="11"/>
      <c r="O299" s="74">
        <f>SUM(O286:O298)</f>
        <v>35915000</v>
      </c>
      <c r="P299" s="11"/>
    </row>
    <row r="300" spans="1:16">
      <c r="E300" s="10">
        <v>49</v>
      </c>
      <c r="F300" s="10">
        <v>1</v>
      </c>
      <c r="G300" s="11"/>
      <c r="H300" s="11"/>
      <c r="I300" s="11"/>
      <c r="J300" s="11"/>
      <c r="L300" s="10">
        <v>49</v>
      </c>
      <c r="M300" s="10">
        <v>1</v>
      </c>
      <c r="N300" s="11"/>
      <c r="O300" s="11"/>
      <c r="P300" s="11"/>
    </row>
    <row r="301" spans="1:16">
      <c r="A301" s="24"/>
      <c r="B301" s="24"/>
      <c r="C301" s="24"/>
    </row>
    <row r="302" spans="1:16">
      <c r="A302" s="20" t="str">
        <f>'Nota Jual'!A912</f>
        <v>Juli</v>
      </c>
      <c r="B302" s="13">
        <f>'Nota Jual'!B912</f>
        <v>1</v>
      </c>
      <c r="C302" s="5" t="s">
        <v>376</v>
      </c>
      <c r="D302" s="5" t="s">
        <v>377</v>
      </c>
      <c r="E302" s="2">
        <v>11</v>
      </c>
      <c r="F302" s="2">
        <v>8</v>
      </c>
      <c r="G302" s="2">
        <v>660</v>
      </c>
      <c r="H302" s="2">
        <f>+(E302+(F302/12))*G302*1000</f>
        <v>7700000</v>
      </c>
      <c r="I302" s="2">
        <v>55</v>
      </c>
      <c r="J302" s="2">
        <f t="shared" ref="J302:J322" si="86">+((E302*12)+F302)*I302*1000</f>
        <v>7700000</v>
      </c>
      <c r="L302" s="2">
        <v>4</v>
      </c>
      <c r="M302" s="2"/>
      <c r="N302" s="2">
        <v>480</v>
      </c>
      <c r="O302" s="2">
        <f>+(L302+(M302/12))*N302*1000</f>
        <v>1920000</v>
      </c>
      <c r="P302" s="2">
        <v>42</v>
      </c>
    </row>
    <row r="303" spans="1:16">
      <c r="A303" s="20"/>
      <c r="B303" s="46"/>
      <c r="C303" s="5" t="s">
        <v>378</v>
      </c>
      <c r="D303" s="5" t="s">
        <v>379</v>
      </c>
      <c r="E303" s="2">
        <v>11</v>
      </c>
      <c r="F303" s="2">
        <v>9</v>
      </c>
      <c r="G303" s="2">
        <v>960</v>
      </c>
      <c r="H303" s="2">
        <f t="shared" ref="H303:H322" si="87">+(E303+(F303/12))*G303*1000</f>
        <v>11280000</v>
      </c>
      <c r="I303" s="2">
        <v>105</v>
      </c>
      <c r="J303" s="2">
        <f t="shared" si="86"/>
        <v>14805000</v>
      </c>
      <c r="L303" s="2">
        <v>1</v>
      </c>
      <c r="M303" s="2">
        <v>8</v>
      </c>
      <c r="N303" s="2">
        <v>564</v>
      </c>
      <c r="O303" s="2">
        <f>+(L303+(M303/12))*N303*1000</f>
        <v>939999.99999999988</v>
      </c>
      <c r="P303" s="2">
        <v>50</v>
      </c>
    </row>
    <row r="304" spans="1:16">
      <c r="A304" s="20"/>
      <c r="B304" s="46"/>
      <c r="C304" s="5" t="s">
        <v>380</v>
      </c>
      <c r="D304" s="5" t="s">
        <v>381</v>
      </c>
      <c r="E304" s="2">
        <v>12</v>
      </c>
      <c r="F304" s="2"/>
      <c r="G304" s="2">
        <v>660</v>
      </c>
      <c r="H304" s="2">
        <f t="shared" ref="H304:H315" si="88">+(E304+(F304/12))*G304*1000</f>
        <v>7920000</v>
      </c>
      <c r="I304" s="2">
        <v>55</v>
      </c>
      <c r="J304" s="2">
        <f t="shared" ref="J304:J315" si="89">+((E304*12)+F304)*I304*1000</f>
        <v>7920000</v>
      </c>
      <c r="L304" s="2">
        <v>11</v>
      </c>
      <c r="M304" s="2">
        <v>8</v>
      </c>
      <c r="N304" s="2">
        <v>660</v>
      </c>
      <c r="O304" s="2">
        <f>+(L304+(M304/12))*N304*1000</f>
        <v>7700000</v>
      </c>
      <c r="P304" s="2">
        <v>55</v>
      </c>
    </row>
    <row r="305" spans="1:16">
      <c r="A305" s="20"/>
      <c r="B305" s="46"/>
      <c r="C305" s="5"/>
      <c r="D305" s="5">
        <v>6815</v>
      </c>
      <c r="E305" s="2">
        <v>1</v>
      </c>
      <c r="F305" s="2">
        <v>8</v>
      </c>
      <c r="G305" s="2">
        <v>564</v>
      </c>
      <c r="H305" s="2">
        <f t="shared" si="88"/>
        <v>939999.99999999988</v>
      </c>
      <c r="I305" s="2">
        <v>50</v>
      </c>
      <c r="J305" s="2">
        <f t="shared" si="89"/>
        <v>1000000</v>
      </c>
      <c r="L305" s="2">
        <v>12</v>
      </c>
      <c r="M305" s="2"/>
      <c r="N305" s="2">
        <v>660</v>
      </c>
      <c r="O305" s="2">
        <f>+(L305+(M305/12))*N305*1000</f>
        <v>7920000</v>
      </c>
      <c r="P305" s="2">
        <v>55</v>
      </c>
    </row>
    <row r="306" spans="1:16">
      <c r="A306" s="20"/>
      <c r="B306" s="46"/>
      <c r="C306" s="5"/>
      <c r="D306" s="5"/>
      <c r="E306" s="2">
        <v>1</v>
      </c>
      <c r="F306" s="2">
        <v>10</v>
      </c>
      <c r="G306" s="2">
        <v>564</v>
      </c>
      <c r="H306" s="2">
        <f t="shared" si="88"/>
        <v>1034000</v>
      </c>
      <c r="I306" s="2">
        <v>60</v>
      </c>
      <c r="J306" s="2">
        <f t="shared" si="89"/>
        <v>1320000</v>
      </c>
      <c r="L306" s="2">
        <v>12</v>
      </c>
      <c r="M306" s="2"/>
      <c r="N306" s="2">
        <v>660</v>
      </c>
      <c r="O306" s="2">
        <f>+(L306+(M306/12))*N306*1000</f>
        <v>7920000</v>
      </c>
      <c r="P306" s="2">
        <v>55</v>
      </c>
    </row>
    <row r="307" spans="1:16">
      <c r="A307" s="20"/>
      <c r="B307" s="46"/>
      <c r="C307" s="5"/>
      <c r="D307" s="5" t="s">
        <v>382</v>
      </c>
      <c r="E307" s="2"/>
      <c r="F307" s="2">
        <v>7</v>
      </c>
      <c r="G307" s="2">
        <v>1080</v>
      </c>
      <c r="H307" s="2">
        <f t="shared" si="88"/>
        <v>630000</v>
      </c>
      <c r="I307" s="2">
        <v>85</v>
      </c>
      <c r="J307" s="2">
        <f t="shared" si="89"/>
        <v>595000</v>
      </c>
      <c r="L307" s="2">
        <v>5</v>
      </c>
      <c r="M307" s="2">
        <v>1</v>
      </c>
      <c r="N307" s="2">
        <v>660</v>
      </c>
      <c r="O307" s="2">
        <f>+(L307+(M307/12))*N307*1000</f>
        <v>3355000</v>
      </c>
      <c r="P307" s="2">
        <v>55</v>
      </c>
    </row>
    <row r="308" spans="1:16">
      <c r="A308" s="20"/>
      <c r="B308" s="46"/>
      <c r="C308" s="5"/>
      <c r="D308" s="5"/>
      <c r="E308" s="2"/>
      <c r="F308" s="2">
        <v>2</v>
      </c>
      <c r="G308" s="2">
        <v>1080</v>
      </c>
      <c r="H308" s="2">
        <f t="shared" si="88"/>
        <v>180000</v>
      </c>
      <c r="I308" s="2">
        <v>85</v>
      </c>
      <c r="J308" s="2">
        <f t="shared" si="89"/>
        <v>170000</v>
      </c>
      <c r="L308" s="2">
        <v>7</v>
      </c>
      <c r="M308" s="2">
        <v>5</v>
      </c>
      <c r="N308" s="2">
        <v>660</v>
      </c>
      <c r="O308" s="2">
        <f>+(L308+(M308/12))*N308*1000</f>
        <v>4895000</v>
      </c>
      <c r="P308" s="2">
        <v>55</v>
      </c>
    </row>
    <row r="309" spans="1:16">
      <c r="A309" s="20"/>
      <c r="B309" s="46"/>
      <c r="C309" s="5"/>
      <c r="D309" s="5" t="s">
        <v>383</v>
      </c>
      <c r="E309" s="2"/>
      <c r="F309" s="2">
        <v>5</v>
      </c>
      <c r="G309" s="2">
        <v>780</v>
      </c>
      <c r="H309" s="2">
        <f t="shared" si="88"/>
        <v>325000</v>
      </c>
      <c r="I309" s="2">
        <v>105</v>
      </c>
      <c r="J309" s="2">
        <f t="shared" si="89"/>
        <v>525000</v>
      </c>
      <c r="L309" s="2">
        <v>12</v>
      </c>
      <c r="M309" s="2"/>
      <c r="N309" s="2">
        <v>660</v>
      </c>
      <c r="O309" s="2">
        <f>+(L309+(M309/12))*N309*1000</f>
        <v>7920000</v>
      </c>
      <c r="P309" s="2">
        <v>55</v>
      </c>
    </row>
    <row r="310" spans="1:16">
      <c r="A310" s="20"/>
      <c r="B310" s="46"/>
      <c r="C310" s="5"/>
      <c r="D310" s="5"/>
      <c r="E310" s="2"/>
      <c r="F310" s="2">
        <v>2</v>
      </c>
      <c r="G310" s="2">
        <v>780</v>
      </c>
      <c r="H310" s="2">
        <f t="shared" si="88"/>
        <v>130000</v>
      </c>
      <c r="I310" s="2">
        <v>105</v>
      </c>
      <c r="J310" s="2">
        <f t="shared" si="89"/>
        <v>210000</v>
      </c>
      <c r="L310" s="2">
        <v>1</v>
      </c>
      <c r="M310" s="2">
        <v>10</v>
      </c>
      <c r="N310" s="2">
        <v>564</v>
      </c>
      <c r="O310" s="2">
        <f>+(L310+(M310/12))*N310*1000</f>
        <v>1034000</v>
      </c>
      <c r="P310" s="2">
        <v>60</v>
      </c>
    </row>
    <row r="311" spans="1:16">
      <c r="A311" s="20"/>
      <c r="B311" s="46"/>
      <c r="C311" s="5" t="s">
        <v>384</v>
      </c>
      <c r="D311" s="5" t="s">
        <v>385</v>
      </c>
      <c r="E311" s="2">
        <v>10</v>
      </c>
      <c r="F311" s="2">
        <v>11</v>
      </c>
      <c r="G311" s="2">
        <v>960</v>
      </c>
      <c r="H311" s="2">
        <f t="shared" si="88"/>
        <v>10480000</v>
      </c>
      <c r="I311" s="2">
        <v>105</v>
      </c>
      <c r="J311" s="2">
        <f t="shared" si="89"/>
        <v>13755000</v>
      </c>
      <c r="L311" s="2"/>
      <c r="M311" s="2">
        <v>7</v>
      </c>
      <c r="N311" s="2">
        <v>1080</v>
      </c>
      <c r="O311" s="2">
        <f>+(L311+(M311/12))*N311*1000</f>
        <v>630000</v>
      </c>
      <c r="P311" s="2">
        <v>85</v>
      </c>
    </row>
    <row r="312" spans="1:16">
      <c r="A312" s="20"/>
      <c r="B312" s="46"/>
      <c r="C312" s="5" t="s">
        <v>386</v>
      </c>
      <c r="D312" s="5" t="s">
        <v>387</v>
      </c>
      <c r="E312" s="2">
        <v>12</v>
      </c>
      <c r="F312" s="2"/>
      <c r="G312" s="2">
        <v>660</v>
      </c>
      <c r="H312" s="2">
        <f t="shared" si="88"/>
        <v>7920000</v>
      </c>
      <c r="I312" s="2">
        <v>55</v>
      </c>
      <c r="J312" s="2">
        <f t="shared" si="89"/>
        <v>7920000</v>
      </c>
      <c r="L312" s="2"/>
      <c r="M312" s="2">
        <v>2</v>
      </c>
      <c r="N312" s="2">
        <v>1080</v>
      </c>
      <c r="O312" s="2">
        <f>+(L312+(M312/12))*N312*1000</f>
        <v>180000</v>
      </c>
      <c r="P312" s="2">
        <v>85</v>
      </c>
    </row>
    <row r="313" spans="1:16">
      <c r="A313" s="20"/>
      <c r="B313" s="46"/>
      <c r="C313" s="5"/>
      <c r="D313" s="5" t="s">
        <v>373</v>
      </c>
      <c r="E313" s="2">
        <v>5</v>
      </c>
      <c r="F313" s="2">
        <v>1</v>
      </c>
      <c r="G313" s="2">
        <v>660</v>
      </c>
      <c r="H313" s="2">
        <f t="shared" si="88"/>
        <v>3355000</v>
      </c>
      <c r="I313" s="2">
        <v>55</v>
      </c>
      <c r="J313" s="2">
        <f t="shared" si="89"/>
        <v>3355000</v>
      </c>
      <c r="L313" s="2">
        <v>11</v>
      </c>
      <c r="M313" s="2">
        <v>9</v>
      </c>
      <c r="N313" s="2">
        <v>960</v>
      </c>
      <c r="O313" s="2">
        <f>+(L313+(M313/12))*N313*1000</f>
        <v>11280000</v>
      </c>
      <c r="P313" s="2">
        <v>105</v>
      </c>
    </row>
    <row r="314" spans="1:16">
      <c r="A314" s="20"/>
      <c r="B314" s="46"/>
      <c r="C314" s="5" t="s">
        <v>388</v>
      </c>
      <c r="D314" s="5">
        <v>6808</v>
      </c>
      <c r="E314" s="2">
        <v>4</v>
      </c>
      <c r="F314" s="2"/>
      <c r="G314" s="2">
        <v>480</v>
      </c>
      <c r="H314" s="2">
        <f t="shared" si="88"/>
        <v>1920000</v>
      </c>
      <c r="I314" s="2">
        <v>42</v>
      </c>
      <c r="J314" s="2">
        <f t="shared" si="89"/>
        <v>2016000</v>
      </c>
      <c r="L314" s="2"/>
      <c r="M314" s="2">
        <v>5</v>
      </c>
      <c r="N314" s="2">
        <v>780</v>
      </c>
      <c r="O314" s="2">
        <f>+(L314+(M314/12))*N314*1000</f>
        <v>325000</v>
      </c>
      <c r="P314" s="2">
        <v>105</v>
      </c>
    </row>
    <row r="315" spans="1:16">
      <c r="A315" s="20"/>
      <c r="B315" s="46"/>
      <c r="C315" s="5"/>
      <c r="D315" s="5">
        <v>4202</v>
      </c>
      <c r="E315" s="2">
        <v>7</v>
      </c>
      <c r="F315" s="2">
        <v>5</v>
      </c>
      <c r="G315" s="2">
        <v>660</v>
      </c>
      <c r="H315" s="2">
        <f t="shared" si="88"/>
        <v>4895000</v>
      </c>
      <c r="I315" s="2">
        <v>55</v>
      </c>
      <c r="J315" s="2">
        <f t="shared" si="89"/>
        <v>4895000</v>
      </c>
      <c r="L315" s="2"/>
      <c r="M315" s="2">
        <v>2</v>
      </c>
      <c r="N315" s="2">
        <v>780</v>
      </c>
      <c r="O315" s="2">
        <f>+(L315+(M315/12))*N315*1000</f>
        <v>130000</v>
      </c>
      <c r="P315" s="2">
        <v>105</v>
      </c>
    </row>
    <row r="316" spans="1:16">
      <c r="A316" s="20"/>
      <c r="B316" s="46"/>
      <c r="C316" s="5"/>
      <c r="D316" s="5" t="s">
        <v>389</v>
      </c>
      <c r="E316" s="2">
        <v>12</v>
      </c>
      <c r="F316" s="2"/>
      <c r="G316" s="2">
        <v>660</v>
      </c>
      <c r="H316" s="2">
        <f t="shared" ref="H316" si="90">+(E316+(F316/12))*G316*1000</f>
        <v>7920000</v>
      </c>
      <c r="I316" s="2">
        <v>55</v>
      </c>
      <c r="J316" s="2">
        <f t="shared" ref="J316" si="91">+((E316*12)+F316)*I316*1000</f>
        <v>7920000</v>
      </c>
      <c r="L316" s="2">
        <v>10</v>
      </c>
      <c r="M316" s="2">
        <v>11</v>
      </c>
      <c r="N316" s="2">
        <v>960</v>
      </c>
      <c r="O316" s="2">
        <f>+(L316+(M316/12))*N316*1000</f>
        <v>10480000</v>
      </c>
      <c r="P316" s="2">
        <v>105</v>
      </c>
    </row>
    <row r="317" spans="1:16">
      <c r="A317" s="20"/>
      <c r="B317" s="46"/>
      <c r="C317" s="5"/>
      <c r="D317" s="5"/>
      <c r="E317" s="2"/>
      <c r="F317" s="2"/>
      <c r="G317" s="2"/>
      <c r="H317" s="2">
        <f t="shared" si="87"/>
        <v>0</v>
      </c>
      <c r="I317" s="2"/>
      <c r="J317" s="2">
        <f t="shared" si="86"/>
        <v>0</v>
      </c>
      <c r="L317" s="2"/>
      <c r="M317" s="2"/>
      <c r="N317" s="2"/>
      <c r="O317" s="2">
        <f>+(L317+(M317/12))*N317*1000</f>
        <v>0</v>
      </c>
      <c r="P317" s="2"/>
    </row>
    <row r="318" spans="1:16">
      <c r="A318" s="20"/>
      <c r="B318" s="46"/>
      <c r="C318" s="5"/>
      <c r="D318" s="5"/>
      <c r="E318" s="2"/>
      <c r="F318" s="2"/>
      <c r="G318" s="2"/>
      <c r="H318" s="2">
        <f t="shared" si="87"/>
        <v>0</v>
      </c>
      <c r="I318" s="2"/>
      <c r="J318" s="2">
        <f t="shared" si="86"/>
        <v>0</v>
      </c>
      <c r="L318" s="2"/>
      <c r="M318" s="2"/>
      <c r="N318" s="2"/>
      <c r="O318" s="2">
        <f>+(L318+(M318/12))*N318*1000</f>
        <v>0</v>
      </c>
      <c r="P318" s="2"/>
    </row>
    <row r="319" spans="1:16">
      <c r="A319" s="20"/>
      <c r="B319" s="46"/>
      <c r="C319" s="5"/>
      <c r="D319" s="5"/>
      <c r="E319" s="2"/>
      <c r="F319" s="2"/>
      <c r="G319" s="2"/>
      <c r="H319" s="2">
        <f t="shared" si="87"/>
        <v>0</v>
      </c>
      <c r="I319" s="2"/>
      <c r="J319" s="2">
        <f t="shared" si="86"/>
        <v>0</v>
      </c>
      <c r="L319" s="2"/>
      <c r="M319" s="2"/>
      <c r="N319" s="2"/>
      <c r="O319" s="2">
        <f>+(L319+(M319/12))*N319*1000</f>
        <v>0</v>
      </c>
      <c r="P319" s="2"/>
    </row>
    <row r="320" spans="1:16">
      <c r="A320" s="20"/>
      <c r="B320" s="46"/>
      <c r="C320" s="5"/>
      <c r="D320" s="5"/>
      <c r="E320" s="2"/>
      <c r="F320" s="2"/>
      <c r="G320" s="2"/>
      <c r="H320" s="2">
        <f t="shared" si="87"/>
        <v>0</v>
      </c>
      <c r="I320" s="2"/>
      <c r="J320" s="2">
        <f t="shared" si="86"/>
        <v>0</v>
      </c>
      <c r="L320" s="2"/>
      <c r="M320" s="2"/>
      <c r="N320" s="2"/>
      <c r="O320" s="2">
        <f>+(L320+(M320/12))*N320*1000</f>
        <v>0</v>
      </c>
      <c r="P320" s="2"/>
    </row>
    <row r="321" spans="1:16">
      <c r="A321" s="20"/>
      <c r="B321" s="46"/>
      <c r="C321" s="5"/>
      <c r="D321" s="5"/>
      <c r="E321" s="2"/>
      <c r="F321" s="2"/>
      <c r="G321" s="2"/>
      <c r="H321" s="2">
        <f t="shared" si="87"/>
        <v>0</v>
      </c>
      <c r="I321" s="2"/>
      <c r="J321" s="2">
        <f t="shared" si="86"/>
        <v>0</v>
      </c>
      <c r="L321" s="2"/>
      <c r="M321" s="2"/>
      <c r="N321" s="2"/>
      <c r="O321" s="2">
        <f>+(L321+(M321/12))*N321*1000</f>
        <v>0</v>
      </c>
      <c r="P321" s="2"/>
    </row>
    <row r="322" spans="1:16" ht="15.75" thickBot="1">
      <c r="A322" s="20"/>
      <c r="B322" s="46"/>
      <c r="C322" s="5"/>
      <c r="D322" s="5"/>
      <c r="E322" s="50"/>
      <c r="F322" s="50"/>
      <c r="G322" s="2"/>
      <c r="H322" s="50">
        <f t="shared" si="87"/>
        <v>0</v>
      </c>
      <c r="I322" s="2"/>
      <c r="J322" s="50">
        <f t="shared" si="86"/>
        <v>0</v>
      </c>
      <c r="L322" s="50"/>
      <c r="M322" s="50"/>
      <c r="N322" s="2"/>
      <c r="O322" s="50">
        <f>+(L322+(M322/12))*N322*1000</f>
        <v>0</v>
      </c>
      <c r="P322" s="2"/>
    </row>
    <row r="323" spans="1:16" ht="15.75" thickBot="1">
      <c r="E323" s="49">
        <f>SUM(E302:E322)</f>
        <v>86</v>
      </c>
      <c r="F323" s="49">
        <f>SUM(F302:F322)</f>
        <v>68</v>
      </c>
      <c r="G323" s="11"/>
      <c r="H323" s="74">
        <f>SUM(H302:H322)</f>
        <v>66629000</v>
      </c>
      <c r="I323" s="11"/>
      <c r="J323" s="74">
        <f>SUM(J302:J322)</f>
        <v>74106000</v>
      </c>
      <c r="L323" s="49">
        <f>SUM(L302:L322)</f>
        <v>86</v>
      </c>
      <c r="M323" s="49">
        <f>SUM(M302:M322)</f>
        <v>68</v>
      </c>
      <c r="N323" s="11"/>
      <c r="O323" s="74">
        <f>SUM(O302:O322)</f>
        <v>66629000</v>
      </c>
      <c r="P323" s="11"/>
    </row>
    <row r="324" spans="1:16">
      <c r="A324" s="18"/>
      <c r="B324" s="18"/>
      <c r="C324" s="18"/>
      <c r="D324" s="18"/>
      <c r="E324" s="17">
        <v>91</v>
      </c>
      <c r="F324" s="17">
        <v>8</v>
      </c>
      <c r="G324" s="10"/>
      <c r="H324" s="17"/>
      <c r="I324" s="10"/>
      <c r="J324" s="17"/>
      <c r="L324" s="17">
        <v>91</v>
      </c>
      <c r="M324" s="17">
        <v>8</v>
      </c>
      <c r="N324" s="10"/>
      <c r="O324" s="17"/>
      <c r="P324" s="10"/>
    </row>
    <row r="325" spans="1:16">
      <c r="E325" s="21"/>
      <c r="F325" s="21"/>
      <c r="G325" s="11"/>
      <c r="H325" s="21"/>
      <c r="I325" s="11"/>
      <c r="J325" s="21"/>
    </row>
    <row r="326" spans="1:16">
      <c r="A326" s="51" t="str">
        <f>'Nota Jual'!A959</f>
        <v>Juni</v>
      </c>
      <c r="B326" s="13">
        <f>'Nota Jual'!B959</f>
        <v>11</v>
      </c>
      <c r="C326" s="5" t="s">
        <v>390</v>
      </c>
      <c r="D326" s="5" t="s">
        <v>370</v>
      </c>
      <c r="E326" s="2">
        <v>8</v>
      </c>
      <c r="F326" s="2"/>
      <c r="G326" s="2">
        <v>480</v>
      </c>
      <c r="H326" s="2">
        <f>+(E326+(F326/12))*G326*1000</f>
        <v>3840000</v>
      </c>
      <c r="I326" s="2">
        <v>42</v>
      </c>
      <c r="J326" s="2">
        <f t="shared" ref="J326:J348" si="92">+((E326*12)+F326)*I326*1000</f>
        <v>4032000</v>
      </c>
    </row>
    <row r="327" spans="1:16">
      <c r="A327" s="51"/>
      <c r="B327" s="46"/>
      <c r="C327" s="5"/>
      <c r="D327" s="5" t="s">
        <v>391</v>
      </c>
      <c r="E327" s="2">
        <v>8</v>
      </c>
      <c r="F327" s="2"/>
      <c r="G327" s="2">
        <v>480</v>
      </c>
      <c r="H327" s="2">
        <f t="shared" ref="H327:H337" si="93">+(E327+(F327/12))*G327*1000</f>
        <v>3840000</v>
      </c>
      <c r="I327" s="2">
        <v>42</v>
      </c>
      <c r="J327" s="2">
        <f t="shared" ref="J327:J337" si="94">+((E327*12)+F327)*I327*1000</f>
        <v>4032000</v>
      </c>
    </row>
    <row r="328" spans="1:16">
      <c r="A328" s="51"/>
      <c r="B328" s="46"/>
      <c r="C328" s="5"/>
      <c r="D328" s="5" t="s">
        <v>377</v>
      </c>
      <c r="E328" s="2"/>
      <c r="F328" s="2">
        <v>4</v>
      </c>
      <c r="G328" s="2">
        <v>660</v>
      </c>
      <c r="H328" s="2">
        <f t="shared" si="93"/>
        <v>220000</v>
      </c>
      <c r="I328" s="2">
        <v>55</v>
      </c>
      <c r="J328" s="2">
        <f t="shared" si="94"/>
        <v>220000</v>
      </c>
    </row>
    <row r="329" spans="1:16">
      <c r="A329" s="51"/>
      <c r="B329" s="46"/>
      <c r="C329" s="5"/>
      <c r="D329" s="5" t="s">
        <v>377</v>
      </c>
      <c r="E329" s="2">
        <v>6</v>
      </c>
      <c r="F329" s="2"/>
      <c r="G329" s="2">
        <v>660</v>
      </c>
      <c r="H329" s="2">
        <f t="shared" si="93"/>
        <v>3960000</v>
      </c>
      <c r="I329" s="2">
        <v>45</v>
      </c>
      <c r="J329" s="2">
        <f t="shared" si="94"/>
        <v>3240000</v>
      </c>
    </row>
    <row r="330" spans="1:16">
      <c r="A330" s="51"/>
      <c r="B330" s="46"/>
      <c r="C330" s="5" t="s">
        <v>392</v>
      </c>
      <c r="D330" s="5">
        <v>4209</v>
      </c>
      <c r="E330" s="2">
        <v>11</v>
      </c>
      <c r="F330" s="2">
        <v>3</v>
      </c>
      <c r="G330" s="2">
        <v>924</v>
      </c>
      <c r="H330" s="2">
        <f t="shared" si="93"/>
        <v>10395000</v>
      </c>
      <c r="I330" s="2">
        <v>85</v>
      </c>
      <c r="J330" s="2">
        <f t="shared" si="94"/>
        <v>11475000</v>
      </c>
    </row>
    <row r="331" spans="1:16">
      <c r="A331" s="51"/>
      <c r="B331" s="46"/>
      <c r="C331" s="5" t="s">
        <v>393</v>
      </c>
      <c r="D331" s="5">
        <v>662</v>
      </c>
      <c r="E331" s="2">
        <v>6</v>
      </c>
      <c r="F331" s="2">
        <v>4</v>
      </c>
      <c r="G331" s="2">
        <v>546</v>
      </c>
      <c r="H331" s="2">
        <f t="shared" si="93"/>
        <v>3458000</v>
      </c>
      <c r="I331" s="2">
        <v>45</v>
      </c>
      <c r="J331" s="2">
        <f t="shared" si="94"/>
        <v>3420000</v>
      </c>
    </row>
    <row r="332" spans="1:16">
      <c r="A332" s="51"/>
      <c r="B332" s="46"/>
      <c r="C332" s="5"/>
      <c r="D332" s="5">
        <v>6818</v>
      </c>
      <c r="E332" s="2">
        <v>6</v>
      </c>
      <c r="F332" s="2"/>
      <c r="G332" s="2">
        <v>744</v>
      </c>
      <c r="H332" s="2">
        <f t="shared" si="93"/>
        <v>4464000</v>
      </c>
      <c r="I332" s="2">
        <v>65</v>
      </c>
      <c r="J332" s="2">
        <f t="shared" si="94"/>
        <v>4680000</v>
      </c>
    </row>
    <row r="333" spans="1:16">
      <c r="A333" s="51"/>
      <c r="B333" s="46"/>
      <c r="C333" s="5"/>
      <c r="D333" s="5">
        <v>646</v>
      </c>
      <c r="E333" s="2">
        <v>8</v>
      </c>
      <c r="F333" s="2"/>
      <c r="G333" s="2">
        <v>480</v>
      </c>
      <c r="H333" s="2">
        <f t="shared" si="93"/>
        <v>3840000</v>
      </c>
      <c r="I333" s="2">
        <v>42</v>
      </c>
      <c r="J333" s="2">
        <f t="shared" si="94"/>
        <v>4032000</v>
      </c>
    </row>
    <row r="334" spans="1:16">
      <c r="A334" s="51"/>
      <c r="B334" s="46"/>
      <c r="C334" s="5" t="s">
        <v>394</v>
      </c>
      <c r="D334" s="5">
        <v>660</v>
      </c>
      <c r="E334" s="2">
        <v>5</v>
      </c>
      <c r="F334" s="2">
        <v>8</v>
      </c>
      <c r="G334" s="2">
        <v>540</v>
      </c>
      <c r="H334" s="2">
        <f t="shared" si="93"/>
        <v>3060000</v>
      </c>
      <c r="I334" s="2">
        <v>45</v>
      </c>
      <c r="J334" s="2">
        <f t="shared" si="94"/>
        <v>3060000</v>
      </c>
    </row>
    <row r="335" spans="1:16">
      <c r="A335" s="51"/>
      <c r="B335" s="46"/>
      <c r="C335" s="5"/>
      <c r="D335" s="5" t="s">
        <v>395</v>
      </c>
      <c r="E335" s="2">
        <v>8</v>
      </c>
      <c r="F335" s="2"/>
      <c r="G335" s="2">
        <v>480</v>
      </c>
      <c r="H335" s="2">
        <f t="shared" si="93"/>
        <v>3840000</v>
      </c>
      <c r="I335" s="2">
        <v>42</v>
      </c>
      <c r="J335" s="2">
        <f t="shared" si="94"/>
        <v>4032000</v>
      </c>
    </row>
    <row r="336" spans="1:16">
      <c r="A336" s="51"/>
      <c r="B336" s="46"/>
      <c r="C336" s="5"/>
      <c r="D336" s="5">
        <v>4208</v>
      </c>
      <c r="E336" s="2">
        <v>6</v>
      </c>
      <c r="F336" s="2">
        <v>8</v>
      </c>
      <c r="G336" s="2">
        <v>636</v>
      </c>
      <c r="H336" s="2">
        <f t="shared" si="93"/>
        <v>4240000</v>
      </c>
      <c r="I336" s="2">
        <v>70</v>
      </c>
      <c r="J336" s="2">
        <f t="shared" si="94"/>
        <v>5600000</v>
      </c>
    </row>
    <row r="337" spans="1:10">
      <c r="A337" s="51"/>
      <c r="B337" s="46"/>
      <c r="C337" s="5" t="s">
        <v>396</v>
      </c>
      <c r="D337" s="5" t="s">
        <v>389</v>
      </c>
      <c r="E337" s="2">
        <v>6</v>
      </c>
      <c r="F337" s="2"/>
      <c r="G337" s="2">
        <v>540</v>
      </c>
      <c r="H337" s="2">
        <f t="shared" si="93"/>
        <v>3240000</v>
      </c>
      <c r="I337" s="2">
        <v>45</v>
      </c>
      <c r="J337" s="2">
        <f t="shared" si="94"/>
        <v>3240000</v>
      </c>
    </row>
    <row r="338" spans="1:10">
      <c r="A338" s="51"/>
      <c r="B338" s="46"/>
      <c r="C338" s="5"/>
      <c r="D338" s="5">
        <v>4205</v>
      </c>
      <c r="E338" s="2">
        <v>8</v>
      </c>
      <c r="F338" s="2"/>
      <c r="G338" s="2">
        <v>480</v>
      </c>
      <c r="H338" s="2">
        <f t="shared" ref="H338:H347" si="95">+(E338+(F338/12))*G338*1000</f>
        <v>3840000</v>
      </c>
      <c r="I338" s="2">
        <v>42</v>
      </c>
      <c r="J338" s="2">
        <f t="shared" ref="J338:J347" si="96">+((E338*12)+F338)*I338*1000</f>
        <v>4032000</v>
      </c>
    </row>
    <row r="339" spans="1:10">
      <c r="A339" s="51"/>
      <c r="B339" s="46"/>
      <c r="C339" s="5"/>
      <c r="D339" s="5" t="s">
        <v>397</v>
      </c>
      <c r="E339" s="2">
        <v>3</v>
      </c>
      <c r="F339" s="2"/>
      <c r="G339" s="2">
        <v>924</v>
      </c>
      <c r="H339" s="2">
        <f t="shared" si="95"/>
        <v>2772000</v>
      </c>
      <c r="I339" s="2">
        <v>75</v>
      </c>
      <c r="J339" s="2">
        <f t="shared" si="96"/>
        <v>2700000</v>
      </c>
    </row>
    <row r="340" spans="1:10">
      <c r="A340" s="51"/>
      <c r="B340" s="46"/>
      <c r="C340" s="5" t="s">
        <v>398</v>
      </c>
      <c r="D340" s="5" t="s">
        <v>397</v>
      </c>
      <c r="E340" s="2">
        <v>2</v>
      </c>
      <c r="F340" s="2">
        <v>10</v>
      </c>
      <c r="G340" s="2">
        <v>924</v>
      </c>
      <c r="H340" s="2">
        <f t="shared" si="95"/>
        <v>2618000</v>
      </c>
      <c r="I340" s="2">
        <v>75</v>
      </c>
      <c r="J340" s="2">
        <f t="shared" si="96"/>
        <v>2550000</v>
      </c>
    </row>
    <row r="341" spans="1:10">
      <c r="A341" s="51"/>
      <c r="B341" s="46"/>
      <c r="C341" s="5"/>
      <c r="D341" s="5"/>
      <c r="E341" s="2">
        <v>7</v>
      </c>
      <c r="F341" s="2">
        <v>2</v>
      </c>
      <c r="G341" s="2">
        <v>924</v>
      </c>
      <c r="H341" s="2">
        <f t="shared" si="95"/>
        <v>6622000</v>
      </c>
      <c r="I341" s="2">
        <v>85</v>
      </c>
      <c r="J341" s="2">
        <f t="shared" si="96"/>
        <v>7310000</v>
      </c>
    </row>
    <row r="342" spans="1:10">
      <c r="A342" s="51"/>
      <c r="B342" s="46"/>
      <c r="C342" s="5" t="s">
        <v>399</v>
      </c>
      <c r="D342" s="5" t="s">
        <v>397</v>
      </c>
      <c r="E342" s="2">
        <v>5</v>
      </c>
      <c r="F342" s="2"/>
      <c r="G342" s="2">
        <v>924</v>
      </c>
      <c r="H342" s="2">
        <f t="shared" si="95"/>
        <v>4620000</v>
      </c>
      <c r="I342" s="2">
        <v>85</v>
      </c>
      <c r="J342" s="2">
        <f t="shared" si="96"/>
        <v>5100000</v>
      </c>
    </row>
    <row r="343" spans="1:10">
      <c r="A343" s="51"/>
      <c r="B343" s="46"/>
      <c r="C343" s="5"/>
      <c r="D343" s="5">
        <v>4209</v>
      </c>
      <c r="E343" s="2">
        <v>5</v>
      </c>
      <c r="F343" s="2">
        <v>6</v>
      </c>
      <c r="G343" s="2">
        <v>924</v>
      </c>
      <c r="H343" s="2">
        <f t="shared" si="95"/>
        <v>5082000</v>
      </c>
      <c r="I343" s="2">
        <v>75</v>
      </c>
      <c r="J343" s="2">
        <f t="shared" si="96"/>
        <v>4950000</v>
      </c>
    </row>
    <row r="344" spans="1:10">
      <c r="A344" s="51"/>
      <c r="B344" s="46"/>
      <c r="C344" s="5"/>
      <c r="D344" s="5"/>
      <c r="E344" s="2"/>
      <c r="F344" s="2"/>
      <c r="G344" s="2"/>
      <c r="H344" s="2">
        <f t="shared" si="95"/>
        <v>0</v>
      </c>
      <c r="I344" s="2"/>
      <c r="J344" s="2">
        <f t="shared" si="96"/>
        <v>0</v>
      </c>
    </row>
    <row r="345" spans="1:10">
      <c r="A345" s="51"/>
      <c r="B345" s="46"/>
      <c r="C345" s="5"/>
      <c r="D345" s="5"/>
      <c r="E345" s="2"/>
      <c r="F345" s="2"/>
      <c r="G345" s="2"/>
      <c r="H345" s="2">
        <f t="shared" ref="H345:H346" si="97">+(E345+(F345/12))*G345*1000</f>
        <v>0</v>
      </c>
      <c r="I345" s="2"/>
      <c r="J345" s="2">
        <f t="shared" ref="J345:J346" si="98">+((E345*12)+F345)*I345*1000</f>
        <v>0</v>
      </c>
    </row>
    <row r="346" spans="1:10">
      <c r="A346" s="51"/>
      <c r="B346" s="46"/>
      <c r="C346" s="5"/>
      <c r="D346" s="5"/>
      <c r="E346" s="2"/>
      <c r="F346" s="2"/>
      <c r="G346" s="2"/>
      <c r="H346" s="2">
        <f t="shared" si="97"/>
        <v>0</v>
      </c>
      <c r="I346" s="2"/>
      <c r="J346" s="2">
        <f t="shared" si="98"/>
        <v>0</v>
      </c>
    </row>
    <row r="347" spans="1:10">
      <c r="A347" s="51"/>
      <c r="B347" s="46"/>
      <c r="C347" s="5"/>
      <c r="D347" s="5"/>
      <c r="E347" s="2"/>
      <c r="F347" s="2"/>
      <c r="G347" s="2"/>
      <c r="H347" s="2">
        <f t="shared" si="95"/>
        <v>0</v>
      </c>
      <c r="I347" s="2"/>
      <c r="J347" s="2">
        <f t="shared" si="96"/>
        <v>0</v>
      </c>
    </row>
    <row r="348" spans="1:10" ht="15.75" thickBot="1">
      <c r="A348" s="51"/>
      <c r="B348" s="46"/>
      <c r="C348" s="5"/>
      <c r="D348" s="5"/>
      <c r="E348" s="2"/>
      <c r="F348" s="2"/>
      <c r="G348" s="2"/>
      <c r="H348" s="2">
        <f>+(E348+(F348/12))*G348*1000</f>
        <v>0</v>
      </c>
      <c r="I348" s="2"/>
      <c r="J348" s="2">
        <f t="shared" si="92"/>
        <v>0</v>
      </c>
    </row>
    <row r="349" spans="1:10" ht="15.75" thickBot="1">
      <c r="E349" s="14">
        <f>SUM(E326:E348)</f>
        <v>108</v>
      </c>
      <c r="F349" s="14">
        <f>SUM(F326:F348)</f>
        <v>45</v>
      </c>
      <c r="G349" s="11"/>
      <c r="H349" s="65">
        <f>SUM(H326:H348)</f>
        <v>73951000</v>
      </c>
      <c r="I349" s="11"/>
      <c r="J349" s="65">
        <f>SUM(J326:J348)</f>
        <v>77705000</v>
      </c>
    </row>
    <row r="350" spans="1:10">
      <c r="A350" s="18"/>
      <c r="B350" s="18"/>
      <c r="C350" s="18"/>
      <c r="D350" s="18"/>
      <c r="E350" s="17">
        <v>111</v>
      </c>
      <c r="F350" s="17">
        <v>9</v>
      </c>
      <c r="G350" s="10"/>
      <c r="H350" s="17"/>
      <c r="I350" s="10"/>
      <c r="J350" s="17"/>
    </row>
    <row r="351" spans="1:10">
      <c r="E351" s="21"/>
      <c r="F351" s="21"/>
      <c r="G351" s="11"/>
      <c r="H351" s="21"/>
      <c r="I351" s="11"/>
      <c r="J351" s="21"/>
    </row>
    <row r="352" spans="1:10">
      <c r="A352" s="51" t="str">
        <f>'Nota Jual'!A1038</f>
        <v>Juni</v>
      </c>
      <c r="B352" s="13">
        <f>'Nota Jual'!B1038</f>
        <v>12</v>
      </c>
      <c r="C352" s="5"/>
      <c r="D352" s="5"/>
      <c r="E352" s="2"/>
      <c r="F352" s="2"/>
      <c r="G352" s="2"/>
      <c r="H352" s="2">
        <f>+(E352+(F352/12))*G352*1000</f>
        <v>0</v>
      </c>
      <c r="I352" s="2"/>
      <c r="J352" s="2">
        <f t="shared" ref="J352:J366" si="99">+((E352*12)+F352)*I352*1000</f>
        <v>0</v>
      </c>
    </row>
    <row r="353" spans="1:10">
      <c r="A353" s="204"/>
      <c r="B353" s="46"/>
      <c r="C353" s="5"/>
      <c r="D353" s="5"/>
      <c r="E353" s="2"/>
      <c r="F353" s="2"/>
      <c r="G353" s="2"/>
      <c r="H353" s="2">
        <f t="shared" ref="H353:H366" si="100">+(E353+(F353/12))*G353*1000</f>
        <v>0</v>
      </c>
      <c r="I353" s="2"/>
      <c r="J353" s="2">
        <f t="shared" si="99"/>
        <v>0</v>
      </c>
    </row>
    <row r="354" spans="1:10">
      <c r="A354" s="204"/>
      <c r="B354" s="46"/>
      <c r="C354" s="22"/>
      <c r="D354" s="5"/>
      <c r="E354" s="2"/>
      <c r="F354" s="2"/>
      <c r="G354" s="2"/>
      <c r="H354" s="2">
        <f t="shared" ref="H354:H360" si="101">+(E354+(F354/12))*G354*1000</f>
        <v>0</v>
      </c>
      <c r="I354" s="2"/>
      <c r="J354" s="2">
        <f t="shared" ref="J354:J360" si="102">+((E354*12)+F354)*I354*1000</f>
        <v>0</v>
      </c>
    </row>
    <row r="355" spans="1:10">
      <c r="A355" s="204"/>
      <c r="B355" s="46"/>
      <c r="C355" s="22"/>
      <c r="D355" s="5"/>
      <c r="E355" s="2"/>
      <c r="F355" s="2"/>
      <c r="G355" s="2"/>
      <c r="H355" s="2">
        <f t="shared" si="101"/>
        <v>0</v>
      </c>
      <c r="I355" s="2"/>
      <c r="J355" s="2">
        <f t="shared" si="102"/>
        <v>0</v>
      </c>
    </row>
    <row r="356" spans="1:10">
      <c r="A356" s="204"/>
      <c r="B356" s="46"/>
      <c r="C356" s="22"/>
      <c r="D356" s="5"/>
      <c r="E356" s="2"/>
      <c r="F356" s="2"/>
      <c r="G356" s="2"/>
      <c r="H356" s="2">
        <f t="shared" si="101"/>
        <v>0</v>
      </c>
      <c r="I356" s="2"/>
      <c r="J356" s="2">
        <f t="shared" si="102"/>
        <v>0</v>
      </c>
    </row>
    <row r="357" spans="1:10">
      <c r="A357" s="204"/>
      <c r="B357" s="46"/>
      <c r="C357" s="22"/>
      <c r="D357" s="5"/>
      <c r="E357" s="2"/>
      <c r="F357" s="2"/>
      <c r="G357" s="2"/>
      <c r="H357" s="2">
        <f t="shared" si="101"/>
        <v>0</v>
      </c>
      <c r="I357" s="2"/>
      <c r="J357" s="2">
        <f t="shared" si="102"/>
        <v>0</v>
      </c>
    </row>
    <row r="358" spans="1:10">
      <c r="A358" s="204"/>
      <c r="B358" s="46"/>
      <c r="C358" s="22"/>
      <c r="D358" s="5"/>
      <c r="E358" s="2"/>
      <c r="F358" s="2"/>
      <c r="G358" s="2"/>
      <c r="H358" s="2">
        <f t="shared" si="101"/>
        <v>0</v>
      </c>
      <c r="I358" s="2"/>
      <c r="J358" s="2">
        <f t="shared" si="102"/>
        <v>0</v>
      </c>
    </row>
    <row r="359" spans="1:10">
      <c r="A359" s="204"/>
      <c r="B359" s="46"/>
      <c r="C359" s="22"/>
      <c r="D359" s="5"/>
      <c r="E359" s="2"/>
      <c r="F359" s="2"/>
      <c r="G359" s="2"/>
      <c r="H359" s="2">
        <f t="shared" si="101"/>
        <v>0</v>
      </c>
      <c r="I359" s="2"/>
      <c r="J359" s="2">
        <f t="shared" si="102"/>
        <v>0</v>
      </c>
    </row>
    <row r="360" spans="1:10">
      <c r="A360" s="204"/>
      <c r="B360" s="46"/>
      <c r="C360" s="22"/>
      <c r="D360" s="5"/>
      <c r="E360" s="2"/>
      <c r="F360" s="2"/>
      <c r="G360" s="2"/>
      <c r="H360" s="2">
        <f t="shared" si="101"/>
        <v>0</v>
      </c>
      <c r="I360" s="2"/>
      <c r="J360" s="2">
        <f t="shared" si="102"/>
        <v>0</v>
      </c>
    </row>
    <row r="361" spans="1:10">
      <c r="A361" s="204"/>
      <c r="B361" s="13"/>
      <c r="C361" s="22"/>
      <c r="D361" s="5"/>
      <c r="E361" s="2"/>
      <c r="F361" s="2"/>
      <c r="G361" s="2"/>
      <c r="H361" s="2">
        <f t="shared" si="100"/>
        <v>0</v>
      </c>
      <c r="I361" s="2"/>
      <c r="J361" s="2">
        <f t="shared" si="99"/>
        <v>0</v>
      </c>
    </row>
    <row r="362" spans="1:10">
      <c r="A362" s="204"/>
      <c r="B362" s="13"/>
      <c r="C362" s="5"/>
      <c r="D362" s="5"/>
      <c r="E362" s="2"/>
      <c r="F362" s="2"/>
      <c r="G362" s="2"/>
      <c r="H362" s="2">
        <f t="shared" si="100"/>
        <v>0</v>
      </c>
      <c r="I362" s="2"/>
      <c r="J362" s="2">
        <f t="shared" si="99"/>
        <v>0</v>
      </c>
    </row>
    <row r="363" spans="1:10">
      <c r="A363" s="204"/>
      <c r="B363" s="13"/>
      <c r="C363" s="5"/>
      <c r="D363" s="5"/>
      <c r="E363" s="2"/>
      <c r="F363" s="2"/>
      <c r="G363" s="2"/>
      <c r="H363" s="2">
        <f t="shared" si="100"/>
        <v>0</v>
      </c>
      <c r="I363" s="2"/>
      <c r="J363" s="2">
        <f t="shared" si="99"/>
        <v>0</v>
      </c>
    </row>
    <row r="364" spans="1:10">
      <c r="A364" s="204"/>
      <c r="B364" s="13"/>
      <c r="C364" s="5"/>
      <c r="D364" s="5"/>
      <c r="E364" s="2"/>
      <c r="F364" s="2"/>
      <c r="G364" s="2"/>
      <c r="H364" s="2">
        <f t="shared" si="100"/>
        <v>0</v>
      </c>
      <c r="I364" s="2"/>
      <c r="J364" s="2">
        <f t="shared" si="99"/>
        <v>0</v>
      </c>
    </row>
    <row r="365" spans="1:10">
      <c r="A365" s="204"/>
      <c r="B365" s="13"/>
      <c r="C365" s="5"/>
      <c r="D365" s="5"/>
      <c r="E365" s="2"/>
      <c r="F365" s="2"/>
      <c r="G365" s="2"/>
      <c r="H365" s="2">
        <f t="shared" si="100"/>
        <v>0</v>
      </c>
      <c r="I365" s="2"/>
      <c r="J365" s="2">
        <f t="shared" si="99"/>
        <v>0</v>
      </c>
    </row>
    <row r="366" spans="1:10" ht="15.75" thickBot="1">
      <c r="A366" s="204"/>
      <c r="B366" s="13"/>
      <c r="C366" s="5"/>
      <c r="D366" s="5"/>
      <c r="E366" s="50"/>
      <c r="F366" s="50"/>
      <c r="G366" s="2"/>
      <c r="H366" s="50">
        <f t="shared" si="100"/>
        <v>0</v>
      </c>
      <c r="I366" s="2"/>
      <c r="J366" s="50">
        <f t="shared" si="99"/>
        <v>0</v>
      </c>
    </row>
    <row r="367" spans="1:10" ht="15.75" thickBot="1">
      <c r="E367" s="49">
        <f>SUM(E352:E366)</f>
        <v>0</v>
      </c>
      <c r="F367" s="49">
        <f>SUM(F352:F366)</f>
        <v>0</v>
      </c>
      <c r="G367" s="11"/>
      <c r="H367" s="74">
        <f>SUM(H352:H366)</f>
        <v>0</v>
      </c>
      <c r="I367" s="11"/>
      <c r="J367" s="74">
        <f>SUM(J352:J366)</f>
        <v>0</v>
      </c>
    </row>
    <row r="368" spans="1:10">
      <c r="A368" s="18"/>
      <c r="B368" s="18"/>
      <c r="C368" s="18"/>
      <c r="D368" s="18"/>
      <c r="E368" s="17">
        <v>0</v>
      </c>
      <c r="F368" s="17">
        <v>0</v>
      </c>
      <c r="G368" s="10"/>
      <c r="H368" s="17"/>
      <c r="I368" s="10"/>
      <c r="J368" s="17"/>
    </row>
    <row r="369" spans="1:10">
      <c r="E369" s="21"/>
      <c r="F369" s="21"/>
      <c r="G369" s="11"/>
      <c r="H369" s="21"/>
      <c r="I369" s="11"/>
      <c r="J369" s="21"/>
    </row>
    <row r="370" spans="1:10">
      <c r="A370" s="51" t="str">
        <f>'Nota Jual'!A1100</f>
        <v>Juni</v>
      </c>
      <c r="B370" s="13">
        <f>'Nota Jual'!B1100</f>
        <v>13</v>
      </c>
      <c r="C370" s="5"/>
      <c r="D370" s="5"/>
      <c r="E370" s="2"/>
      <c r="F370" s="2"/>
      <c r="G370" s="2"/>
      <c r="H370" s="2">
        <f>+(E370+(F370/12))*G370*1000</f>
        <v>0</v>
      </c>
      <c r="I370" s="2"/>
      <c r="J370" s="2">
        <f t="shared" ref="J370:J386" si="103">+((E370*12)+F370)*I370*1000</f>
        <v>0</v>
      </c>
    </row>
    <row r="371" spans="1:10">
      <c r="A371" s="51"/>
      <c r="B371" s="46"/>
      <c r="C371" s="5"/>
      <c r="D371" s="5"/>
      <c r="E371" s="2"/>
      <c r="F371" s="2"/>
      <c r="G371" s="2"/>
      <c r="H371" s="2">
        <f t="shared" ref="H371:H378" si="104">+(E371+(F371/12))*G371*1000</f>
        <v>0</v>
      </c>
      <c r="I371" s="2"/>
      <c r="J371" s="2">
        <f t="shared" ref="J371:J378" si="105">+((E371*12)+F371)*I371*1000</f>
        <v>0</v>
      </c>
    </row>
    <row r="372" spans="1:10">
      <c r="A372" s="51"/>
      <c r="B372" s="46"/>
      <c r="C372" s="5"/>
      <c r="D372" s="5"/>
      <c r="E372" s="2"/>
      <c r="F372" s="2"/>
      <c r="G372" s="2"/>
      <c r="H372" s="2">
        <f t="shared" si="104"/>
        <v>0</v>
      </c>
      <c r="I372" s="2"/>
      <c r="J372" s="2">
        <f t="shared" si="105"/>
        <v>0</v>
      </c>
    </row>
    <row r="373" spans="1:10">
      <c r="A373" s="51"/>
      <c r="B373" s="46"/>
      <c r="C373" s="5"/>
      <c r="D373" s="5"/>
      <c r="E373" s="2"/>
      <c r="F373" s="2"/>
      <c r="G373" s="2"/>
      <c r="H373" s="2">
        <f t="shared" si="104"/>
        <v>0</v>
      </c>
      <c r="I373" s="2"/>
      <c r="J373" s="2">
        <f t="shared" si="105"/>
        <v>0</v>
      </c>
    </row>
    <row r="374" spans="1:10">
      <c r="A374" s="51"/>
      <c r="B374" s="46"/>
      <c r="C374" s="5"/>
      <c r="D374" s="5"/>
      <c r="E374" s="2"/>
      <c r="F374" s="2"/>
      <c r="G374" s="2"/>
      <c r="H374" s="2">
        <f t="shared" si="104"/>
        <v>0</v>
      </c>
      <c r="I374" s="2"/>
      <c r="J374" s="2">
        <f t="shared" si="105"/>
        <v>0</v>
      </c>
    </row>
    <row r="375" spans="1:10">
      <c r="A375" s="51"/>
      <c r="B375" s="46"/>
      <c r="C375" s="5"/>
      <c r="D375" s="5"/>
      <c r="E375" s="2"/>
      <c r="F375" s="2"/>
      <c r="G375" s="2"/>
      <c r="H375" s="2">
        <f t="shared" si="104"/>
        <v>0</v>
      </c>
      <c r="I375" s="2"/>
      <c r="J375" s="2">
        <f t="shared" si="105"/>
        <v>0</v>
      </c>
    </row>
    <row r="376" spans="1:10">
      <c r="A376" s="51"/>
      <c r="B376" s="46"/>
      <c r="C376" s="5"/>
      <c r="D376" s="5"/>
      <c r="E376" s="2"/>
      <c r="F376" s="2"/>
      <c r="G376" s="2"/>
      <c r="H376" s="2">
        <f t="shared" si="104"/>
        <v>0</v>
      </c>
      <c r="I376" s="2"/>
      <c r="J376" s="2">
        <f t="shared" si="105"/>
        <v>0</v>
      </c>
    </row>
    <row r="377" spans="1:10">
      <c r="A377" s="51"/>
      <c r="B377" s="46"/>
      <c r="C377" s="5"/>
      <c r="D377" s="5"/>
      <c r="E377" s="2"/>
      <c r="F377" s="2"/>
      <c r="G377" s="2"/>
      <c r="H377" s="2">
        <f t="shared" si="104"/>
        <v>0</v>
      </c>
      <c r="I377" s="2"/>
      <c r="J377" s="2">
        <f t="shared" si="105"/>
        <v>0</v>
      </c>
    </row>
    <row r="378" spans="1:10">
      <c r="A378" s="51"/>
      <c r="B378" s="46"/>
      <c r="C378" s="5"/>
      <c r="D378" s="5"/>
      <c r="E378" s="2"/>
      <c r="F378" s="2"/>
      <c r="G378" s="2"/>
      <c r="H378" s="2">
        <f t="shared" si="104"/>
        <v>0</v>
      </c>
      <c r="I378" s="2"/>
      <c r="J378" s="2">
        <f t="shared" si="105"/>
        <v>0</v>
      </c>
    </row>
    <row r="379" spans="1:10">
      <c r="A379" s="51"/>
      <c r="B379" s="46"/>
      <c r="C379" s="5"/>
      <c r="D379" s="5"/>
      <c r="E379" s="2"/>
      <c r="F379" s="2"/>
      <c r="G379" s="2"/>
      <c r="H379" s="2">
        <f>+(E379+(F379/12))*G379*1000</f>
        <v>0</v>
      </c>
      <c r="I379" s="2"/>
      <c r="J379" s="2">
        <f t="shared" si="103"/>
        <v>0</v>
      </c>
    </row>
    <row r="380" spans="1:10">
      <c r="A380" s="51"/>
      <c r="B380" s="46"/>
      <c r="C380" s="5"/>
      <c r="D380" s="5"/>
      <c r="E380" s="2"/>
      <c r="F380" s="2"/>
      <c r="G380" s="2"/>
      <c r="H380" s="2">
        <f t="shared" ref="H380:H386" si="106">+(E380+(F380/12))*G380*1000</f>
        <v>0</v>
      </c>
      <c r="I380" s="2"/>
      <c r="J380" s="2">
        <f t="shared" si="103"/>
        <v>0</v>
      </c>
    </row>
    <row r="381" spans="1:10">
      <c r="A381" s="51"/>
      <c r="B381" s="46"/>
      <c r="C381" s="5"/>
      <c r="D381" s="5"/>
      <c r="E381" s="2"/>
      <c r="F381" s="2"/>
      <c r="G381" s="2"/>
      <c r="H381" s="2">
        <f t="shared" si="106"/>
        <v>0</v>
      </c>
      <c r="I381" s="2"/>
      <c r="J381" s="2">
        <f t="shared" si="103"/>
        <v>0</v>
      </c>
    </row>
    <row r="382" spans="1:10">
      <c r="A382" s="51"/>
      <c r="B382" s="46"/>
      <c r="C382" s="5"/>
      <c r="D382" s="5"/>
      <c r="E382" s="2"/>
      <c r="F382" s="2"/>
      <c r="G382" s="2"/>
      <c r="H382" s="2">
        <f t="shared" ref="H382:H384" si="107">+(E382+(F382/12))*G382*1000</f>
        <v>0</v>
      </c>
      <c r="I382" s="2"/>
      <c r="J382" s="2">
        <f t="shared" ref="J382:J384" si="108">+((E382*12)+F382)*I382*1000</f>
        <v>0</v>
      </c>
    </row>
    <row r="383" spans="1:10">
      <c r="A383" s="51"/>
      <c r="B383" s="46"/>
      <c r="C383" s="5"/>
      <c r="D383" s="5"/>
      <c r="E383" s="2"/>
      <c r="F383" s="2"/>
      <c r="G383" s="2"/>
      <c r="H383" s="2">
        <f t="shared" si="107"/>
        <v>0</v>
      </c>
      <c r="I383" s="2"/>
      <c r="J383" s="2">
        <f t="shared" si="108"/>
        <v>0</v>
      </c>
    </row>
    <row r="384" spans="1:10">
      <c r="A384" s="51"/>
      <c r="B384" s="46"/>
      <c r="C384" s="5"/>
      <c r="D384" s="5"/>
      <c r="E384" s="2"/>
      <c r="F384" s="2"/>
      <c r="G384" s="2"/>
      <c r="H384" s="2">
        <f t="shared" si="107"/>
        <v>0</v>
      </c>
      <c r="I384" s="2"/>
      <c r="J384" s="2">
        <f t="shared" si="108"/>
        <v>0</v>
      </c>
    </row>
    <row r="385" spans="1:10">
      <c r="A385" s="51"/>
      <c r="B385" s="46"/>
      <c r="C385" s="5"/>
      <c r="D385" s="5"/>
      <c r="E385" s="2"/>
      <c r="F385" s="2"/>
      <c r="G385" s="2"/>
      <c r="H385" s="2">
        <f t="shared" si="106"/>
        <v>0</v>
      </c>
      <c r="I385" s="2"/>
      <c r="J385" s="2">
        <f t="shared" si="103"/>
        <v>0</v>
      </c>
    </row>
    <row r="386" spans="1:10" ht="15.75" thickBot="1">
      <c r="A386" s="51"/>
      <c r="B386" s="46"/>
      <c r="C386" s="5"/>
      <c r="D386" s="5"/>
      <c r="E386" s="2"/>
      <c r="F386" s="2"/>
      <c r="G386" s="2"/>
      <c r="H386" s="2">
        <f t="shared" si="106"/>
        <v>0</v>
      </c>
      <c r="I386" s="2"/>
      <c r="J386" s="2">
        <f t="shared" si="103"/>
        <v>0</v>
      </c>
    </row>
    <row r="387" spans="1:10" ht="15.75" thickBot="1">
      <c r="E387" s="14">
        <f>SUM(E370:E386)</f>
        <v>0</v>
      </c>
      <c r="F387" s="14">
        <f>SUM(F370:F386)</f>
        <v>0</v>
      </c>
      <c r="G387" s="11"/>
      <c r="H387" s="65">
        <f>SUM(H370:H386)</f>
        <v>0</v>
      </c>
      <c r="I387" s="11"/>
      <c r="J387" s="65">
        <f>SUM(J370:J386)</f>
        <v>0</v>
      </c>
    </row>
    <row r="388" spans="1:10">
      <c r="A388" s="18"/>
      <c r="B388" s="18"/>
      <c r="C388" s="18"/>
      <c r="D388" s="18"/>
      <c r="E388" s="17">
        <v>0</v>
      </c>
      <c r="F388" s="17">
        <v>0</v>
      </c>
      <c r="G388" s="10"/>
      <c r="H388" s="17"/>
      <c r="I388" s="10"/>
      <c r="J388" s="17"/>
    </row>
    <row r="389" spans="1:10">
      <c r="E389" s="21"/>
      <c r="F389" s="21"/>
      <c r="G389" s="11"/>
      <c r="H389" s="21"/>
      <c r="I389" s="11"/>
      <c r="J389" s="21"/>
    </row>
    <row r="390" spans="1:10">
      <c r="A390" s="51">
        <f>'Nota Jual'!A1153</f>
        <v>0</v>
      </c>
      <c r="B390" s="13">
        <f>'Nota Jual'!B1153</f>
        <v>0</v>
      </c>
      <c r="C390" s="5"/>
      <c r="D390" s="5"/>
      <c r="E390" s="2"/>
      <c r="F390" s="2"/>
      <c r="G390" s="2"/>
      <c r="H390" s="2">
        <f>+(E390+(F390/12))*G390*1000</f>
        <v>0</v>
      </c>
      <c r="I390" s="190"/>
      <c r="J390" s="2">
        <f t="shared" ref="J390:J419" si="109">+((E390*12)+F390)*I390*1000</f>
        <v>0</v>
      </c>
    </row>
    <row r="391" spans="1:10">
      <c r="A391" s="51"/>
      <c r="B391" s="46"/>
      <c r="C391" s="5"/>
      <c r="D391" s="5"/>
      <c r="E391" s="2"/>
      <c r="F391" s="2"/>
      <c r="G391" s="2"/>
      <c r="H391" s="2">
        <f t="shared" ref="H391:H419" si="110">+(E391+(F391/12))*G391*1000</f>
        <v>0</v>
      </c>
      <c r="I391" s="190"/>
      <c r="J391" s="2">
        <f t="shared" si="109"/>
        <v>0</v>
      </c>
    </row>
    <row r="392" spans="1:10">
      <c r="A392" s="51"/>
      <c r="B392" s="46"/>
      <c r="C392" s="5"/>
      <c r="D392" s="5"/>
      <c r="E392" s="2"/>
      <c r="F392" s="2"/>
      <c r="G392" s="2"/>
      <c r="H392" s="2">
        <f t="shared" ref="H392:H399" si="111">+(E392+(F392/12))*G392*1000</f>
        <v>0</v>
      </c>
      <c r="I392" s="190"/>
      <c r="J392" s="2">
        <f t="shared" si="109"/>
        <v>0</v>
      </c>
    </row>
    <row r="393" spans="1:10">
      <c r="A393" s="51"/>
      <c r="B393" s="46"/>
      <c r="C393" s="5"/>
      <c r="D393" s="5"/>
      <c r="E393" s="2"/>
      <c r="F393" s="2"/>
      <c r="G393" s="2"/>
      <c r="H393" s="2">
        <f t="shared" si="111"/>
        <v>0</v>
      </c>
      <c r="I393" s="190"/>
      <c r="J393" s="2">
        <f t="shared" si="109"/>
        <v>0</v>
      </c>
    </row>
    <row r="394" spans="1:10">
      <c r="A394" s="51"/>
      <c r="B394" s="46"/>
      <c r="C394" s="5"/>
      <c r="D394" s="5"/>
      <c r="E394" s="2"/>
      <c r="F394" s="2"/>
      <c r="G394" s="2"/>
      <c r="H394" s="2">
        <f t="shared" si="111"/>
        <v>0</v>
      </c>
      <c r="I394" s="190"/>
      <c r="J394" s="2">
        <f t="shared" si="109"/>
        <v>0</v>
      </c>
    </row>
    <row r="395" spans="1:10">
      <c r="A395" s="51"/>
      <c r="B395" s="46"/>
      <c r="C395" s="5"/>
      <c r="D395" s="5"/>
      <c r="E395" s="2"/>
      <c r="F395" s="2"/>
      <c r="G395" s="2"/>
      <c r="H395" s="2">
        <f t="shared" si="111"/>
        <v>0</v>
      </c>
      <c r="I395" s="190"/>
      <c r="J395" s="2">
        <f t="shared" si="109"/>
        <v>0</v>
      </c>
    </row>
    <row r="396" spans="1:10">
      <c r="A396" s="51"/>
      <c r="B396" s="46"/>
      <c r="C396" s="5"/>
      <c r="D396" s="5"/>
      <c r="E396" s="2"/>
      <c r="F396" s="2"/>
      <c r="G396" s="2"/>
      <c r="H396" s="2">
        <f t="shared" si="111"/>
        <v>0</v>
      </c>
      <c r="I396" s="190"/>
      <c r="J396" s="2">
        <f t="shared" si="109"/>
        <v>0</v>
      </c>
    </row>
    <row r="397" spans="1:10">
      <c r="A397" s="51"/>
      <c r="B397" s="46"/>
      <c r="C397" s="5"/>
      <c r="D397" s="5"/>
      <c r="E397" s="2"/>
      <c r="F397" s="2"/>
      <c r="G397" s="2"/>
      <c r="H397" s="2">
        <f t="shared" si="111"/>
        <v>0</v>
      </c>
      <c r="I397" s="190"/>
      <c r="J397" s="2">
        <f t="shared" si="109"/>
        <v>0</v>
      </c>
    </row>
    <row r="398" spans="1:10">
      <c r="A398" s="51"/>
      <c r="B398" s="46"/>
      <c r="C398" s="5"/>
      <c r="D398" s="5"/>
      <c r="E398" s="2"/>
      <c r="F398" s="2"/>
      <c r="G398" s="2"/>
      <c r="H398" s="2">
        <f t="shared" si="111"/>
        <v>0</v>
      </c>
      <c r="I398" s="190"/>
      <c r="J398" s="2">
        <f t="shared" si="109"/>
        <v>0</v>
      </c>
    </row>
    <row r="399" spans="1:10">
      <c r="A399" s="51"/>
      <c r="B399" s="46"/>
      <c r="C399" s="5"/>
      <c r="D399" s="5"/>
      <c r="E399" s="2"/>
      <c r="F399" s="2"/>
      <c r="G399" s="2"/>
      <c r="H399" s="2">
        <f t="shared" si="111"/>
        <v>0</v>
      </c>
      <c r="I399" s="190"/>
      <c r="J399" s="2">
        <f t="shared" si="109"/>
        <v>0</v>
      </c>
    </row>
    <row r="400" spans="1:10">
      <c r="A400" s="51"/>
      <c r="B400" s="46"/>
      <c r="C400" s="5"/>
      <c r="D400" s="5"/>
      <c r="E400" s="2"/>
      <c r="F400" s="2"/>
      <c r="G400" s="2"/>
      <c r="H400" s="2">
        <f t="shared" ref="H400:H407" si="112">+(E400+(F400/12))*G400*1000</f>
        <v>0</v>
      </c>
      <c r="I400" s="190"/>
      <c r="J400" s="2">
        <f t="shared" ref="J400:J407" si="113">+((E400*12)+F400)*I400*1000</f>
        <v>0</v>
      </c>
    </row>
    <row r="401" spans="1:10">
      <c r="A401" s="51"/>
      <c r="B401" s="46"/>
      <c r="C401" s="5"/>
      <c r="D401" s="5"/>
      <c r="E401" s="2"/>
      <c r="F401" s="2"/>
      <c r="G401" s="2"/>
      <c r="H401" s="2">
        <f t="shared" si="112"/>
        <v>0</v>
      </c>
      <c r="I401" s="190"/>
      <c r="J401" s="2">
        <f t="shared" si="113"/>
        <v>0</v>
      </c>
    </row>
    <row r="402" spans="1:10">
      <c r="A402" s="51"/>
      <c r="B402" s="46"/>
      <c r="C402" s="5"/>
      <c r="D402" s="5"/>
      <c r="E402" s="2"/>
      <c r="F402" s="2"/>
      <c r="G402" s="2"/>
      <c r="H402" s="2">
        <f t="shared" si="112"/>
        <v>0</v>
      </c>
      <c r="I402" s="190"/>
      <c r="J402" s="2">
        <f t="shared" si="113"/>
        <v>0</v>
      </c>
    </row>
    <row r="403" spans="1:10">
      <c r="A403" s="51"/>
      <c r="B403" s="46"/>
      <c r="C403" s="5"/>
      <c r="D403" s="5"/>
      <c r="E403" s="2"/>
      <c r="F403" s="2"/>
      <c r="G403" s="2"/>
      <c r="H403" s="2">
        <f t="shared" si="112"/>
        <v>0</v>
      </c>
      <c r="I403" s="190"/>
      <c r="J403" s="2">
        <f t="shared" si="113"/>
        <v>0</v>
      </c>
    </row>
    <row r="404" spans="1:10">
      <c r="A404" s="51"/>
      <c r="B404" s="46"/>
      <c r="C404" s="5"/>
      <c r="D404" s="5"/>
      <c r="E404" s="2"/>
      <c r="F404" s="2"/>
      <c r="G404" s="2"/>
      <c r="H404" s="2">
        <f t="shared" si="112"/>
        <v>0</v>
      </c>
      <c r="I404" s="190"/>
      <c r="J404" s="2">
        <f t="shared" si="113"/>
        <v>0</v>
      </c>
    </row>
    <row r="405" spans="1:10">
      <c r="A405" s="51"/>
      <c r="B405" s="46"/>
      <c r="C405" s="5"/>
      <c r="D405" s="5"/>
      <c r="E405" s="2"/>
      <c r="F405" s="2"/>
      <c r="G405" s="2"/>
      <c r="H405" s="2">
        <f>+(E405+(F405/12))*G405*1000</f>
        <v>0</v>
      </c>
      <c r="I405" s="190"/>
      <c r="J405" s="2">
        <f t="shared" si="113"/>
        <v>0</v>
      </c>
    </row>
    <row r="406" spans="1:10">
      <c r="A406" s="51"/>
      <c r="B406" s="46"/>
      <c r="C406" s="5"/>
      <c r="D406" s="5"/>
      <c r="E406" s="2"/>
      <c r="F406" s="2"/>
      <c r="G406" s="2"/>
      <c r="H406" s="2">
        <f t="shared" si="112"/>
        <v>0</v>
      </c>
      <c r="I406" s="190"/>
      <c r="J406" s="2">
        <f t="shared" si="113"/>
        <v>0</v>
      </c>
    </row>
    <row r="407" spans="1:10">
      <c r="A407" s="51"/>
      <c r="B407" s="46"/>
      <c r="C407" s="5"/>
      <c r="D407" s="5"/>
      <c r="E407" s="2"/>
      <c r="F407" s="2"/>
      <c r="G407" s="2"/>
      <c r="H407" s="2">
        <f t="shared" si="112"/>
        <v>0</v>
      </c>
      <c r="I407" s="190"/>
      <c r="J407" s="2">
        <f t="shared" si="113"/>
        <v>0</v>
      </c>
    </row>
    <row r="408" spans="1:10">
      <c r="A408" s="51"/>
      <c r="B408" s="46"/>
      <c r="C408" s="5"/>
      <c r="D408" s="5"/>
      <c r="E408" s="2"/>
      <c r="F408" s="2"/>
      <c r="G408" s="2"/>
      <c r="H408" s="2">
        <f>+(E408+(F408/12))*G408*1000</f>
        <v>0</v>
      </c>
      <c r="I408" s="190"/>
      <c r="J408" s="2">
        <f t="shared" si="109"/>
        <v>0</v>
      </c>
    </row>
    <row r="409" spans="1:10">
      <c r="A409" s="51"/>
      <c r="B409" s="46"/>
      <c r="C409" s="5"/>
      <c r="D409" s="5"/>
      <c r="E409" s="2"/>
      <c r="F409" s="2"/>
      <c r="G409" s="2"/>
      <c r="H409" s="2">
        <f t="shared" si="110"/>
        <v>0</v>
      </c>
      <c r="I409" s="190"/>
      <c r="J409" s="2">
        <f t="shared" si="109"/>
        <v>0</v>
      </c>
    </row>
    <row r="410" spans="1:10">
      <c r="A410" s="51"/>
      <c r="B410" s="46"/>
      <c r="C410" s="5"/>
      <c r="D410" s="5"/>
      <c r="E410" s="2"/>
      <c r="F410" s="2"/>
      <c r="G410" s="2"/>
      <c r="H410" s="2">
        <f t="shared" si="110"/>
        <v>0</v>
      </c>
      <c r="I410" s="190"/>
      <c r="J410" s="2">
        <f t="shared" si="109"/>
        <v>0</v>
      </c>
    </row>
    <row r="411" spans="1:10">
      <c r="A411" s="51"/>
      <c r="B411" s="46"/>
      <c r="C411" s="5"/>
      <c r="D411" s="5"/>
      <c r="E411" s="2"/>
      <c r="F411" s="2"/>
      <c r="G411" s="2"/>
      <c r="H411" s="2">
        <f t="shared" si="110"/>
        <v>0</v>
      </c>
      <c r="I411" s="190"/>
      <c r="J411" s="2">
        <f t="shared" si="109"/>
        <v>0</v>
      </c>
    </row>
    <row r="412" spans="1:10">
      <c r="A412" s="51"/>
      <c r="B412" s="46"/>
      <c r="C412" s="5"/>
      <c r="D412" s="5"/>
      <c r="E412" s="2"/>
      <c r="F412" s="2"/>
      <c r="G412" s="2"/>
      <c r="H412" s="2">
        <f t="shared" si="110"/>
        <v>0</v>
      </c>
      <c r="I412" s="190"/>
      <c r="J412" s="2">
        <f t="shared" si="109"/>
        <v>0</v>
      </c>
    </row>
    <row r="413" spans="1:10">
      <c r="A413" s="51"/>
      <c r="B413" s="46"/>
      <c r="C413" s="5"/>
      <c r="D413" s="5"/>
      <c r="E413" s="2"/>
      <c r="F413" s="2"/>
      <c r="G413" s="2"/>
      <c r="H413" s="2">
        <f t="shared" si="110"/>
        <v>0</v>
      </c>
      <c r="I413" s="190"/>
      <c r="J413" s="2">
        <f t="shared" si="109"/>
        <v>0</v>
      </c>
    </row>
    <row r="414" spans="1:10">
      <c r="A414" s="51"/>
      <c r="B414" s="46"/>
      <c r="C414" s="5"/>
      <c r="D414" s="5"/>
      <c r="E414" s="2"/>
      <c r="F414" s="2"/>
      <c r="G414" s="2"/>
      <c r="H414" s="2">
        <f t="shared" si="110"/>
        <v>0</v>
      </c>
      <c r="I414" s="190"/>
      <c r="J414" s="2">
        <f t="shared" si="109"/>
        <v>0</v>
      </c>
    </row>
    <row r="415" spans="1:10">
      <c r="A415" s="51"/>
      <c r="B415" s="46"/>
      <c r="C415" s="5"/>
      <c r="D415" s="5"/>
      <c r="E415" s="2"/>
      <c r="F415" s="2"/>
      <c r="G415" s="2"/>
      <c r="H415" s="2">
        <f t="shared" ref="H415:H416" si="114">+(E415+(F415/12))*G415*1000</f>
        <v>0</v>
      </c>
      <c r="I415" s="190"/>
      <c r="J415" s="2">
        <f t="shared" ref="J415:J416" si="115">+((E415*12)+F415)*I415*1000</f>
        <v>0</v>
      </c>
    </row>
    <row r="416" spans="1:10">
      <c r="A416" s="51"/>
      <c r="B416" s="46"/>
      <c r="C416" s="5"/>
      <c r="D416" s="5"/>
      <c r="E416" s="2"/>
      <c r="F416" s="2"/>
      <c r="G416" s="2"/>
      <c r="H416" s="2">
        <f t="shared" si="114"/>
        <v>0</v>
      </c>
      <c r="I416" s="190"/>
      <c r="J416" s="2">
        <f t="shared" si="115"/>
        <v>0</v>
      </c>
    </row>
    <row r="417" spans="1:11">
      <c r="A417" s="51"/>
      <c r="B417" s="46"/>
      <c r="C417" s="5"/>
      <c r="D417" s="5"/>
      <c r="E417" s="2"/>
      <c r="F417" s="2"/>
      <c r="G417" s="2"/>
      <c r="H417" s="2">
        <f t="shared" ref="H417" si="116">+(E417+(F417/12))*G417*1000</f>
        <v>0</v>
      </c>
      <c r="I417" s="190"/>
      <c r="J417" s="2">
        <f t="shared" ref="J417" si="117">+((E417*12)+F417)*I417*1000</f>
        <v>0</v>
      </c>
    </row>
    <row r="418" spans="1:11">
      <c r="A418" s="20"/>
      <c r="B418" s="46"/>
      <c r="C418" s="5"/>
      <c r="D418" s="5"/>
      <c r="E418" s="2"/>
      <c r="F418" s="2"/>
      <c r="G418" s="2"/>
      <c r="H418" s="2">
        <f t="shared" si="110"/>
        <v>0</v>
      </c>
      <c r="I418" s="190"/>
      <c r="J418" s="2">
        <f t="shared" si="109"/>
        <v>0</v>
      </c>
    </row>
    <row r="419" spans="1:11" ht="15.75" thickBot="1">
      <c r="A419" s="20"/>
      <c r="B419" s="46"/>
      <c r="C419" s="5"/>
      <c r="D419" s="5"/>
      <c r="E419" s="2"/>
      <c r="F419" s="2"/>
      <c r="G419" s="2"/>
      <c r="H419" s="2">
        <f t="shared" si="110"/>
        <v>0</v>
      </c>
      <c r="I419" s="190"/>
      <c r="J419" s="2">
        <f t="shared" si="109"/>
        <v>0</v>
      </c>
    </row>
    <row r="420" spans="1:11" ht="15.75" thickBot="1">
      <c r="E420" s="14">
        <f>SUM(E390:E419)</f>
        <v>0</v>
      </c>
      <c r="F420" s="14">
        <f>SUM(F390:F419)</f>
        <v>0</v>
      </c>
      <c r="G420" s="11"/>
      <c r="H420" s="65">
        <f>SUM(H390:H419)</f>
        <v>0</v>
      </c>
      <c r="I420" s="11"/>
      <c r="J420" s="65">
        <f>SUM(J390:J419)</f>
        <v>0</v>
      </c>
    </row>
    <row r="421" spans="1:11">
      <c r="A421" s="18"/>
      <c r="B421" s="18"/>
      <c r="C421" s="18"/>
      <c r="D421" s="18"/>
      <c r="E421" s="17">
        <v>0</v>
      </c>
      <c r="F421" s="17">
        <v>0</v>
      </c>
      <c r="G421" s="10"/>
      <c r="H421" s="17"/>
      <c r="I421" s="10"/>
      <c r="J421" s="17"/>
    </row>
    <row r="422" spans="1:11">
      <c r="E422" s="21"/>
      <c r="F422" s="21" t="s">
        <v>82</v>
      </c>
      <c r="G422" s="11"/>
      <c r="H422" s="21"/>
      <c r="I422" s="11"/>
      <c r="J422" s="21"/>
    </row>
    <row r="423" spans="1:11">
      <c r="A423" s="51">
        <f>'Nota Jual'!A1282</f>
        <v>0</v>
      </c>
      <c r="B423" s="13">
        <f>'Nota Jual'!B1282</f>
        <v>0</v>
      </c>
      <c r="C423" s="5"/>
      <c r="D423" s="5"/>
      <c r="E423" s="2"/>
      <c r="F423" s="2"/>
      <c r="G423" s="2"/>
      <c r="H423" s="2">
        <f>+(E423+(F423/12))*G423*1000</f>
        <v>0</v>
      </c>
      <c r="I423" s="2"/>
      <c r="J423" s="2">
        <f t="shared" ref="J423:J434" si="118">+((E423*12)+F423)*I423*1000</f>
        <v>0</v>
      </c>
      <c r="K423" s="3" t="s">
        <v>82</v>
      </c>
    </row>
    <row r="424" spans="1:11">
      <c r="A424" s="51"/>
      <c r="B424" s="46"/>
      <c r="C424" s="5"/>
      <c r="D424" s="5"/>
      <c r="E424" s="2"/>
      <c r="F424" s="2"/>
      <c r="G424" s="2"/>
      <c r="H424" s="2">
        <f t="shared" ref="H424:H434" si="119">+(E424+(F424/12))*G424*1000</f>
        <v>0</v>
      </c>
      <c r="I424" s="2"/>
      <c r="J424" s="2">
        <f t="shared" si="118"/>
        <v>0</v>
      </c>
    </row>
    <row r="425" spans="1:11">
      <c r="A425" s="51"/>
      <c r="B425" s="46"/>
      <c r="C425" s="5"/>
      <c r="D425" s="5"/>
      <c r="E425" s="2"/>
      <c r="F425" s="2"/>
      <c r="G425" s="2"/>
      <c r="H425" s="2">
        <f t="shared" ref="H425:H427" si="120">+(E425+(F425/12))*G425*1000</f>
        <v>0</v>
      </c>
      <c r="I425" s="2"/>
      <c r="J425" s="2">
        <f t="shared" ref="J425:J427" si="121">+((E425*12)+F425)*I425*1000</f>
        <v>0</v>
      </c>
    </row>
    <row r="426" spans="1:11">
      <c r="A426" s="51"/>
      <c r="B426" s="46"/>
      <c r="C426" s="5"/>
      <c r="D426" s="5"/>
      <c r="E426" s="2"/>
      <c r="F426" s="2"/>
      <c r="G426" s="2"/>
      <c r="H426" s="2">
        <f t="shared" si="120"/>
        <v>0</v>
      </c>
      <c r="I426" s="2"/>
      <c r="J426" s="2">
        <f t="shared" si="121"/>
        <v>0</v>
      </c>
    </row>
    <row r="427" spans="1:11">
      <c r="A427" s="51"/>
      <c r="B427" s="46"/>
      <c r="C427" s="5"/>
      <c r="D427" s="5"/>
      <c r="E427" s="2"/>
      <c r="F427" s="2"/>
      <c r="G427" s="2"/>
      <c r="H427" s="2">
        <f t="shared" si="120"/>
        <v>0</v>
      </c>
      <c r="I427" s="2"/>
      <c r="J427" s="2">
        <f t="shared" si="121"/>
        <v>0</v>
      </c>
    </row>
    <row r="428" spans="1:11">
      <c r="A428" s="51"/>
      <c r="B428" s="46"/>
      <c r="C428" s="229"/>
      <c r="D428" s="229"/>
      <c r="E428" s="230"/>
      <c r="F428" s="230"/>
      <c r="G428" s="230"/>
      <c r="H428" s="230">
        <f t="shared" si="119"/>
        <v>0</v>
      </c>
      <c r="I428" s="230"/>
      <c r="J428" s="230">
        <f t="shared" si="118"/>
        <v>0</v>
      </c>
    </row>
    <row r="429" spans="1:11">
      <c r="A429" s="51"/>
      <c r="B429" s="46"/>
      <c r="C429" s="229"/>
      <c r="D429" s="229"/>
      <c r="E429" s="230"/>
      <c r="F429" s="230"/>
      <c r="G429" s="230"/>
      <c r="H429" s="230">
        <f t="shared" si="119"/>
        <v>0</v>
      </c>
      <c r="I429" s="230"/>
      <c r="J429" s="230">
        <f t="shared" si="118"/>
        <v>0</v>
      </c>
    </row>
    <row r="430" spans="1:11">
      <c r="A430" s="51"/>
      <c r="B430" s="46"/>
      <c r="C430" s="229"/>
      <c r="D430" s="229"/>
      <c r="E430" s="230"/>
      <c r="F430" s="230"/>
      <c r="G430" s="230"/>
      <c r="H430" s="230">
        <f t="shared" si="119"/>
        <v>0</v>
      </c>
      <c r="I430" s="230"/>
      <c r="J430" s="230">
        <f t="shared" si="118"/>
        <v>0</v>
      </c>
    </row>
    <row r="431" spans="1:11">
      <c r="A431" s="51"/>
      <c r="B431" s="46"/>
      <c r="C431" s="229"/>
      <c r="D431" s="229"/>
      <c r="E431" s="230"/>
      <c r="F431" s="230"/>
      <c r="G431" s="230"/>
      <c r="H431" s="230">
        <f t="shared" si="119"/>
        <v>0</v>
      </c>
      <c r="I431" s="230"/>
      <c r="J431" s="230">
        <f t="shared" si="118"/>
        <v>0</v>
      </c>
    </row>
    <row r="432" spans="1:11">
      <c r="A432" s="51"/>
      <c r="B432" s="46"/>
      <c r="C432" s="229"/>
      <c r="D432" s="229"/>
      <c r="E432" s="230"/>
      <c r="F432" s="230"/>
      <c r="G432" s="230"/>
      <c r="H432" s="230">
        <f t="shared" ref="H432:H433" si="122">+(E432+(F432/12))*G432*1000</f>
        <v>0</v>
      </c>
      <c r="I432" s="230"/>
      <c r="J432" s="230">
        <f t="shared" ref="J432:J433" si="123">+((E432*12)+F432)*I432*1000</f>
        <v>0</v>
      </c>
    </row>
    <row r="433" spans="1:10">
      <c r="A433" s="51"/>
      <c r="B433" s="46"/>
      <c r="C433" s="229"/>
      <c r="D433" s="229"/>
      <c r="E433" s="230"/>
      <c r="F433" s="230"/>
      <c r="G433" s="230"/>
      <c r="H433" s="230">
        <f t="shared" si="122"/>
        <v>0</v>
      </c>
      <c r="I433" s="230"/>
      <c r="J433" s="230">
        <f t="shared" si="123"/>
        <v>0</v>
      </c>
    </row>
    <row r="434" spans="1:10" ht="15.75" thickBot="1">
      <c r="A434" s="51"/>
      <c r="B434" s="46"/>
      <c r="C434" s="229"/>
      <c r="D434" s="229"/>
      <c r="E434" s="230"/>
      <c r="F434" s="230"/>
      <c r="G434" s="230"/>
      <c r="H434" s="230">
        <f t="shared" si="119"/>
        <v>0</v>
      </c>
      <c r="I434" s="230"/>
      <c r="J434" s="230">
        <f t="shared" si="118"/>
        <v>0</v>
      </c>
    </row>
    <row r="435" spans="1:10" ht="15.75" thickBot="1">
      <c r="E435" s="14">
        <f>SUM(E423:E434)</f>
        <v>0</v>
      </c>
      <c r="F435" s="14">
        <f>SUM(F423:F434)</f>
        <v>0</v>
      </c>
      <c r="G435" s="11"/>
      <c r="H435" s="65">
        <f>SUM(H423:H434)</f>
        <v>0</v>
      </c>
      <c r="I435" s="11"/>
      <c r="J435" s="65">
        <f>SUM(J423:J434)</f>
        <v>0</v>
      </c>
    </row>
    <row r="436" spans="1:10">
      <c r="A436" s="18"/>
      <c r="B436" s="18"/>
      <c r="C436" s="18"/>
      <c r="D436" s="18"/>
      <c r="E436" s="17">
        <v>0</v>
      </c>
      <c r="F436" s="17">
        <v>0</v>
      </c>
      <c r="G436" s="10"/>
      <c r="H436" s="17"/>
      <c r="I436" s="10"/>
      <c r="J436" s="17"/>
    </row>
    <row r="437" spans="1:10">
      <c r="E437" s="21"/>
      <c r="F437" s="21"/>
      <c r="G437" s="11"/>
      <c r="H437" s="21"/>
      <c r="I437" s="11"/>
      <c r="J437" s="21"/>
    </row>
    <row r="438" spans="1:10">
      <c r="A438" s="51">
        <f>'Nota Jual'!A1374</f>
        <v>0</v>
      </c>
      <c r="B438" s="13">
        <f>'Nota Jual'!B1374</f>
        <v>0</v>
      </c>
      <c r="C438" s="5"/>
      <c r="D438" s="5"/>
      <c r="E438" s="2"/>
      <c r="F438" s="2"/>
      <c r="G438" s="2"/>
      <c r="H438" s="2">
        <f t="shared" ref="H438:H448" si="124">+(E438+(F438/12))*G438*1000</f>
        <v>0</v>
      </c>
      <c r="I438" s="2"/>
      <c r="J438" s="2">
        <f t="shared" ref="J438:J448" si="125">+((E438*12)+F438)*I438*1000</f>
        <v>0</v>
      </c>
    </row>
    <row r="439" spans="1:10">
      <c r="A439" s="51"/>
      <c r="B439" s="13"/>
      <c r="C439" s="5"/>
      <c r="D439" s="5"/>
      <c r="E439" s="2"/>
      <c r="F439" s="2"/>
      <c r="G439" s="2"/>
      <c r="H439" s="2">
        <f>+(E439+(F439/12))*G439*1000</f>
        <v>0</v>
      </c>
      <c r="I439" s="2"/>
      <c r="J439" s="2">
        <f t="shared" si="125"/>
        <v>0</v>
      </c>
    </row>
    <row r="440" spans="1:10">
      <c r="A440" s="51"/>
      <c r="B440" s="13"/>
      <c r="C440" s="5"/>
      <c r="D440" s="5"/>
      <c r="E440" s="2"/>
      <c r="F440" s="2"/>
      <c r="G440" s="2"/>
      <c r="H440" s="2">
        <f t="shared" ref="H440:H447" si="126">+(E440+(F440/12))*G440*1000</f>
        <v>0</v>
      </c>
      <c r="I440" s="2"/>
      <c r="J440" s="2">
        <f t="shared" ref="J440:J447" si="127">+((E440*12)+F440)*I440*1000</f>
        <v>0</v>
      </c>
    </row>
    <row r="441" spans="1:10">
      <c r="A441" s="51"/>
      <c r="B441" s="13"/>
      <c r="C441" s="5"/>
      <c r="D441" s="5"/>
      <c r="E441" s="2"/>
      <c r="F441" s="2"/>
      <c r="G441" s="2"/>
      <c r="H441" s="2">
        <f t="shared" si="126"/>
        <v>0</v>
      </c>
      <c r="I441" s="2"/>
      <c r="J441" s="2">
        <f t="shared" si="127"/>
        <v>0</v>
      </c>
    </row>
    <row r="442" spans="1:10">
      <c r="A442" s="51"/>
      <c r="B442" s="13"/>
      <c r="C442" s="5"/>
      <c r="D442" s="5"/>
      <c r="E442" s="2"/>
      <c r="F442" s="2"/>
      <c r="G442" s="2"/>
      <c r="H442" s="2">
        <f t="shared" si="126"/>
        <v>0</v>
      </c>
      <c r="I442" s="2"/>
      <c r="J442" s="2">
        <f t="shared" si="127"/>
        <v>0</v>
      </c>
    </row>
    <row r="443" spans="1:10">
      <c r="A443" s="51"/>
      <c r="B443" s="13"/>
      <c r="C443" s="5"/>
      <c r="D443" s="5"/>
      <c r="E443" s="2"/>
      <c r="F443" s="2"/>
      <c r="G443" s="2"/>
      <c r="H443" s="2">
        <f t="shared" si="126"/>
        <v>0</v>
      </c>
      <c r="I443" s="2"/>
      <c r="J443" s="2">
        <f t="shared" si="127"/>
        <v>0</v>
      </c>
    </row>
    <row r="444" spans="1:10">
      <c r="A444" s="51"/>
      <c r="B444" s="13"/>
      <c r="C444" s="5"/>
      <c r="D444" s="5"/>
      <c r="E444" s="2"/>
      <c r="F444" s="2"/>
      <c r="G444" s="2"/>
      <c r="H444" s="2">
        <f t="shared" si="126"/>
        <v>0</v>
      </c>
      <c r="I444" s="2"/>
      <c r="J444" s="2">
        <f t="shared" si="127"/>
        <v>0</v>
      </c>
    </row>
    <row r="445" spans="1:10">
      <c r="A445" s="51"/>
      <c r="B445" s="13"/>
      <c r="C445" s="5"/>
      <c r="D445" s="5"/>
      <c r="E445" s="2"/>
      <c r="F445" s="2"/>
      <c r="G445" s="2"/>
      <c r="H445" s="2">
        <f t="shared" si="126"/>
        <v>0</v>
      </c>
      <c r="I445" s="2"/>
      <c r="J445" s="2">
        <f t="shared" si="127"/>
        <v>0</v>
      </c>
    </row>
    <row r="446" spans="1:10">
      <c r="A446" s="51"/>
      <c r="B446" s="13"/>
      <c r="C446" s="5"/>
      <c r="D446" s="5"/>
      <c r="E446" s="2"/>
      <c r="F446" s="2"/>
      <c r="G446" s="2"/>
      <c r="H446" s="2">
        <f t="shared" si="126"/>
        <v>0</v>
      </c>
      <c r="I446" s="2"/>
      <c r="J446" s="2">
        <f t="shared" si="127"/>
        <v>0</v>
      </c>
    </row>
    <row r="447" spans="1:10">
      <c r="A447" s="51"/>
      <c r="B447" s="13"/>
      <c r="C447" s="5"/>
      <c r="D447" s="5"/>
      <c r="E447" s="2"/>
      <c r="F447" s="2"/>
      <c r="G447" s="2"/>
      <c r="H447" s="2">
        <f t="shared" si="126"/>
        <v>0</v>
      </c>
      <c r="I447" s="2"/>
      <c r="J447" s="2">
        <f t="shared" si="127"/>
        <v>0</v>
      </c>
    </row>
    <row r="448" spans="1:10" ht="15.75" thickBot="1">
      <c r="A448" s="51"/>
      <c r="B448" s="13"/>
      <c r="C448" s="5"/>
      <c r="D448" s="5"/>
      <c r="E448" s="50"/>
      <c r="F448" s="50"/>
      <c r="G448" s="2"/>
      <c r="H448" s="50">
        <f t="shared" si="124"/>
        <v>0</v>
      </c>
      <c r="I448" s="2"/>
      <c r="J448" s="50">
        <f t="shared" si="125"/>
        <v>0</v>
      </c>
    </row>
    <row r="449" spans="1:10" ht="15.75" thickBot="1">
      <c r="E449" s="49">
        <f>SUM(E438:E448)</f>
        <v>0</v>
      </c>
      <c r="F449" s="49">
        <f>SUM(F438:F448)</f>
        <v>0</v>
      </c>
      <c r="G449" s="11"/>
      <c r="H449" s="74">
        <f>SUM(H438:H448)</f>
        <v>0</v>
      </c>
      <c r="I449" s="11"/>
      <c r="J449" s="74">
        <f>SUM(J438:J448)</f>
        <v>0</v>
      </c>
    </row>
    <row r="450" spans="1:10">
      <c r="A450" s="18"/>
      <c r="B450" s="18"/>
      <c r="C450" s="18"/>
      <c r="D450" s="18"/>
      <c r="E450" s="17">
        <v>0</v>
      </c>
      <c r="F450" s="17">
        <v>0</v>
      </c>
      <c r="G450" s="10"/>
      <c r="H450" s="17"/>
      <c r="I450" s="10"/>
      <c r="J450" s="17"/>
    </row>
    <row r="451" spans="1:10">
      <c r="E451" s="21"/>
      <c r="F451" s="21"/>
      <c r="G451" s="11"/>
      <c r="H451" s="21"/>
      <c r="I451" s="11"/>
      <c r="J451" s="21"/>
    </row>
    <row r="452" spans="1:10">
      <c r="A452" s="51">
        <f>'Nota Jual'!A1431</f>
        <v>0</v>
      </c>
      <c r="B452" s="13">
        <f>'Nota Jual'!B1431</f>
        <v>0</v>
      </c>
      <c r="C452" s="5"/>
      <c r="D452" s="5"/>
      <c r="E452" s="2"/>
      <c r="F452" s="2"/>
      <c r="G452" s="2"/>
      <c r="H452" s="2">
        <f>+(E452+(F452/12))*G452*1000</f>
        <v>0</v>
      </c>
      <c r="I452" s="2"/>
      <c r="J452" s="2">
        <f t="shared" ref="J452:J467" si="128">+((E452*12)+F452)*I452*1000</f>
        <v>0</v>
      </c>
    </row>
    <row r="453" spans="1:10">
      <c r="A453" s="51"/>
      <c r="B453" s="46"/>
      <c r="C453" s="5"/>
      <c r="D453" s="5"/>
      <c r="E453" s="2"/>
      <c r="F453" s="2"/>
      <c r="G453" s="2"/>
      <c r="H453" s="2">
        <f t="shared" ref="H453:H462" si="129">+(E453+(F453/12))*G453*1000</f>
        <v>0</v>
      </c>
      <c r="I453" s="2"/>
      <c r="J453" s="2">
        <f t="shared" ref="J453:J462" si="130">+((E453*12)+F453)*I453*1000</f>
        <v>0</v>
      </c>
    </row>
    <row r="454" spans="1:10">
      <c r="A454" s="51"/>
      <c r="B454" s="46"/>
      <c r="C454" s="5"/>
      <c r="D454" s="5"/>
      <c r="E454" s="2"/>
      <c r="F454" s="2"/>
      <c r="G454" s="2"/>
      <c r="H454" s="2">
        <f t="shared" si="129"/>
        <v>0</v>
      </c>
      <c r="I454" s="2"/>
      <c r="J454" s="2">
        <f t="shared" si="130"/>
        <v>0</v>
      </c>
    </row>
    <row r="455" spans="1:10">
      <c r="A455" s="51"/>
      <c r="B455" s="46"/>
      <c r="C455" s="5"/>
      <c r="D455" s="5"/>
      <c r="E455" s="2"/>
      <c r="F455" s="2"/>
      <c r="G455" s="2"/>
      <c r="H455" s="2">
        <f t="shared" si="129"/>
        <v>0</v>
      </c>
      <c r="I455" s="2"/>
      <c r="J455" s="2">
        <f t="shared" si="130"/>
        <v>0</v>
      </c>
    </row>
    <row r="456" spans="1:10">
      <c r="A456" s="51"/>
      <c r="B456" s="46"/>
      <c r="C456" s="5"/>
      <c r="D456" s="5"/>
      <c r="E456" s="2"/>
      <c r="F456" s="2"/>
      <c r="G456" s="2"/>
      <c r="H456" s="2">
        <f t="shared" si="129"/>
        <v>0</v>
      </c>
      <c r="I456" s="2"/>
      <c r="J456" s="2">
        <f t="shared" si="130"/>
        <v>0</v>
      </c>
    </row>
    <row r="457" spans="1:10">
      <c r="A457" s="51"/>
      <c r="B457" s="46"/>
      <c r="C457" s="5"/>
      <c r="D457" s="5"/>
      <c r="E457" s="2"/>
      <c r="F457" s="2"/>
      <c r="G457" s="2"/>
      <c r="H457" s="2">
        <f t="shared" si="129"/>
        <v>0</v>
      </c>
      <c r="I457" s="2"/>
      <c r="J457" s="2">
        <f t="shared" si="130"/>
        <v>0</v>
      </c>
    </row>
    <row r="458" spans="1:10">
      <c r="A458" s="51"/>
      <c r="B458" s="46"/>
      <c r="C458" s="5"/>
      <c r="D458" s="5"/>
      <c r="E458" s="2"/>
      <c r="F458" s="2"/>
      <c r="G458" s="2"/>
      <c r="H458" s="2">
        <f t="shared" si="129"/>
        <v>0</v>
      </c>
      <c r="I458" s="2"/>
      <c r="J458" s="2">
        <f t="shared" si="130"/>
        <v>0</v>
      </c>
    </row>
    <row r="459" spans="1:10">
      <c r="A459" s="51"/>
      <c r="B459" s="46"/>
      <c r="C459" s="5"/>
      <c r="D459" s="5"/>
      <c r="E459" s="2"/>
      <c r="F459" s="2"/>
      <c r="G459" s="2"/>
      <c r="H459" s="2">
        <f t="shared" si="129"/>
        <v>0</v>
      </c>
      <c r="I459" s="2"/>
      <c r="J459" s="2">
        <f t="shared" si="130"/>
        <v>0</v>
      </c>
    </row>
    <row r="460" spans="1:10">
      <c r="A460" s="51"/>
      <c r="B460" s="46"/>
      <c r="C460" s="5"/>
      <c r="D460" s="5"/>
      <c r="E460" s="2"/>
      <c r="F460" s="2"/>
      <c r="G460" s="2"/>
      <c r="H460" s="2">
        <f t="shared" si="129"/>
        <v>0</v>
      </c>
      <c r="I460" s="2"/>
      <c r="J460" s="2">
        <f t="shared" si="130"/>
        <v>0</v>
      </c>
    </row>
    <row r="461" spans="1:10">
      <c r="A461" s="51"/>
      <c r="B461" s="46"/>
      <c r="C461" s="5"/>
      <c r="D461" s="5"/>
      <c r="E461" s="2"/>
      <c r="F461" s="2"/>
      <c r="G461" s="2"/>
      <c r="H461" s="2">
        <f t="shared" si="129"/>
        <v>0</v>
      </c>
      <c r="I461" s="2"/>
      <c r="J461" s="2">
        <f t="shared" si="130"/>
        <v>0</v>
      </c>
    </row>
    <row r="462" spans="1:10">
      <c r="A462" s="51"/>
      <c r="B462" s="46"/>
      <c r="C462" s="5"/>
      <c r="D462" s="5"/>
      <c r="E462" s="2"/>
      <c r="F462" s="2"/>
      <c r="G462" s="2"/>
      <c r="H462" s="2">
        <f t="shared" si="129"/>
        <v>0</v>
      </c>
      <c r="I462" s="2"/>
      <c r="J462" s="2">
        <f t="shared" si="130"/>
        <v>0</v>
      </c>
    </row>
    <row r="463" spans="1:10">
      <c r="A463" s="51"/>
      <c r="B463" s="46"/>
      <c r="C463" s="5"/>
      <c r="D463" s="5"/>
      <c r="E463" s="2"/>
      <c r="F463" s="2"/>
      <c r="G463" s="2"/>
      <c r="H463" s="2">
        <f t="shared" ref="H463:H467" si="131">+(E463+(F463/12))*G463*1000</f>
        <v>0</v>
      </c>
      <c r="I463" s="2"/>
      <c r="J463" s="2">
        <f t="shared" si="128"/>
        <v>0</v>
      </c>
    </row>
    <row r="464" spans="1:10">
      <c r="A464" s="51"/>
      <c r="B464" s="46"/>
      <c r="C464" s="5"/>
      <c r="D464" s="5"/>
      <c r="E464" s="2"/>
      <c r="F464" s="2"/>
      <c r="G464" s="2"/>
      <c r="H464" s="2">
        <f t="shared" si="131"/>
        <v>0</v>
      </c>
      <c r="I464" s="2"/>
      <c r="J464" s="2">
        <f t="shared" si="128"/>
        <v>0</v>
      </c>
    </row>
    <row r="465" spans="1:10">
      <c r="A465" s="51"/>
      <c r="B465" s="46"/>
      <c r="C465" s="5"/>
      <c r="D465" s="5"/>
      <c r="E465" s="2"/>
      <c r="F465" s="2"/>
      <c r="G465" s="2"/>
      <c r="H465" s="2">
        <f t="shared" si="131"/>
        <v>0</v>
      </c>
      <c r="I465" s="2"/>
      <c r="J465" s="2">
        <f t="shared" si="128"/>
        <v>0</v>
      </c>
    </row>
    <row r="466" spans="1:10">
      <c r="A466" s="51"/>
      <c r="B466" s="46"/>
      <c r="C466" s="5"/>
      <c r="D466" s="5"/>
      <c r="E466" s="2"/>
      <c r="F466" s="2"/>
      <c r="G466" s="2"/>
      <c r="H466" s="2">
        <f>+(E466+(F466/12))*G466*1000</f>
        <v>0</v>
      </c>
      <c r="I466" s="2"/>
      <c r="J466" s="2">
        <f t="shared" si="128"/>
        <v>0</v>
      </c>
    </row>
    <row r="467" spans="1:10" ht="15.75" thickBot="1">
      <c r="A467" s="51"/>
      <c r="B467" s="46"/>
      <c r="C467" s="5"/>
      <c r="D467" s="5"/>
      <c r="E467" s="2"/>
      <c r="F467" s="2"/>
      <c r="G467" s="2"/>
      <c r="H467" s="2">
        <f t="shared" si="131"/>
        <v>0</v>
      </c>
      <c r="I467" s="2"/>
      <c r="J467" s="2">
        <f t="shared" si="128"/>
        <v>0</v>
      </c>
    </row>
    <row r="468" spans="1:10" ht="15.75" thickBot="1">
      <c r="E468" s="14">
        <f>SUM(E452:E467)</f>
        <v>0</v>
      </c>
      <c r="F468" s="14">
        <f>SUM(F452:F467)</f>
        <v>0</v>
      </c>
      <c r="G468" s="11"/>
      <c r="H468" s="65">
        <f>SUM(H452:H467)</f>
        <v>0</v>
      </c>
      <c r="I468" s="11"/>
      <c r="J468" s="65">
        <f>SUM(J452:J467)</f>
        <v>0</v>
      </c>
    </row>
    <row r="469" spans="1:10">
      <c r="A469" s="18"/>
      <c r="B469" s="18"/>
      <c r="C469" s="18"/>
      <c r="D469" s="18"/>
      <c r="E469" s="17">
        <v>0</v>
      </c>
      <c r="F469" s="17">
        <v>0</v>
      </c>
      <c r="G469" s="10"/>
      <c r="H469" s="17"/>
      <c r="I469" s="10"/>
      <c r="J469" s="17"/>
    </row>
    <row r="470" spans="1:10">
      <c r="E470" s="21"/>
      <c r="F470" s="21"/>
      <c r="G470" s="11"/>
      <c r="H470" s="21"/>
      <c r="I470" s="11"/>
      <c r="J470" s="21"/>
    </row>
    <row r="471" spans="1:10">
      <c r="A471" s="51">
        <f>'Nota Jual'!A1481</f>
        <v>0</v>
      </c>
      <c r="B471" s="13">
        <f>'Nota Jual'!B1481</f>
        <v>0</v>
      </c>
      <c r="C471" s="5"/>
      <c r="D471" s="5"/>
      <c r="E471" s="39"/>
      <c r="F471" s="39"/>
      <c r="G471" s="2"/>
      <c r="H471" s="39">
        <f t="shared" ref="H471" si="132">+(E471+(F471/12))*G471*1000</f>
        <v>0</v>
      </c>
      <c r="I471" s="2"/>
      <c r="J471" s="39">
        <f t="shared" ref="J471" si="133">+((E471*12)+F471)*I471*1000</f>
        <v>0</v>
      </c>
    </row>
    <row r="472" spans="1:10">
      <c r="A472" s="51"/>
      <c r="B472" s="46"/>
      <c r="C472" s="5"/>
      <c r="D472" s="5"/>
      <c r="E472" s="39"/>
      <c r="F472" s="39"/>
      <c r="G472" s="2"/>
      <c r="H472" s="39">
        <f t="shared" ref="H472:H473" si="134">+(E472+(F472/12))*G472*1000</f>
        <v>0</v>
      </c>
      <c r="I472" s="2"/>
      <c r="J472" s="39">
        <f t="shared" ref="J472:J473" si="135">+((E472*12)+F472)*I472*1000</f>
        <v>0</v>
      </c>
    </row>
    <row r="473" spans="1:10" ht="15.75" thickBot="1">
      <c r="A473" s="51"/>
      <c r="B473" s="46"/>
      <c r="C473" s="5"/>
      <c r="D473" s="5"/>
      <c r="E473" s="39"/>
      <c r="F473" s="39"/>
      <c r="G473" s="2"/>
      <c r="H473" s="39">
        <f t="shared" si="134"/>
        <v>0</v>
      </c>
      <c r="I473" s="2"/>
      <c r="J473" s="39">
        <f t="shared" si="135"/>
        <v>0</v>
      </c>
    </row>
    <row r="474" spans="1:10" ht="15.75" thickBot="1">
      <c r="E474" s="6">
        <f>SUM(E471:E473)</f>
        <v>0</v>
      </c>
      <c r="F474" s="163">
        <f>SUM(F471:F473)</f>
        <v>0</v>
      </c>
      <c r="G474" s="162"/>
      <c r="H474" s="163">
        <f>SUM(H471:H473)</f>
        <v>0</v>
      </c>
      <c r="I474" s="162"/>
      <c r="J474" s="163">
        <f>SUM(J471:J473)</f>
        <v>0</v>
      </c>
    </row>
    <row r="475" spans="1:10">
      <c r="A475" s="18"/>
      <c r="B475" s="18"/>
      <c r="C475" s="18"/>
      <c r="D475" s="18"/>
      <c r="E475" s="17">
        <v>0</v>
      </c>
      <c r="F475" s="17">
        <v>0</v>
      </c>
      <c r="G475" s="10"/>
      <c r="H475" s="17"/>
      <c r="I475" s="10"/>
      <c r="J475" s="17"/>
    </row>
    <row r="476" spans="1:10">
      <c r="E476" s="21"/>
      <c r="F476" s="21"/>
      <c r="G476" s="11"/>
      <c r="H476" s="21"/>
      <c r="I476" s="11"/>
      <c r="J476" s="21"/>
    </row>
    <row r="477" spans="1:10">
      <c r="A477" s="51">
        <f>'Nota Jual'!A1507</f>
        <v>0</v>
      </c>
      <c r="B477" s="13">
        <f>'Nota Jual'!B1507</f>
        <v>0</v>
      </c>
      <c r="C477" s="5"/>
      <c r="D477" s="5"/>
      <c r="E477" s="2"/>
      <c r="F477" s="2"/>
      <c r="G477" s="2"/>
      <c r="H477" s="2">
        <f>+(E477+(F477/12))*G477*1000</f>
        <v>0</v>
      </c>
      <c r="I477" s="2"/>
      <c r="J477" s="2">
        <f t="shared" ref="J477:J487" si="136">+((E477*12)+F477)*I477*1000</f>
        <v>0</v>
      </c>
    </row>
    <row r="478" spans="1:10">
      <c r="A478" s="51"/>
      <c r="B478" s="46"/>
      <c r="C478" s="5"/>
      <c r="D478" s="5"/>
      <c r="E478" s="2"/>
      <c r="F478" s="2"/>
      <c r="G478" s="2"/>
      <c r="H478" s="2">
        <f t="shared" ref="H478:H487" si="137">+(E478+(F478/12))*G478*1000</f>
        <v>0</v>
      </c>
      <c r="I478" s="2"/>
      <c r="J478" s="2">
        <f t="shared" si="136"/>
        <v>0</v>
      </c>
    </row>
    <row r="479" spans="1:10">
      <c r="A479" s="51"/>
      <c r="B479" s="46"/>
      <c r="C479" s="5"/>
      <c r="D479" s="5"/>
      <c r="E479" s="2"/>
      <c r="F479" s="2"/>
      <c r="G479" s="2"/>
      <c r="H479" s="2">
        <f t="shared" si="137"/>
        <v>0</v>
      </c>
      <c r="I479" s="2"/>
      <c r="J479" s="2">
        <f t="shared" si="136"/>
        <v>0</v>
      </c>
    </row>
    <row r="480" spans="1:10">
      <c r="A480" s="51"/>
      <c r="B480" s="46"/>
      <c r="C480" s="5"/>
      <c r="D480" s="5"/>
      <c r="E480" s="2"/>
      <c r="F480" s="2"/>
      <c r="G480" s="2"/>
      <c r="H480" s="2">
        <f t="shared" si="137"/>
        <v>0</v>
      </c>
      <c r="I480" s="2"/>
      <c r="J480" s="2">
        <f t="shared" si="136"/>
        <v>0</v>
      </c>
    </row>
    <row r="481" spans="1:10">
      <c r="A481" s="51"/>
      <c r="B481" s="46"/>
      <c r="C481" s="5"/>
      <c r="D481" s="5"/>
      <c r="E481" s="2"/>
      <c r="F481" s="2"/>
      <c r="G481" s="2"/>
      <c r="H481" s="2">
        <f t="shared" si="137"/>
        <v>0</v>
      </c>
      <c r="I481" s="2"/>
      <c r="J481" s="2">
        <f t="shared" si="136"/>
        <v>0</v>
      </c>
    </row>
    <row r="482" spans="1:10">
      <c r="A482" s="51"/>
      <c r="B482" s="46"/>
      <c r="C482" s="5"/>
      <c r="D482" s="5"/>
      <c r="E482" s="2"/>
      <c r="F482" s="2"/>
      <c r="G482" s="2"/>
      <c r="H482" s="2">
        <f t="shared" si="137"/>
        <v>0</v>
      </c>
      <c r="I482" s="2"/>
      <c r="J482" s="2">
        <f t="shared" si="136"/>
        <v>0</v>
      </c>
    </row>
    <row r="483" spans="1:10">
      <c r="A483" s="51"/>
      <c r="B483" s="46"/>
      <c r="C483" s="5"/>
      <c r="D483" s="5"/>
      <c r="E483" s="2"/>
      <c r="F483" s="2"/>
      <c r="G483" s="2"/>
      <c r="H483" s="2">
        <f t="shared" si="137"/>
        <v>0</v>
      </c>
      <c r="I483" s="2"/>
      <c r="J483" s="2">
        <f t="shared" si="136"/>
        <v>0</v>
      </c>
    </row>
    <row r="484" spans="1:10">
      <c r="A484" s="51"/>
      <c r="B484" s="46"/>
      <c r="C484" s="5"/>
      <c r="D484" s="5"/>
      <c r="E484" s="2"/>
      <c r="F484" s="2"/>
      <c r="G484" s="2"/>
      <c r="H484" s="2">
        <f t="shared" si="137"/>
        <v>0</v>
      </c>
      <c r="I484" s="2"/>
      <c r="J484" s="2">
        <f t="shared" si="136"/>
        <v>0</v>
      </c>
    </row>
    <row r="485" spans="1:10">
      <c r="A485" s="51"/>
      <c r="B485" s="46"/>
      <c r="C485" s="5"/>
      <c r="D485" s="5"/>
      <c r="E485" s="2"/>
      <c r="F485" s="2"/>
      <c r="G485" s="2"/>
      <c r="H485" s="2">
        <f t="shared" si="137"/>
        <v>0</v>
      </c>
      <c r="I485" s="2"/>
      <c r="J485" s="2">
        <f t="shared" si="136"/>
        <v>0</v>
      </c>
    </row>
    <row r="486" spans="1:10">
      <c r="A486" s="51"/>
      <c r="B486" s="46"/>
      <c r="C486" s="5"/>
      <c r="D486" s="5"/>
      <c r="E486" s="2"/>
      <c r="F486" s="2"/>
      <c r="G486" s="2"/>
      <c r="H486" s="2">
        <f t="shared" si="137"/>
        <v>0</v>
      </c>
      <c r="I486" s="2"/>
      <c r="J486" s="2">
        <f t="shared" si="136"/>
        <v>0</v>
      </c>
    </row>
    <row r="487" spans="1:10" ht="15.75" thickBot="1">
      <c r="A487" s="51"/>
      <c r="B487" s="46"/>
      <c r="C487" s="5"/>
      <c r="D487" s="5"/>
      <c r="E487" s="2"/>
      <c r="F487" s="2"/>
      <c r="G487" s="2"/>
      <c r="H487" s="2">
        <f t="shared" si="137"/>
        <v>0</v>
      </c>
      <c r="I487" s="2"/>
      <c r="J487" s="2">
        <f t="shared" si="136"/>
        <v>0</v>
      </c>
    </row>
    <row r="488" spans="1:10" ht="15.75" thickBot="1">
      <c r="E488" s="14">
        <f>SUM(E477:E487)</f>
        <v>0</v>
      </c>
      <c r="F488" s="14">
        <f>SUM(F477:F487)</f>
        <v>0</v>
      </c>
      <c r="G488" s="11"/>
      <c r="H488" s="65">
        <f>SUM(H477:H487)</f>
        <v>0</v>
      </c>
      <c r="I488" s="11"/>
      <c r="J488" s="65">
        <f>SUM(J477:J487)</f>
        <v>0</v>
      </c>
    </row>
    <row r="489" spans="1:10">
      <c r="A489" s="18"/>
      <c r="B489" s="18"/>
      <c r="C489" s="18"/>
      <c r="D489" s="18"/>
      <c r="E489" s="17">
        <v>0</v>
      </c>
      <c r="F489" s="17">
        <v>0</v>
      </c>
      <c r="G489" s="10"/>
      <c r="H489" s="17"/>
      <c r="I489" s="10"/>
      <c r="J489" s="17"/>
    </row>
    <row r="490" spans="1:10">
      <c r="E490" s="21"/>
      <c r="F490" s="21"/>
      <c r="G490" s="11"/>
      <c r="H490" s="21"/>
      <c r="I490" s="11"/>
      <c r="J490" s="21"/>
    </row>
    <row r="491" spans="1:10">
      <c r="A491" s="51">
        <f>'Nota Jual'!A1521</f>
        <v>0</v>
      </c>
      <c r="B491" s="13">
        <f>'Nota Jual'!B1521</f>
        <v>0</v>
      </c>
      <c r="C491" s="5"/>
      <c r="D491" s="5"/>
      <c r="E491" s="2"/>
      <c r="F491" s="2"/>
      <c r="G491" s="2"/>
      <c r="H491" s="2">
        <f>+(E491+(F491/12))*G491*1000</f>
        <v>0</v>
      </c>
      <c r="I491" s="2"/>
      <c r="J491" s="2">
        <f>+((E491*12)+F491)*I491*1000</f>
        <v>0</v>
      </c>
    </row>
    <row r="492" spans="1:10">
      <c r="A492" s="51"/>
      <c r="B492" s="46"/>
      <c r="C492" s="5"/>
      <c r="D492" s="5"/>
      <c r="E492" s="2"/>
      <c r="F492" s="2"/>
      <c r="G492" s="2"/>
      <c r="H492" s="2">
        <f t="shared" ref="H492:H505" si="138">+(E492+(F492/12))*G492*1000</f>
        <v>0</v>
      </c>
      <c r="I492" s="2"/>
      <c r="J492" s="2">
        <f t="shared" ref="J492:J505" si="139">+((E492*12)+F492)*I492*1000</f>
        <v>0</v>
      </c>
    </row>
    <row r="493" spans="1:10">
      <c r="A493" s="51"/>
      <c r="B493" s="46"/>
      <c r="C493" s="5"/>
      <c r="D493" s="5"/>
      <c r="E493" s="2"/>
      <c r="F493" s="2"/>
      <c r="G493" s="2"/>
      <c r="H493" s="2">
        <f t="shared" si="138"/>
        <v>0</v>
      </c>
      <c r="I493" s="2"/>
      <c r="J493" s="2">
        <f t="shared" si="139"/>
        <v>0</v>
      </c>
    </row>
    <row r="494" spans="1:10">
      <c r="A494" s="51"/>
      <c r="B494" s="46"/>
      <c r="C494" s="5"/>
      <c r="D494" s="5"/>
      <c r="E494" s="2"/>
      <c r="F494" s="2"/>
      <c r="G494" s="2"/>
      <c r="H494" s="2">
        <f t="shared" si="138"/>
        <v>0</v>
      </c>
      <c r="I494" s="2"/>
      <c r="J494" s="2">
        <f t="shared" si="139"/>
        <v>0</v>
      </c>
    </row>
    <row r="495" spans="1:10">
      <c r="A495" s="51"/>
      <c r="B495" s="46"/>
      <c r="C495" s="5"/>
      <c r="D495" s="5"/>
      <c r="E495" s="2"/>
      <c r="F495" s="2"/>
      <c r="G495" s="2"/>
      <c r="H495" s="2">
        <f t="shared" si="138"/>
        <v>0</v>
      </c>
      <c r="I495" s="2"/>
      <c r="J495" s="2">
        <f t="shared" si="139"/>
        <v>0</v>
      </c>
    </row>
    <row r="496" spans="1:10">
      <c r="A496" s="51"/>
      <c r="B496" s="46"/>
      <c r="C496" s="5"/>
      <c r="D496" s="5"/>
      <c r="E496" s="2"/>
      <c r="F496" s="2"/>
      <c r="G496" s="2"/>
      <c r="H496" s="2">
        <f t="shared" si="138"/>
        <v>0</v>
      </c>
      <c r="I496" s="2"/>
      <c r="J496" s="2">
        <f t="shared" si="139"/>
        <v>0</v>
      </c>
    </row>
    <row r="497" spans="1:10">
      <c r="A497" s="51"/>
      <c r="B497" s="46"/>
      <c r="C497" s="5"/>
      <c r="D497" s="5"/>
      <c r="E497" s="2"/>
      <c r="F497" s="2"/>
      <c r="G497" s="2"/>
      <c r="H497" s="2">
        <f t="shared" si="138"/>
        <v>0</v>
      </c>
      <c r="I497" s="2"/>
      <c r="J497" s="2">
        <f t="shared" si="139"/>
        <v>0</v>
      </c>
    </row>
    <row r="498" spans="1:10">
      <c r="A498" s="51"/>
      <c r="B498" s="46"/>
      <c r="C498" s="5"/>
      <c r="D498" s="5"/>
      <c r="E498" s="2"/>
      <c r="F498" s="2"/>
      <c r="G498" s="2"/>
      <c r="H498" s="2">
        <f t="shared" si="138"/>
        <v>0</v>
      </c>
      <c r="I498" s="2"/>
      <c r="J498" s="2">
        <f t="shared" si="139"/>
        <v>0</v>
      </c>
    </row>
    <row r="499" spans="1:10">
      <c r="A499" s="51"/>
      <c r="B499" s="46"/>
      <c r="C499" s="5"/>
      <c r="D499" s="5"/>
      <c r="E499" s="2"/>
      <c r="F499" s="2"/>
      <c r="G499" s="2"/>
      <c r="H499" s="2">
        <f t="shared" si="138"/>
        <v>0</v>
      </c>
      <c r="I499" s="2"/>
      <c r="J499" s="2">
        <f t="shared" si="139"/>
        <v>0</v>
      </c>
    </row>
    <row r="500" spans="1:10">
      <c r="A500" s="51"/>
      <c r="B500" s="46"/>
      <c r="C500" s="5"/>
      <c r="D500" s="5"/>
      <c r="E500" s="2"/>
      <c r="F500" s="2"/>
      <c r="G500" s="2"/>
      <c r="H500" s="2">
        <f t="shared" si="138"/>
        <v>0</v>
      </c>
      <c r="I500" s="2"/>
      <c r="J500" s="2">
        <f t="shared" si="139"/>
        <v>0</v>
      </c>
    </row>
    <row r="501" spans="1:10">
      <c r="A501" s="51"/>
      <c r="B501" s="46"/>
      <c r="C501" s="5"/>
      <c r="D501" s="5"/>
      <c r="E501" s="2"/>
      <c r="F501" s="2"/>
      <c r="G501" s="2"/>
      <c r="H501" s="2">
        <f>+(E501+(F501/12))*G501*1000</f>
        <v>0</v>
      </c>
      <c r="I501" s="2"/>
      <c r="J501" s="2">
        <f t="shared" si="139"/>
        <v>0</v>
      </c>
    </row>
    <row r="502" spans="1:10">
      <c r="A502" s="51"/>
      <c r="B502" s="46"/>
      <c r="C502" s="5"/>
      <c r="D502" s="5"/>
      <c r="E502" s="2"/>
      <c r="F502" s="2"/>
      <c r="G502" s="2"/>
      <c r="H502" s="2">
        <f t="shared" si="138"/>
        <v>0</v>
      </c>
      <c r="I502" s="2"/>
      <c r="J502" s="2">
        <f t="shared" si="139"/>
        <v>0</v>
      </c>
    </row>
    <row r="503" spans="1:10">
      <c r="A503" s="51"/>
      <c r="B503" s="46"/>
      <c r="C503" s="5"/>
      <c r="D503" s="5"/>
      <c r="E503" s="2"/>
      <c r="F503" s="2"/>
      <c r="G503" s="2"/>
      <c r="H503" s="2">
        <f t="shared" si="138"/>
        <v>0</v>
      </c>
      <c r="I503" s="2"/>
      <c r="J503" s="2">
        <f t="shared" si="139"/>
        <v>0</v>
      </c>
    </row>
    <row r="504" spans="1:10">
      <c r="A504" s="51"/>
      <c r="B504" s="46"/>
      <c r="C504" s="5"/>
      <c r="D504" s="5"/>
      <c r="E504" s="2"/>
      <c r="F504" s="2"/>
      <c r="G504" s="2"/>
      <c r="H504" s="2">
        <f t="shared" si="138"/>
        <v>0</v>
      </c>
      <c r="I504" s="2"/>
      <c r="J504" s="2">
        <f t="shared" si="139"/>
        <v>0</v>
      </c>
    </row>
    <row r="505" spans="1:10" ht="15.75" thickBot="1">
      <c r="A505" s="51"/>
      <c r="B505" s="46"/>
      <c r="C505" s="5"/>
      <c r="D505" s="5"/>
      <c r="E505" s="2"/>
      <c r="F505" s="2"/>
      <c r="G505" s="2"/>
      <c r="H505" s="2">
        <f t="shared" si="138"/>
        <v>0</v>
      </c>
      <c r="I505" s="2"/>
      <c r="J505" s="2">
        <f t="shared" si="139"/>
        <v>0</v>
      </c>
    </row>
    <row r="506" spans="1:10" ht="15.75" thickBot="1">
      <c r="E506" s="14">
        <f>SUM(E491:E505)</f>
        <v>0</v>
      </c>
      <c r="F506" s="14">
        <f>SUM(F491:F505)</f>
        <v>0</v>
      </c>
      <c r="G506" s="11"/>
      <c r="H506" s="65">
        <f>SUM(H491:H505)</f>
        <v>0</v>
      </c>
      <c r="I506" s="11"/>
      <c r="J506" s="65">
        <f>SUM(J491:J505)</f>
        <v>0</v>
      </c>
    </row>
    <row r="507" spans="1:10">
      <c r="A507" s="18"/>
      <c r="B507" s="18"/>
      <c r="C507" s="18"/>
      <c r="D507" s="18"/>
      <c r="E507" s="17">
        <v>0</v>
      </c>
      <c r="F507" s="17">
        <v>0</v>
      </c>
      <c r="G507" s="10"/>
      <c r="H507" s="17"/>
      <c r="I507" s="10"/>
      <c r="J507" s="17"/>
    </row>
    <row r="508" spans="1:10">
      <c r="E508" s="21"/>
      <c r="F508" s="21"/>
      <c r="G508" s="11"/>
      <c r="H508" s="21"/>
      <c r="I508" s="11"/>
      <c r="J508" s="21"/>
    </row>
    <row r="509" spans="1:10">
      <c r="A509" s="51">
        <f>'Nota Jual'!A1586</f>
        <v>0</v>
      </c>
      <c r="B509" s="13">
        <f>'Nota Jual'!B1586</f>
        <v>0</v>
      </c>
      <c r="C509" s="5"/>
      <c r="D509" s="5"/>
      <c r="E509" s="2"/>
      <c r="F509" s="2"/>
      <c r="G509" s="2"/>
      <c r="H509" s="2">
        <f>+(E509+(F509/12))*G509*1000</f>
        <v>0</v>
      </c>
      <c r="I509" s="2"/>
      <c r="J509" s="2">
        <f>+((E509*12)+F509)*I509*1000</f>
        <v>0</v>
      </c>
    </row>
    <row r="510" spans="1:10">
      <c r="A510" s="20"/>
      <c r="B510" s="46"/>
      <c r="C510" s="5"/>
      <c r="D510" s="5"/>
      <c r="E510" s="2"/>
      <c r="F510" s="2"/>
      <c r="G510" s="2"/>
      <c r="H510" s="2">
        <f t="shared" ref="H510:H532" si="140">+(E510+(F510/12))*G510*1000</f>
        <v>0</v>
      </c>
      <c r="I510" s="2"/>
      <c r="J510" s="2">
        <f t="shared" ref="J510:J532" si="141">+((E510*12)+F510)*I510*1000</f>
        <v>0</v>
      </c>
    </row>
    <row r="511" spans="1:10">
      <c r="A511" s="20"/>
      <c r="B511" s="46"/>
      <c r="C511" s="5"/>
      <c r="D511" s="5"/>
      <c r="E511" s="2"/>
      <c r="F511" s="2"/>
      <c r="G511" s="2"/>
      <c r="H511" s="2">
        <f t="shared" si="140"/>
        <v>0</v>
      </c>
      <c r="I511" s="2"/>
      <c r="J511" s="2">
        <f t="shared" si="141"/>
        <v>0</v>
      </c>
    </row>
    <row r="512" spans="1:10">
      <c r="A512" s="20"/>
      <c r="B512" s="46"/>
      <c r="C512" s="5"/>
      <c r="D512" s="5"/>
      <c r="E512" s="2"/>
      <c r="F512" s="2"/>
      <c r="G512" s="2"/>
      <c r="H512" s="2">
        <f t="shared" si="140"/>
        <v>0</v>
      </c>
      <c r="I512" s="2"/>
      <c r="J512" s="2">
        <f t="shared" si="141"/>
        <v>0</v>
      </c>
    </row>
    <row r="513" spans="1:10">
      <c r="A513" s="20"/>
      <c r="B513" s="46"/>
      <c r="C513" s="5"/>
      <c r="D513" s="5"/>
      <c r="E513" s="2"/>
      <c r="F513" s="2"/>
      <c r="G513" s="2"/>
      <c r="H513" s="2">
        <f t="shared" si="140"/>
        <v>0</v>
      </c>
      <c r="I513" s="2"/>
      <c r="J513" s="2">
        <f t="shared" si="141"/>
        <v>0</v>
      </c>
    </row>
    <row r="514" spans="1:10">
      <c r="A514" s="20"/>
      <c r="B514" s="46"/>
      <c r="C514" s="5"/>
      <c r="D514" s="5"/>
      <c r="E514" s="2"/>
      <c r="F514" s="2"/>
      <c r="G514" s="2"/>
      <c r="H514" s="2">
        <f t="shared" si="140"/>
        <v>0</v>
      </c>
      <c r="I514" s="2"/>
      <c r="J514" s="2">
        <f t="shared" si="141"/>
        <v>0</v>
      </c>
    </row>
    <row r="515" spans="1:10">
      <c r="A515" s="20"/>
      <c r="B515" s="46"/>
      <c r="C515" s="5"/>
      <c r="D515" s="5"/>
      <c r="E515" s="2"/>
      <c r="F515" s="2"/>
      <c r="G515" s="2"/>
      <c r="H515" s="2">
        <f t="shared" si="140"/>
        <v>0</v>
      </c>
      <c r="I515" s="2"/>
      <c r="J515" s="2">
        <f t="shared" si="141"/>
        <v>0</v>
      </c>
    </row>
    <row r="516" spans="1:10">
      <c r="A516" s="20"/>
      <c r="B516" s="46"/>
      <c r="C516" s="5"/>
      <c r="D516" s="5"/>
      <c r="E516" s="2"/>
      <c r="F516" s="2"/>
      <c r="G516" s="2"/>
      <c r="H516" s="2">
        <f t="shared" si="140"/>
        <v>0</v>
      </c>
      <c r="I516" s="2"/>
      <c r="J516" s="2">
        <f t="shared" si="141"/>
        <v>0</v>
      </c>
    </row>
    <row r="517" spans="1:10">
      <c r="A517" s="20"/>
      <c r="B517" s="46"/>
      <c r="C517" s="5"/>
      <c r="D517" s="5"/>
      <c r="E517" s="2"/>
      <c r="F517" s="2"/>
      <c r="G517" s="2"/>
      <c r="H517" s="2">
        <f t="shared" si="140"/>
        <v>0</v>
      </c>
      <c r="I517" s="2"/>
      <c r="J517" s="2">
        <f t="shared" si="141"/>
        <v>0</v>
      </c>
    </row>
    <row r="518" spans="1:10">
      <c r="A518" s="20"/>
      <c r="B518" s="46"/>
      <c r="C518" s="5"/>
      <c r="D518" s="5"/>
      <c r="E518" s="2"/>
      <c r="F518" s="2"/>
      <c r="G518" s="2"/>
      <c r="H518" s="2">
        <f t="shared" si="140"/>
        <v>0</v>
      </c>
      <c r="I518" s="2"/>
      <c r="J518" s="2">
        <f t="shared" si="141"/>
        <v>0</v>
      </c>
    </row>
    <row r="519" spans="1:10">
      <c r="A519" s="20"/>
      <c r="B519" s="46"/>
      <c r="C519" s="5"/>
      <c r="D519" s="5"/>
      <c r="E519" s="2"/>
      <c r="F519" s="2"/>
      <c r="G519" s="2"/>
      <c r="H519" s="2">
        <f t="shared" si="140"/>
        <v>0</v>
      </c>
      <c r="I519" s="2"/>
      <c r="J519" s="2">
        <f t="shared" si="141"/>
        <v>0</v>
      </c>
    </row>
    <row r="520" spans="1:10">
      <c r="A520" s="20"/>
      <c r="B520" s="46"/>
      <c r="C520" s="5"/>
      <c r="D520" s="5"/>
      <c r="E520" s="2"/>
      <c r="F520" s="2"/>
      <c r="G520" s="2"/>
      <c r="H520" s="2">
        <f t="shared" si="140"/>
        <v>0</v>
      </c>
      <c r="I520" s="2"/>
      <c r="J520" s="2">
        <f t="shared" si="141"/>
        <v>0</v>
      </c>
    </row>
    <row r="521" spans="1:10">
      <c r="A521" s="20"/>
      <c r="B521" s="46"/>
      <c r="C521" s="5"/>
      <c r="D521" s="5"/>
      <c r="E521" s="2"/>
      <c r="F521" s="2"/>
      <c r="G521" s="2"/>
      <c r="H521" s="2">
        <f t="shared" si="140"/>
        <v>0</v>
      </c>
      <c r="I521" s="2"/>
      <c r="J521" s="2">
        <f t="shared" si="141"/>
        <v>0</v>
      </c>
    </row>
    <row r="522" spans="1:10">
      <c r="A522" s="20"/>
      <c r="B522" s="46"/>
      <c r="C522" s="5"/>
      <c r="D522" s="5"/>
      <c r="E522" s="2"/>
      <c r="F522" s="2"/>
      <c r="G522" s="2"/>
      <c r="H522" s="2">
        <f t="shared" si="140"/>
        <v>0</v>
      </c>
      <c r="I522" s="2"/>
      <c r="J522" s="2">
        <f t="shared" si="141"/>
        <v>0</v>
      </c>
    </row>
    <row r="523" spans="1:10">
      <c r="A523" s="20"/>
      <c r="B523" s="46"/>
      <c r="C523" s="5"/>
      <c r="D523" s="5"/>
      <c r="E523" s="2"/>
      <c r="F523" s="2"/>
      <c r="G523" s="2"/>
      <c r="H523" s="2">
        <f>+(E523+(F523/12))*G523*1000</f>
        <v>0</v>
      </c>
      <c r="I523" s="2"/>
      <c r="J523" s="2">
        <f>+((E523*12)+F523)*I523*1000</f>
        <v>0</v>
      </c>
    </row>
    <row r="524" spans="1:10">
      <c r="A524" s="20"/>
      <c r="B524" s="46"/>
      <c r="C524" s="5"/>
      <c r="D524" s="5"/>
      <c r="E524" s="2"/>
      <c r="F524" s="2"/>
      <c r="G524" s="2"/>
      <c r="H524" s="2">
        <f>+(E524+(F524/12))*G524*1000</f>
        <v>0</v>
      </c>
      <c r="I524" s="2"/>
      <c r="J524" s="2">
        <f>+((E524*12)+F524)*I524*1000</f>
        <v>0</v>
      </c>
    </row>
    <row r="525" spans="1:10">
      <c r="A525" s="20"/>
      <c r="B525" s="46"/>
      <c r="C525" s="5"/>
      <c r="D525" s="5"/>
      <c r="E525" s="2"/>
      <c r="F525" s="2"/>
      <c r="G525" s="2"/>
      <c r="H525" s="2">
        <f>+(E525+(F525/12))*G525*1000</f>
        <v>0</v>
      </c>
      <c r="I525" s="2"/>
      <c r="J525" s="2">
        <f>+((E525*12)+F525)*I525*1000</f>
        <v>0</v>
      </c>
    </row>
    <row r="526" spans="1:10">
      <c r="A526" s="20"/>
      <c r="B526" s="46"/>
      <c r="C526" s="5"/>
      <c r="D526" s="5"/>
      <c r="E526" s="2"/>
      <c r="F526" s="2"/>
      <c r="G526" s="2"/>
      <c r="H526" s="2">
        <f t="shared" si="140"/>
        <v>0</v>
      </c>
      <c r="I526" s="2"/>
      <c r="J526" s="2">
        <f t="shared" si="141"/>
        <v>0</v>
      </c>
    </row>
    <row r="527" spans="1:10">
      <c r="A527" s="20"/>
      <c r="B527" s="46"/>
      <c r="C527" s="5"/>
      <c r="D527" s="5"/>
      <c r="E527" s="2"/>
      <c r="F527" s="2"/>
      <c r="G527" s="2"/>
      <c r="H527" s="2">
        <f t="shared" si="140"/>
        <v>0</v>
      </c>
      <c r="I527" s="2"/>
      <c r="J527" s="2">
        <f t="shared" si="141"/>
        <v>0</v>
      </c>
    </row>
    <row r="528" spans="1:10">
      <c r="A528" s="20"/>
      <c r="B528" s="46"/>
      <c r="C528" s="5"/>
      <c r="D528" s="5"/>
      <c r="E528" s="2"/>
      <c r="F528" s="2"/>
      <c r="G528" s="2"/>
      <c r="H528" s="2">
        <f t="shared" si="140"/>
        <v>0</v>
      </c>
      <c r="I528" s="2"/>
      <c r="J528" s="2">
        <f t="shared" si="141"/>
        <v>0</v>
      </c>
    </row>
    <row r="529" spans="1:10">
      <c r="A529" s="20"/>
      <c r="B529" s="46"/>
      <c r="C529" s="5"/>
      <c r="D529" s="5"/>
      <c r="E529" s="2"/>
      <c r="F529" s="2"/>
      <c r="G529" s="2"/>
      <c r="H529" s="2">
        <f t="shared" si="140"/>
        <v>0</v>
      </c>
      <c r="I529" s="2"/>
      <c r="J529" s="2">
        <f t="shared" si="141"/>
        <v>0</v>
      </c>
    </row>
    <row r="530" spans="1:10">
      <c r="A530" s="20"/>
      <c r="B530" s="46"/>
      <c r="C530" s="5"/>
      <c r="D530" s="5"/>
      <c r="E530" s="2"/>
      <c r="F530" s="2"/>
      <c r="G530" s="2"/>
      <c r="H530" s="2">
        <f t="shared" si="140"/>
        <v>0</v>
      </c>
      <c r="I530" s="2"/>
      <c r="J530" s="2">
        <f t="shared" si="141"/>
        <v>0</v>
      </c>
    </row>
    <row r="531" spans="1:10">
      <c r="A531" s="20"/>
      <c r="B531" s="46"/>
      <c r="C531" s="5"/>
      <c r="D531" s="5"/>
      <c r="E531" s="2"/>
      <c r="F531" s="2"/>
      <c r="G531" s="2"/>
      <c r="H531" s="2">
        <f t="shared" si="140"/>
        <v>0</v>
      </c>
      <c r="I531" s="2"/>
      <c r="J531" s="2">
        <f t="shared" si="141"/>
        <v>0</v>
      </c>
    </row>
    <row r="532" spans="1:10">
      <c r="A532" s="20"/>
      <c r="B532" s="46"/>
      <c r="C532" s="5"/>
      <c r="D532" s="5"/>
      <c r="E532" s="2"/>
      <c r="F532" s="2"/>
      <c r="G532" s="2"/>
      <c r="H532" s="2">
        <f t="shared" si="140"/>
        <v>0</v>
      </c>
      <c r="I532" s="2"/>
      <c r="J532" s="2">
        <f t="shared" si="141"/>
        <v>0</v>
      </c>
    </row>
    <row r="533" spans="1:10">
      <c r="A533" s="20"/>
      <c r="B533" s="46"/>
      <c r="C533" s="5"/>
      <c r="D533" s="5"/>
      <c r="E533" s="2"/>
      <c r="F533" s="2"/>
      <c r="G533" s="2"/>
      <c r="H533" s="2">
        <f>+(E533+(F533/12))*G533*1000</f>
        <v>0</v>
      </c>
      <c r="I533" s="2"/>
      <c r="J533" s="2">
        <f>+((E533*12)+F533)*I533*1000</f>
        <v>0</v>
      </c>
    </row>
    <row r="534" spans="1:10">
      <c r="A534" s="20"/>
      <c r="B534" s="46"/>
      <c r="C534" s="5"/>
      <c r="D534" s="5"/>
      <c r="E534" s="2"/>
      <c r="F534" s="2"/>
      <c r="G534" s="2"/>
      <c r="H534" s="2">
        <f>+(E534+(F534/12))*G534*1000</f>
        <v>0</v>
      </c>
      <c r="I534" s="2"/>
      <c r="J534" s="2">
        <f>+((E534*12)+F534)*I534*1000</f>
        <v>0</v>
      </c>
    </row>
    <row r="535" spans="1:10" ht="15.75" thickBot="1">
      <c r="A535" s="20"/>
      <c r="B535" s="46"/>
      <c r="C535" s="5"/>
      <c r="D535" s="5"/>
      <c r="E535" s="2"/>
      <c r="F535" s="2"/>
      <c r="G535" s="2"/>
      <c r="H535" s="2">
        <f>+(E535+(F535/12))*G535*1000</f>
        <v>0</v>
      </c>
      <c r="I535" s="2"/>
      <c r="J535" s="2">
        <f>+((E535*12)+F535)*I535*1000</f>
        <v>0</v>
      </c>
    </row>
    <row r="536" spans="1:10" ht="15.75" thickBot="1">
      <c r="E536" s="14">
        <f>SUM(E509:E535)</f>
        <v>0</v>
      </c>
      <c r="F536" s="14">
        <f>SUM(F509:F535)</f>
        <v>0</v>
      </c>
      <c r="G536" s="11"/>
      <c r="H536" s="65">
        <f>SUM(H509:H535)</f>
        <v>0</v>
      </c>
      <c r="I536" s="11"/>
      <c r="J536" s="65">
        <f>SUM(J509:J535)</f>
        <v>0</v>
      </c>
    </row>
    <row r="537" spans="1:10">
      <c r="A537" s="18"/>
      <c r="B537" s="18"/>
      <c r="C537" s="18"/>
      <c r="D537" s="18"/>
      <c r="E537" s="17">
        <v>0</v>
      </c>
      <c r="F537" s="17">
        <v>0</v>
      </c>
      <c r="G537" s="10"/>
      <c r="H537" s="17"/>
      <c r="I537" s="10"/>
      <c r="J537" s="17"/>
    </row>
    <row r="538" spans="1:10">
      <c r="E538" s="21"/>
      <c r="F538" s="21"/>
      <c r="G538" s="11"/>
      <c r="H538" s="21"/>
      <c r="I538" s="11"/>
      <c r="J538" s="21"/>
    </row>
    <row r="539" spans="1:10">
      <c r="A539" s="20">
        <f>'Nota Jual'!A1640</f>
        <v>0</v>
      </c>
      <c r="B539" s="13">
        <f>'Nota Jual'!B1640</f>
        <v>0</v>
      </c>
      <c r="C539" s="5"/>
      <c r="D539" s="5"/>
      <c r="E539" s="2"/>
      <c r="F539" s="2"/>
      <c r="G539" s="2"/>
      <c r="H539" s="2">
        <f t="shared" ref="H539:H544" si="142">+(E539+(F539/12))*G539*1000</f>
        <v>0</v>
      </c>
      <c r="I539" s="2"/>
      <c r="J539" s="2">
        <f t="shared" ref="J539:J544" si="143">+((E539*12)+F539)*I539*1000</f>
        <v>0</v>
      </c>
    </row>
    <row r="540" spans="1:10">
      <c r="A540" s="20"/>
      <c r="B540" s="46"/>
      <c r="C540" s="5"/>
      <c r="D540" s="5"/>
      <c r="E540" s="2"/>
      <c r="F540" s="2"/>
      <c r="G540" s="2"/>
      <c r="H540" s="2">
        <f t="shared" si="142"/>
        <v>0</v>
      </c>
      <c r="I540" s="2"/>
      <c r="J540" s="2">
        <f t="shared" si="143"/>
        <v>0</v>
      </c>
    </row>
    <row r="541" spans="1:10">
      <c r="A541" s="20"/>
      <c r="B541" s="46"/>
      <c r="C541" s="5"/>
      <c r="D541" s="5"/>
      <c r="E541" s="2"/>
      <c r="F541" s="2"/>
      <c r="G541" s="2"/>
      <c r="H541" s="2">
        <f t="shared" si="142"/>
        <v>0</v>
      </c>
      <c r="I541" s="2"/>
      <c r="J541" s="2">
        <f t="shared" si="143"/>
        <v>0</v>
      </c>
    </row>
    <row r="542" spans="1:10">
      <c r="A542" s="20"/>
      <c r="B542" s="46"/>
      <c r="C542" s="5"/>
      <c r="D542" s="5"/>
      <c r="E542" s="2"/>
      <c r="F542" s="2"/>
      <c r="G542" s="2"/>
      <c r="H542" s="2">
        <f t="shared" si="142"/>
        <v>0</v>
      </c>
      <c r="I542" s="2"/>
      <c r="J542" s="2">
        <f t="shared" si="143"/>
        <v>0</v>
      </c>
    </row>
    <row r="543" spans="1:10">
      <c r="A543" s="20"/>
      <c r="B543" s="46"/>
      <c r="C543" s="5"/>
      <c r="D543" s="5"/>
      <c r="E543" s="2"/>
      <c r="F543" s="2"/>
      <c r="G543" s="2"/>
      <c r="H543" s="2">
        <f t="shared" si="142"/>
        <v>0</v>
      </c>
      <c r="I543" s="2"/>
      <c r="J543" s="2">
        <f t="shared" si="143"/>
        <v>0</v>
      </c>
    </row>
    <row r="544" spans="1:10" ht="15.75" thickBot="1">
      <c r="A544" s="20"/>
      <c r="B544" s="46"/>
      <c r="C544" s="5"/>
      <c r="D544" s="5"/>
      <c r="E544" s="2"/>
      <c r="F544" s="2"/>
      <c r="G544" s="2"/>
      <c r="H544" s="2">
        <f t="shared" si="142"/>
        <v>0</v>
      </c>
      <c r="I544" s="2"/>
      <c r="J544" s="2">
        <f t="shared" si="143"/>
        <v>0</v>
      </c>
    </row>
    <row r="545" spans="1:10" ht="15.75" thickBot="1">
      <c r="E545" s="14">
        <f>SUM(E539:E544)</f>
        <v>0</v>
      </c>
      <c r="F545" s="14">
        <f>SUM(F539:F544)</f>
        <v>0</v>
      </c>
      <c r="G545" s="11"/>
      <c r="H545" s="65">
        <f>SUM(H539:H544)</f>
        <v>0</v>
      </c>
      <c r="I545" s="11"/>
      <c r="J545" s="65">
        <f>SUM(J539:J544)</f>
        <v>0</v>
      </c>
    </row>
    <row r="546" spans="1:10">
      <c r="A546" s="18"/>
      <c r="B546" s="18"/>
      <c r="C546" s="18"/>
      <c r="D546" s="18"/>
      <c r="E546" s="17">
        <v>0</v>
      </c>
      <c r="F546" s="17">
        <v>0</v>
      </c>
      <c r="G546" s="10"/>
      <c r="H546" s="17"/>
      <c r="I546" s="10"/>
      <c r="J546" s="17"/>
    </row>
    <row r="547" spans="1:10">
      <c r="E547" s="21"/>
      <c r="F547" s="21"/>
      <c r="G547" s="11"/>
      <c r="H547" s="21"/>
      <c r="I547" s="11"/>
      <c r="J547" s="21"/>
    </row>
    <row r="548" spans="1:10">
      <c r="A548" s="20">
        <f>'Nota Jual'!A1696</f>
        <v>0</v>
      </c>
      <c r="B548" s="46">
        <f>'Nota Jual'!B1696</f>
        <v>0</v>
      </c>
      <c r="C548" s="5"/>
      <c r="D548" s="5"/>
      <c r="E548" s="2"/>
      <c r="F548" s="2"/>
      <c r="G548" s="2"/>
      <c r="H548" s="2">
        <f>+(E548+(F548/12))*G548*1000</f>
        <v>0</v>
      </c>
      <c r="I548" s="2"/>
      <c r="J548" s="2">
        <f>+((E548*12)+F548)*I548*1000</f>
        <v>0</v>
      </c>
    </row>
    <row r="549" spans="1:10">
      <c r="A549" s="20"/>
      <c r="B549" s="46"/>
      <c r="C549" s="5"/>
      <c r="D549" s="5"/>
      <c r="E549" s="2"/>
      <c r="F549" s="2"/>
      <c r="G549" s="2"/>
      <c r="H549" s="2">
        <f t="shared" ref="H549:H556" si="144">+(E549+(F549/12))*G549*1000</f>
        <v>0</v>
      </c>
      <c r="I549" s="2"/>
      <c r="J549" s="2">
        <f t="shared" ref="J549:J556" si="145">+((E549*12)+F549)*I549*1000</f>
        <v>0</v>
      </c>
    </row>
    <row r="550" spans="1:10">
      <c r="A550" s="20"/>
      <c r="B550" s="46"/>
      <c r="C550" s="5"/>
      <c r="D550" s="5"/>
      <c r="E550" s="2"/>
      <c r="F550" s="2"/>
      <c r="G550" s="2"/>
      <c r="H550" s="2">
        <f t="shared" si="144"/>
        <v>0</v>
      </c>
      <c r="I550" s="2"/>
      <c r="J550" s="2">
        <f t="shared" si="145"/>
        <v>0</v>
      </c>
    </row>
    <row r="551" spans="1:10">
      <c r="A551" s="20"/>
      <c r="B551" s="13"/>
      <c r="C551" s="5"/>
      <c r="D551" s="5"/>
      <c r="E551" s="2"/>
      <c r="F551" s="2"/>
      <c r="G551" s="2"/>
      <c r="H551" s="2">
        <f t="shared" si="144"/>
        <v>0</v>
      </c>
      <c r="I551" s="21"/>
      <c r="J551" s="2">
        <f t="shared" si="145"/>
        <v>0</v>
      </c>
    </row>
    <row r="552" spans="1:10">
      <c r="A552" s="20"/>
      <c r="B552" s="13"/>
      <c r="C552" s="5"/>
      <c r="D552" s="5"/>
      <c r="E552" s="2"/>
      <c r="F552" s="2"/>
      <c r="G552" s="2"/>
      <c r="H552" s="2">
        <f t="shared" si="144"/>
        <v>0</v>
      </c>
      <c r="I552" s="21"/>
      <c r="J552" s="2">
        <f t="shared" si="145"/>
        <v>0</v>
      </c>
    </row>
    <row r="553" spans="1:10">
      <c r="A553" s="20"/>
      <c r="B553" s="13"/>
      <c r="C553" s="5"/>
      <c r="D553" s="5"/>
      <c r="E553" s="2"/>
      <c r="F553" s="2"/>
      <c r="G553" s="2"/>
      <c r="H553" s="2">
        <f t="shared" si="144"/>
        <v>0</v>
      </c>
      <c r="I553" s="21"/>
      <c r="J553" s="2">
        <f t="shared" si="145"/>
        <v>0</v>
      </c>
    </row>
    <row r="554" spans="1:10">
      <c r="A554" s="20"/>
      <c r="B554" s="13"/>
      <c r="C554" s="5"/>
      <c r="D554" s="5"/>
      <c r="E554" s="2"/>
      <c r="F554" s="2"/>
      <c r="G554" s="2"/>
      <c r="H554" s="2">
        <f t="shared" si="144"/>
        <v>0</v>
      </c>
      <c r="I554" s="21"/>
      <c r="J554" s="2">
        <f t="shared" si="145"/>
        <v>0</v>
      </c>
    </row>
    <row r="555" spans="1:10">
      <c r="A555" s="20"/>
      <c r="B555" s="13"/>
      <c r="C555" s="5"/>
      <c r="D555" s="5"/>
      <c r="E555" s="2"/>
      <c r="F555" s="2"/>
      <c r="G555" s="2"/>
      <c r="H555" s="2">
        <f t="shared" si="144"/>
        <v>0</v>
      </c>
      <c r="I555" s="21"/>
      <c r="J555" s="2">
        <f t="shared" si="145"/>
        <v>0</v>
      </c>
    </row>
    <row r="556" spans="1:10" ht="15.75" thickBot="1">
      <c r="A556" s="20"/>
      <c r="B556" s="13"/>
      <c r="C556" s="5"/>
      <c r="D556" s="5"/>
      <c r="E556" s="2"/>
      <c r="F556" s="2"/>
      <c r="G556" s="2"/>
      <c r="H556" s="2">
        <f t="shared" si="144"/>
        <v>0</v>
      </c>
      <c r="I556" s="21"/>
      <c r="J556" s="2">
        <f t="shared" si="145"/>
        <v>0</v>
      </c>
    </row>
    <row r="557" spans="1:10" ht="15.75" thickBot="1">
      <c r="E557" s="49">
        <f>SUM(E548:E556)</f>
        <v>0</v>
      </c>
      <c r="F557" s="49">
        <f>SUM(F548:F556)</f>
        <v>0</v>
      </c>
      <c r="G557" s="11"/>
      <c r="H557" s="49">
        <f>SUM(H548:H556)</f>
        <v>0</v>
      </c>
      <c r="I557" s="11"/>
      <c r="J557" s="14">
        <f>SUM(J548:J556)</f>
        <v>0</v>
      </c>
    </row>
    <row r="558" spans="1:10">
      <c r="E558" s="17">
        <v>0</v>
      </c>
      <c r="F558" s="17">
        <v>0</v>
      </c>
      <c r="G558" s="11"/>
      <c r="H558" s="21"/>
      <c r="I558" s="11"/>
      <c r="J558" s="21"/>
    </row>
    <row r="559" spans="1:10">
      <c r="E559" s="21"/>
      <c r="F559" s="21"/>
      <c r="G559" s="11"/>
      <c r="H559" s="21"/>
      <c r="I559" s="11"/>
      <c r="J559" s="21"/>
    </row>
    <row r="560" spans="1:10">
      <c r="A560" s="20">
        <f>'Nota Jual'!A1758</f>
        <v>0</v>
      </c>
      <c r="B560" s="13">
        <f>'Nota Jual'!B1758</f>
        <v>0</v>
      </c>
      <c r="C560" s="5"/>
      <c r="D560" s="5"/>
      <c r="E560" s="2"/>
      <c r="F560" s="2"/>
      <c r="G560" s="2"/>
      <c r="H560" s="2">
        <f>+(E560+(F560/12))*G560*1000</f>
        <v>0</v>
      </c>
      <c r="I560" s="2"/>
      <c r="J560" s="2">
        <f>+((E560*12)+F560)*I560*1000</f>
        <v>0</v>
      </c>
    </row>
    <row r="561" spans="1:10">
      <c r="A561" s="20"/>
      <c r="B561" s="46"/>
      <c r="C561" s="5"/>
      <c r="D561" s="5"/>
      <c r="E561" s="2"/>
      <c r="F561" s="2"/>
      <c r="G561" s="2"/>
      <c r="H561" s="2">
        <f>+(E561+(F561/12))*G561*1000</f>
        <v>0</v>
      </c>
      <c r="I561" s="2"/>
      <c r="J561" s="2">
        <f>+((E561*12)+F561)*I561*1000</f>
        <v>0</v>
      </c>
    </row>
    <row r="562" spans="1:10">
      <c r="A562" s="20"/>
      <c r="B562" s="46"/>
      <c r="C562" s="5"/>
      <c r="D562" s="5"/>
      <c r="E562" s="2"/>
      <c r="F562" s="2"/>
      <c r="G562" s="2"/>
      <c r="H562" s="2">
        <f t="shared" ref="H562:H571" si="146">+(E562+(F562/12))*G562*1000</f>
        <v>0</v>
      </c>
      <c r="I562" s="2"/>
      <c r="J562" s="2">
        <f t="shared" ref="J562:J571" si="147">+((E562*12)+F562)*I562*1000</f>
        <v>0</v>
      </c>
    </row>
    <row r="563" spans="1:10">
      <c r="A563" s="20"/>
      <c r="B563" s="46"/>
      <c r="C563" s="5"/>
      <c r="D563" s="5"/>
      <c r="E563" s="2"/>
      <c r="F563" s="2"/>
      <c r="G563" s="2"/>
      <c r="H563" s="2">
        <f t="shared" si="146"/>
        <v>0</v>
      </c>
      <c r="I563" s="2"/>
      <c r="J563" s="2">
        <f t="shared" si="147"/>
        <v>0</v>
      </c>
    </row>
    <row r="564" spans="1:10">
      <c r="A564" s="20"/>
      <c r="B564" s="46"/>
      <c r="C564" s="5"/>
      <c r="D564" s="5"/>
      <c r="E564" s="2"/>
      <c r="F564" s="2"/>
      <c r="G564" s="2"/>
      <c r="H564" s="2">
        <f t="shared" si="146"/>
        <v>0</v>
      </c>
      <c r="I564" s="2"/>
      <c r="J564" s="2">
        <f t="shared" si="147"/>
        <v>0</v>
      </c>
    </row>
    <row r="565" spans="1:10">
      <c r="A565" s="20"/>
      <c r="B565" s="46"/>
      <c r="C565" s="5"/>
      <c r="D565" s="5"/>
      <c r="E565" s="2"/>
      <c r="F565" s="2"/>
      <c r="G565" s="2"/>
      <c r="H565" s="2">
        <f t="shared" si="146"/>
        <v>0</v>
      </c>
      <c r="I565" s="2"/>
      <c r="J565" s="2">
        <f t="shared" si="147"/>
        <v>0</v>
      </c>
    </row>
    <row r="566" spans="1:10">
      <c r="A566" s="20"/>
      <c r="B566" s="46"/>
      <c r="C566" s="5"/>
      <c r="D566" s="5"/>
      <c r="E566" s="2"/>
      <c r="F566" s="2"/>
      <c r="G566" s="2"/>
      <c r="H566" s="2">
        <f t="shared" si="146"/>
        <v>0</v>
      </c>
      <c r="I566" s="2"/>
      <c r="J566" s="2">
        <f t="shared" si="147"/>
        <v>0</v>
      </c>
    </row>
    <row r="567" spans="1:10">
      <c r="A567" s="20"/>
      <c r="B567" s="46"/>
      <c r="C567" s="5"/>
      <c r="D567" s="5"/>
      <c r="E567" s="2"/>
      <c r="F567" s="2"/>
      <c r="G567" s="2"/>
      <c r="H567" s="2">
        <f t="shared" si="146"/>
        <v>0</v>
      </c>
      <c r="I567" s="2"/>
      <c r="J567" s="2">
        <f t="shared" si="147"/>
        <v>0</v>
      </c>
    </row>
    <row r="568" spans="1:10">
      <c r="A568" s="20"/>
      <c r="B568" s="46"/>
      <c r="C568" s="5"/>
      <c r="D568" s="5"/>
      <c r="E568" s="2"/>
      <c r="F568" s="2"/>
      <c r="G568" s="2"/>
      <c r="H568" s="2">
        <f t="shared" si="146"/>
        <v>0</v>
      </c>
      <c r="I568" s="2"/>
      <c r="J568" s="2">
        <f t="shared" si="147"/>
        <v>0</v>
      </c>
    </row>
    <row r="569" spans="1:10">
      <c r="A569" s="20"/>
      <c r="B569" s="13"/>
      <c r="C569" s="5"/>
      <c r="D569" s="5"/>
      <c r="E569" s="2"/>
      <c r="F569" s="2"/>
      <c r="G569" s="2"/>
      <c r="H569" s="2">
        <f t="shared" si="146"/>
        <v>0</v>
      </c>
      <c r="I569" s="2"/>
      <c r="J569" s="2">
        <f t="shared" si="147"/>
        <v>0</v>
      </c>
    </row>
    <row r="570" spans="1:10">
      <c r="A570" s="20"/>
      <c r="B570" s="13"/>
      <c r="C570" s="5"/>
      <c r="D570" s="5"/>
      <c r="E570" s="2"/>
      <c r="F570" s="2"/>
      <c r="G570" s="2"/>
      <c r="H570" s="2">
        <f t="shared" si="146"/>
        <v>0</v>
      </c>
      <c r="I570" s="2"/>
      <c r="J570" s="2">
        <f t="shared" si="147"/>
        <v>0</v>
      </c>
    </row>
    <row r="571" spans="1:10" ht="15.75" thickBot="1">
      <c r="A571" s="20"/>
      <c r="B571" s="13"/>
      <c r="C571" s="5"/>
      <c r="D571" s="5"/>
      <c r="E571" s="44"/>
      <c r="F571" s="44"/>
      <c r="G571" s="2"/>
      <c r="H571" s="2">
        <f t="shared" si="146"/>
        <v>0</v>
      </c>
      <c r="I571" s="2"/>
      <c r="J571" s="2">
        <f t="shared" si="147"/>
        <v>0</v>
      </c>
    </row>
    <row r="572" spans="1:10" ht="15.75" thickBot="1">
      <c r="E572" s="14">
        <f>SUM(E560:E571)</f>
        <v>0</v>
      </c>
      <c r="F572" s="65">
        <f>SUM(F560:F571)</f>
        <v>0</v>
      </c>
      <c r="G572" s="11"/>
      <c r="H572" s="14">
        <f>SUM(H560:H571)</f>
        <v>0</v>
      </c>
      <c r="I572" s="11"/>
      <c r="J572" s="14">
        <f>SUM(J560:J571)</f>
        <v>0</v>
      </c>
    </row>
    <row r="573" spans="1:10">
      <c r="E573" s="17">
        <v>0</v>
      </c>
      <c r="F573" s="17">
        <v>0</v>
      </c>
      <c r="G573" s="11"/>
      <c r="H573" s="21"/>
      <c r="I573" s="11"/>
      <c r="J573" s="21"/>
    </row>
    <row r="574" spans="1:10">
      <c r="E574" s="21"/>
      <c r="F574" s="21"/>
      <c r="G574" s="11"/>
      <c r="H574" s="21"/>
      <c r="I574" s="11"/>
      <c r="J574" s="21"/>
    </row>
    <row r="575" spans="1:10">
      <c r="E575" s="21"/>
      <c r="F575" s="21"/>
      <c r="G575" s="11"/>
      <c r="H575" s="21"/>
      <c r="I575" s="11"/>
      <c r="J575" s="21"/>
    </row>
    <row r="576" spans="1:10">
      <c r="A576" s="20">
        <f>'Nota Jual'!A1790</f>
        <v>0</v>
      </c>
      <c r="B576" s="13">
        <f>'Nota Jual'!B1790</f>
        <v>0</v>
      </c>
      <c r="C576" s="5"/>
      <c r="D576" s="5"/>
      <c r="E576" s="2"/>
      <c r="F576" s="2"/>
      <c r="G576" s="2"/>
      <c r="H576" s="2">
        <f>+(E576+(F576/12))*G576*1000</f>
        <v>0</v>
      </c>
      <c r="I576" s="2"/>
      <c r="J576" s="2">
        <f>+((E576*12)+F576)*I576*1000</f>
        <v>0</v>
      </c>
    </row>
    <row r="577" spans="1:10">
      <c r="A577" s="20"/>
      <c r="B577" s="46"/>
      <c r="C577" s="5"/>
      <c r="D577" s="5"/>
      <c r="E577" s="2"/>
      <c r="F577" s="2"/>
      <c r="G577" s="2"/>
      <c r="H577" s="2">
        <f t="shared" ref="H577:H585" si="148">+(E577+(F577/12))*G577*1000</f>
        <v>0</v>
      </c>
      <c r="I577" s="2"/>
      <c r="J577" s="2">
        <f t="shared" ref="J577:J585" si="149">+((E577*12)+F577)*I577*1000</f>
        <v>0</v>
      </c>
    </row>
    <row r="578" spans="1:10">
      <c r="A578" s="20"/>
      <c r="B578" s="46"/>
      <c r="C578" s="5"/>
      <c r="D578" s="5"/>
      <c r="E578" s="2"/>
      <c r="F578" s="2"/>
      <c r="G578" s="2"/>
      <c r="H578" s="2">
        <f t="shared" si="148"/>
        <v>0</v>
      </c>
      <c r="I578" s="2"/>
      <c r="J578" s="2">
        <f t="shared" si="149"/>
        <v>0</v>
      </c>
    </row>
    <row r="579" spans="1:10">
      <c r="A579" s="20"/>
      <c r="B579" s="46"/>
      <c r="C579" s="5"/>
      <c r="D579" s="5"/>
      <c r="E579" s="2"/>
      <c r="F579" s="2"/>
      <c r="G579" s="2"/>
      <c r="H579" s="2">
        <f t="shared" si="148"/>
        <v>0</v>
      </c>
      <c r="I579" s="2"/>
      <c r="J579" s="2">
        <f t="shared" si="149"/>
        <v>0</v>
      </c>
    </row>
    <row r="580" spans="1:10">
      <c r="A580" s="20"/>
      <c r="B580" s="46"/>
      <c r="C580" s="5"/>
      <c r="D580" s="5"/>
      <c r="E580" s="2"/>
      <c r="F580" s="2"/>
      <c r="G580" s="2"/>
      <c r="H580" s="2">
        <f t="shared" si="148"/>
        <v>0</v>
      </c>
      <c r="I580" s="2"/>
      <c r="J580" s="2">
        <f t="shared" si="149"/>
        <v>0</v>
      </c>
    </row>
    <row r="581" spans="1:10">
      <c r="A581" s="20"/>
      <c r="B581" s="46"/>
      <c r="C581" s="5"/>
      <c r="D581" s="5"/>
      <c r="E581" s="2"/>
      <c r="F581" s="2"/>
      <c r="G581" s="2"/>
      <c r="H581" s="2">
        <f t="shared" si="148"/>
        <v>0</v>
      </c>
      <c r="I581" s="2"/>
      <c r="J581" s="2">
        <f t="shared" si="149"/>
        <v>0</v>
      </c>
    </row>
    <row r="582" spans="1:10">
      <c r="A582" s="20"/>
      <c r="B582" s="46"/>
      <c r="C582" s="5"/>
      <c r="D582" s="5"/>
      <c r="E582" s="2"/>
      <c r="F582" s="2"/>
      <c r="G582" s="2"/>
      <c r="H582" s="2">
        <f t="shared" si="148"/>
        <v>0</v>
      </c>
      <c r="I582" s="2"/>
      <c r="J582" s="2">
        <f t="shared" si="149"/>
        <v>0</v>
      </c>
    </row>
    <row r="583" spans="1:10">
      <c r="A583" s="20"/>
      <c r="B583" s="46"/>
      <c r="C583" s="5"/>
      <c r="D583" s="5"/>
      <c r="E583" s="2"/>
      <c r="F583" s="2"/>
      <c r="G583" s="2"/>
      <c r="H583" s="2">
        <f t="shared" si="148"/>
        <v>0</v>
      </c>
      <c r="I583" s="2"/>
      <c r="J583" s="2">
        <f t="shared" si="149"/>
        <v>0</v>
      </c>
    </row>
    <row r="584" spans="1:10">
      <c r="A584" s="20"/>
      <c r="B584" s="46"/>
      <c r="C584" s="5"/>
      <c r="D584" s="5"/>
      <c r="E584" s="2"/>
      <c r="F584" s="2"/>
      <c r="G584" s="2"/>
      <c r="H584" s="2">
        <f t="shared" si="148"/>
        <v>0</v>
      </c>
      <c r="I584" s="2"/>
      <c r="J584" s="2">
        <f t="shared" si="149"/>
        <v>0</v>
      </c>
    </row>
    <row r="585" spans="1:10" ht="15.75" thickBot="1">
      <c r="A585" s="20"/>
      <c r="B585" s="46"/>
      <c r="C585" s="5"/>
      <c r="D585" s="5"/>
      <c r="E585" s="2"/>
      <c r="F585" s="2"/>
      <c r="G585" s="2"/>
      <c r="H585" s="2">
        <f t="shared" si="148"/>
        <v>0</v>
      </c>
      <c r="I585" s="2"/>
      <c r="J585" s="2">
        <f t="shared" si="149"/>
        <v>0</v>
      </c>
    </row>
    <row r="586" spans="1:10" ht="15.75" thickBot="1">
      <c r="E586" s="14">
        <f>SUM(E576:E585)</f>
        <v>0</v>
      </c>
      <c r="F586" s="14">
        <f>SUM(F576:F585)</f>
        <v>0</v>
      </c>
      <c r="G586" s="11"/>
      <c r="H586" s="65">
        <f>SUM(H576:H585)</f>
        <v>0</v>
      </c>
      <c r="I586" s="11"/>
      <c r="J586" s="65">
        <f>SUM(J576:J585)</f>
        <v>0</v>
      </c>
    </row>
    <row r="587" spans="1:10">
      <c r="E587" s="17">
        <v>0</v>
      </c>
      <c r="F587" s="17">
        <v>0</v>
      </c>
      <c r="G587" s="11"/>
      <c r="H587" s="21"/>
      <c r="I587" s="11"/>
      <c r="J587" s="21"/>
    </row>
    <row r="588" spans="1:10">
      <c r="E588" s="17"/>
      <c r="F588" s="17"/>
      <c r="G588" s="11"/>
      <c r="H588" s="21"/>
      <c r="I588" s="11"/>
      <c r="J588" s="21"/>
    </row>
    <row r="589" spans="1:10">
      <c r="E589" s="75">
        <f>E62+E75+E95+E114+E128+E155+E179+E212+E226+E244+E265+E283+E299+E323+E349+E367+E387+E420+E435+E449+E468+E474+E488+E506+E536+E545+E557+E586+E45+E572</f>
        <v>1654</v>
      </c>
      <c r="F589" s="75">
        <f>F62+F75+F95+F114+F128+F155+F179+F212+F226+F244+F265+F283+F299+F323+F349+F367+F387+F420+F435+F449+F468+F474+F488+F506+F536+F545+F557+F586+F45+F572</f>
        <v>904</v>
      </c>
      <c r="G589" s="76"/>
      <c r="H589" s="75">
        <f>H62+H75+H95+H114+H128+H155+H179+H212+H226+H244+H265+H283+H299+H323+H349+H367+H387+H420+H435+H449+H468+H474+H488+H506+H536+H545+H557+H586+H45+H572</f>
        <v>1102638000</v>
      </c>
      <c r="I589" s="76"/>
      <c r="J589" s="75">
        <f>J62+J75+J95+J114+J128+J155+J179+J212+J226+J244+J265+J283+J299+J323+J349+J367+J387+J420+J435+J449+J468+J474+J488+J506+J536+J545+J557+J586+J45+J572</f>
        <v>1217458000</v>
      </c>
    </row>
    <row r="590" spans="1:10">
      <c r="E590" s="17">
        <v>1496</v>
      </c>
      <c r="F590" s="17">
        <v>1</v>
      </c>
      <c r="G590" s="11"/>
      <c r="H590" s="21"/>
      <c r="I590" s="11"/>
      <c r="J590" s="17"/>
    </row>
    <row r="591" spans="1:10">
      <c r="E591" s="3" t="b">
        <f>+E590=Rekap!AB32</f>
        <v>0</v>
      </c>
      <c r="F591" s="3" t="b">
        <f>+F590=Rekap!AC32</f>
        <v>0</v>
      </c>
      <c r="J591" s="3" t="b">
        <f>+J589=Rekap!AD31</f>
        <v>0</v>
      </c>
    </row>
  </sheetData>
  <sortState ref="L302:P324">
    <sortCondition ref="P302:P324"/>
  </sortState>
  <mergeCells count="4">
    <mergeCell ref="A1:B2"/>
    <mergeCell ref="D1:D2"/>
    <mergeCell ref="E1:F1"/>
    <mergeCell ref="G1:H1"/>
  </mergeCells>
  <pageMargins left="0.70866141732283472" right="0.70866141732283472" top="0.75" bottom="0.74803149606299213" header="0.35433070866141736" footer="0.51181102362204722"/>
  <pageSetup paperSize="5" scale="75" firstPageNumber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856"/>
  <sheetViews>
    <sheetView topLeftCell="A488" zoomScalePageLayoutView="60" workbookViewId="0">
      <selection activeCell="O510" sqref="O510"/>
    </sheetView>
  </sheetViews>
  <sheetFormatPr defaultRowHeight="15"/>
  <cols>
    <col min="1" max="1" width="4.7109375" style="54"/>
    <col min="2" max="2" width="5.7109375" style="54"/>
    <col min="3" max="3" width="6.85546875" style="54" customWidth="1"/>
    <col min="4" max="4" width="7.7109375" style="54"/>
    <col min="5" max="5" width="16" style="54"/>
    <col min="6" max="6" width="3.7109375" style="34" customWidth="1"/>
    <col min="7" max="7" width="4.7109375" style="54"/>
    <col min="8" max="8" width="7.5703125" style="54"/>
    <col min="9" max="9" width="7.28515625" style="54" customWidth="1"/>
    <col min="10" max="10" width="7.7109375" style="54"/>
    <col min="11" max="11" width="16" style="54"/>
    <col min="12" max="12" width="3.7109375" style="34" customWidth="1"/>
    <col min="13" max="13" width="4.7109375" style="54"/>
    <col min="14" max="14" width="7.5703125" style="54"/>
    <col min="15" max="15" width="6.7109375" style="54" customWidth="1"/>
    <col min="16" max="16" width="7.7109375" style="54"/>
    <col min="17" max="17" width="16" style="54"/>
    <col min="18" max="18" width="3.7109375" style="34" customWidth="1"/>
    <col min="19" max="19" width="4.7109375" style="54"/>
    <col min="20" max="21" width="5.7109375" style="54"/>
    <col min="22" max="22" width="6.28515625" style="54"/>
    <col min="23" max="23" width="16" style="54"/>
    <col min="24" max="24" width="3.7109375" style="34" customWidth="1"/>
    <col min="25" max="27" width="5.7109375" style="54" customWidth="1"/>
    <col min="28" max="28" width="6.28515625" style="54" customWidth="1"/>
    <col min="29" max="29" width="16" style="54" customWidth="1"/>
    <col min="30" max="30" width="3.85546875" style="54" customWidth="1"/>
    <col min="31" max="31" width="5.7109375" style="54" customWidth="1"/>
    <col min="32" max="32" width="4.5703125" style="54" customWidth="1"/>
    <col min="33" max="33" width="3.5703125" style="54" bestFit="1" customWidth="1"/>
    <col min="34" max="34" width="5.5703125" style="54" bestFit="1" customWidth="1"/>
    <col min="35" max="35" width="10" style="54" bestFit="1" customWidth="1"/>
    <col min="36" max="37" width="5.7109375" style="54" customWidth="1"/>
    <col min="38" max="38" width="6" style="54" customWidth="1"/>
    <col min="39" max="39" width="4.85546875" style="54" customWidth="1"/>
    <col min="40" max="40" width="7" style="54" customWidth="1"/>
    <col min="41" max="41" width="14.140625" style="54" customWidth="1"/>
    <col min="42" max="42" width="3.42578125" style="54" customWidth="1"/>
    <col min="43" max="43" width="5.7109375" style="54" customWidth="1"/>
    <col min="44" max="44" width="6.140625" style="54" customWidth="1"/>
    <col min="45" max="45" width="6.42578125" style="54" customWidth="1"/>
    <col min="46" max="46" width="6.28515625" style="54" customWidth="1"/>
    <col min="47" max="47" width="16" style="54"/>
    <col min="48" max="48" width="2.5703125" style="54"/>
    <col min="49" max="49" width="4.7109375" style="54"/>
    <col min="50" max="51" width="5.7109375" style="54"/>
    <col min="52" max="52" width="7.7109375" style="54"/>
    <col min="53" max="53" width="16" style="54"/>
    <col min="54" max="54" width="2.5703125" style="54"/>
    <col min="55" max="55" width="4.7109375" style="54"/>
    <col min="56" max="56" width="5.7109375" style="54"/>
    <col min="57" max="57" width="5.42578125" style="54" customWidth="1"/>
    <col min="58" max="58" width="7.140625" style="54" customWidth="1"/>
    <col min="59" max="59" width="13.5703125" style="54"/>
    <col min="60" max="60" width="2.5703125" style="54"/>
    <col min="61" max="61" width="4.7109375" style="54"/>
    <col min="62" max="63" width="5.7109375" style="54"/>
    <col min="64" max="64" width="8.7109375" style="54" customWidth="1"/>
    <col min="65" max="65" width="14.140625" style="54" customWidth="1"/>
    <col min="66" max="1025" width="9.28515625" style="54"/>
    <col min="1026" max="16384" width="9.140625" style="3"/>
  </cols>
  <sheetData>
    <row r="1" spans="1:1025">
      <c r="A1" s="54" t="s">
        <v>24</v>
      </c>
      <c r="B1" s="54">
        <f>'Nota Jual'!B3</f>
        <v>15</v>
      </c>
      <c r="C1" s="54" t="str">
        <f>+'Nota Jual'!A3</f>
        <v>Juni</v>
      </c>
    </row>
    <row r="2" spans="1:1025" s="55" customFormat="1" ht="12.75">
      <c r="A2" s="55" t="s">
        <v>25</v>
      </c>
      <c r="F2" s="285"/>
      <c r="G2" s="55" t="s">
        <v>26</v>
      </c>
      <c r="L2" s="285"/>
      <c r="M2" s="55" t="s">
        <v>27</v>
      </c>
      <c r="R2" s="285"/>
      <c r="S2" s="55" t="s">
        <v>28</v>
      </c>
      <c r="X2" s="285"/>
      <c r="Y2" s="55" t="s">
        <v>107</v>
      </c>
      <c r="AE2" s="55" t="s">
        <v>30</v>
      </c>
      <c r="AK2" s="55" t="s">
        <v>31</v>
      </c>
      <c r="AQ2" s="55" t="s">
        <v>32</v>
      </c>
      <c r="AW2" s="55" t="s">
        <v>33</v>
      </c>
    </row>
    <row r="3" spans="1:1025">
      <c r="A3" s="56" t="s">
        <v>34</v>
      </c>
      <c r="B3" s="56" t="s">
        <v>11</v>
      </c>
      <c r="C3" s="56" t="s">
        <v>12</v>
      </c>
      <c r="D3" s="56" t="s">
        <v>35</v>
      </c>
      <c r="E3" s="56" t="s">
        <v>36</v>
      </c>
      <c r="G3" s="56" t="s">
        <v>34</v>
      </c>
      <c r="H3" s="56" t="s">
        <v>11</v>
      </c>
      <c r="I3" s="56" t="s">
        <v>12</v>
      </c>
      <c r="J3" s="56" t="s">
        <v>35</v>
      </c>
      <c r="K3" s="56" t="s">
        <v>36</v>
      </c>
      <c r="M3" s="56" t="s">
        <v>34</v>
      </c>
      <c r="N3" s="56" t="s">
        <v>11</v>
      </c>
      <c r="O3" s="56" t="s">
        <v>12</v>
      </c>
      <c r="P3" s="56" t="s">
        <v>35</v>
      </c>
      <c r="Q3" s="56" t="s">
        <v>36</v>
      </c>
      <c r="S3" s="56" t="s">
        <v>34</v>
      </c>
      <c r="T3" s="56" t="s">
        <v>11</v>
      </c>
      <c r="U3" s="56" t="s">
        <v>12</v>
      </c>
      <c r="V3" s="56" t="s">
        <v>35</v>
      </c>
      <c r="W3" s="56" t="s">
        <v>36</v>
      </c>
      <c r="Y3" s="56" t="s">
        <v>34</v>
      </c>
      <c r="Z3" s="56" t="s">
        <v>11</v>
      </c>
      <c r="AA3" s="56" t="s">
        <v>12</v>
      </c>
      <c r="AB3" s="56" t="s">
        <v>35</v>
      </c>
      <c r="AC3" s="56" t="s">
        <v>36</v>
      </c>
      <c r="AE3" s="56" t="s">
        <v>34</v>
      </c>
      <c r="AF3" s="56" t="s">
        <v>11</v>
      </c>
      <c r="AG3" s="56" t="s">
        <v>12</v>
      </c>
      <c r="AH3" s="56" t="s">
        <v>35</v>
      </c>
      <c r="AI3" s="56" t="s">
        <v>36</v>
      </c>
      <c r="AK3" s="56" t="s">
        <v>34</v>
      </c>
      <c r="AL3" s="56" t="s">
        <v>11</v>
      </c>
      <c r="AM3" s="56" t="s">
        <v>12</v>
      </c>
      <c r="AN3" s="56" t="s">
        <v>35</v>
      </c>
      <c r="AO3" s="56" t="s">
        <v>36</v>
      </c>
      <c r="AQ3" s="56" t="s">
        <v>34</v>
      </c>
      <c r="AR3" s="56" t="s">
        <v>11</v>
      </c>
      <c r="AS3" s="56" t="s">
        <v>12</v>
      </c>
      <c r="AT3" s="56" t="s">
        <v>35</v>
      </c>
      <c r="AU3" s="56" t="s">
        <v>36</v>
      </c>
      <c r="AW3" s="56" t="s">
        <v>34</v>
      </c>
      <c r="AX3" s="56" t="s">
        <v>11</v>
      </c>
      <c r="AY3" s="56" t="s">
        <v>12</v>
      </c>
      <c r="AZ3" s="56" t="s">
        <v>35</v>
      </c>
      <c r="BA3" s="56" t="s">
        <v>36</v>
      </c>
    </row>
    <row r="4" spans="1:1025">
      <c r="A4" s="235">
        <v>75</v>
      </c>
      <c r="B4" s="36">
        <v>6</v>
      </c>
      <c r="C4" s="36">
        <v>9</v>
      </c>
      <c r="D4" s="36">
        <f>+(B4*12)+C4</f>
        <v>81</v>
      </c>
      <c r="E4" s="36">
        <f t="shared" ref="E4:E30" si="0">+D4*A4*1000</f>
        <v>6075000</v>
      </c>
      <c r="F4" s="153"/>
      <c r="G4" s="57">
        <f>+$A$4</f>
        <v>75</v>
      </c>
      <c r="H4" s="36">
        <v>25</v>
      </c>
      <c r="I4" s="36">
        <v>5</v>
      </c>
      <c r="J4" s="36">
        <f t="shared" ref="J4:J30" si="1">+(H4*12)+I4</f>
        <v>305</v>
      </c>
      <c r="K4" s="36">
        <f t="shared" ref="K4:K30" si="2">+J4*G4*1000</f>
        <v>22875000</v>
      </c>
      <c r="M4" s="57">
        <f>+$A$4</f>
        <v>75</v>
      </c>
      <c r="N4" s="36">
        <v>25</v>
      </c>
      <c r="O4" s="36">
        <v>6</v>
      </c>
      <c r="P4" s="36">
        <f t="shared" ref="P4:P30" si="3">+(N4*12)+O4</f>
        <v>306</v>
      </c>
      <c r="Q4" s="36">
        <f t="shared" ref="Q4:Q30" si="4">+P4*M4*1000</f>
        <v>22950000</v>
      </c>
      <c r="S4" s="57">
        <f>+$A$4</f>
        <v>75</v>
      </c>
      <c r="T4" s="36"/>
      <c r="U4" s="36"/>
      <c r="V4" s="36">
        <f t="shared" ref="V4:V30" si="5">+(T4*12)+U4</f>
        <v>0</v>
      </c>
      <c r="W4" s="36">
        <f t="shared" ref="W4:W30" si="6">+V4*S4*1000</f>
        <v>0</v>
      </c>
      <c r="Y4" s="57">
        <f>+$A$4</f>
        <v>75</v>
      </c>
      <c r="Z4" s="36"/>
      <c r="AA4" s="36"/>
      <c r="AB4" s="36">
        <f t="shared" ref="AB4:AB30" si="7">+(Z4*12)+AA4</f>
        <v>0</v>
      </c>
      <c r="AC4" s="36">
        <f t="shared" ref="AC4:AC30" si="8">+AB4*Y4*1000</f>
        <v>0</v>
      </c>
      <c r="AE4" s="57">
        <f>+$A$4</f>
        <v>75</v>
      </c>
      <c r="AF4" s="36"/>
      <c r="AG4" s="36"/>
      <c r="AH4" s="36">
        <f t="shared" ref="AH4:AH30" si="9">+(AF4*12)+AG4</f>
        <v>0</v>
      </c>
      <c r="AI4" s="36">
        <f t="shared" ref="AI4:AI30" si="10">+AH4*AE4*1000</f>
        <v>0</v>
      </c>
      <c r="AK4" s="57">
        <f>+$A$4</f>
        <v>75</v>
      </c>
      <c r="AL4" s="36"/>
      <c r="AM4" s="36"/>
      <c r="AN4" s="36">
        <f t="shared" ref="AN4:AN30" si="11">+(AL4*12)+AM4</f>
        <v>0</v>
      </c>
      <c r="AO4" s="36">
        <f t="shared" ref="AO4:AO30" si="12">+AN4*AK4*1000</f>
        <v>0</v>
      </c>
      <c r="AQ4" s="57">
        <f>+$A$4</f>
        <v>75</v>
      </c>
      <c r="AR4" s="36"/>
      <c r="AS4" s="36"/>
      <c r="AT4" s="36">
        <f t="shared" ref="AT4:AT30" si="13">+(AR4*12)+AS4</f>
        <v>0</v>
      </c>
      <c r="AU4" s="36">
        <f t="shared" ref="AU4:AU30" si="14">+AT4*AQ4*1000</f>
        <v>0</v>
      </c>
      <c r="AW4" s="57">
        <f>+$A$4</f>
        <v>75</v>
      </c>
      <c r="AX4" s="36"/>
      <c r="AY4" s="36"/>
      <c r="AZ4" s="36">
        <f t="shared" ref="AZ4:AZ30" si="15">+D4+J4-P4+V4+AB4-AH4+AN4-AT4</f>
        <v>80</v>
      </c>
      <c r="BA4" s="36">
        <f t="shared" ref="BA4:BA30" si="16">+AZ4*AW4*1000</f>
        <v>6000000</v>
      </c>
    </row>
    <row r="5" spans="1:1025" s="18" customFormat="1">
      <c r="A5" s="235">
        <v>58</v>
      </c>
      <c r="B5" s="166">
        <v>6</v>
      </c>
      <c r="C5" s="166"/>
      <c r="D5" s="36">
        <f t="shared" ref="D5:D30" si="17">+(B5*12)+C5</f>
        <v>72</v>
      </c>
      <c r="E5" s="166">
        <f t="shared" si="0"/>
        <v>4176000</v>
      </c>
      <c r="F5" s="206"/>
      <c r="G5" s="57">
        <f>$A$5</f>
        <v>58</v>
      </c>
      <c r="H5" s="36"/>
      <c r="I5" s="36"/>
      <c r="J5" s="166">
        <f t="shared" si="1"/>
        <v>0</v>
      </c>
      <c r="K5" s="166">
        <f t="shared" si="2"/>
        <v>0</v>
      </c>
      <c r="L5" s="291"/>
      <c r="M5" s="57">
        <f>$A$5</f>
        <v>58</v>
      </c>
      <c r="N5" s="36"/>
      <c r="O5" s="36"/>
      <c r="P5" s="231">
        <f t="shared" si="3"/>
        <v>0</v>
      </c>
      <c r="Q5" s="231">
        <f t="shared" si="4"/>
        <v>0</v>
      </c>
      <c r="R5" s="291"/>
      <c r="S5" s="57">
        <f>$A$5</f>
        <v>58</v>
      </c>
      <c r="T5" s="36"/>
      <c r="U5" s="36"/>
      <c r="V5" s="166">
        <f t="shared" si="5"/>
        <v>0</v>
      </c>
      <c r="W5" s="166">
        <f t="shared" si="6"/>
        <v>0</v>
      </c>
      <c r="X5" s="291"/>
      <c r="Y5" s="57">
        <f>$A$5</f>
        <v>58</v>
      </c>
      <c r="Z5" s="166"/>
      <c r="AA5" s="166"/>
      <c r="AB5" s="166">
        <f t="shared" si="7"/>
        <v>0</v>
      </c>
      <c r="AC5" s="166">
        <f t="shared" si="8"/>
        <v>0</v>
      </c>
      <c r="AD5" s="62"/>
      <c r="AE5" s="57">
        <f>$A$5</f>
        <v>58</v>
      </c>
      <c r="AF5" s="166"/>
      <c r="AG5" s="166"/>
      <c r="AH5" s="166">
        <f t="shared" si="9"/>
        <v>0</v>
      </c>
      <c r="AI5" s="166">
        <f t="shared" si="10"/>
        <v>0</v>
      </c>
      <c r="AJ5" s="62"/>
      <c r="AK5" s="57">
        <f>$A$5</f>
        <v>58</v>
      </c>
      <c r="AL5" s="166"/>
      <c r="AM5" s="166"/>
      <c r="AN5" s="166">
        <f t="shared" si="11"/>
        <v>0</v>
      </c>
      <c r="AO5" s="166">
        <f t="shared" si="12"/>
        <v>0</v>
      </c>
      <c r="AP5" s="62"/>
      <c r="AQ5" s="57">
        <f>$A$5</f>
        <v>58</v>
      </c>
      <c r="AR5" s="166"/>
      <c r="AS5" s="166"/>
      <c r="AT5" s="166">
        <f t="shared" si="13"/>
        <v>0</v>
      </c>
      <c r="AU5" s="166">
        <f t="shared" si="14"/>
        <v>0</v>
      </c>
      <c r="AV5" s="62"/>
      <c r="AW5" s="57">
        <f>$A$5</f>
        <v>58</v>
      </c>
      <c r="AX5" s="166"/>
      <c r="AY5" s="166"/>
      <c r="AZ5" s="166">
        <f t="shared" si="15"/>
        <v>72</v>
      </c>
      <c r="BA5" s="166">
        <f t="shared" si="16"/>
        <v>4176000</v>
      </c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  <c r="IW5" s="62"/>
      <c r="IX5" s="62"/>
      <c r="IY5" s="62"/>
      <c r="IZ5" s="62"/>
      <c r="JA5" s="62"/>
      <c r="JB5" s="62"/>
      <c r="JC5" s="62"/>
      <c r="JD5" s="62"/>
      <c r="JE5" s="62"/>
      <c r="JF5" s="62"/>
      <c r="JG5" s="62"/>
      <c r="JH5" s="62"/>
      <c r="JI5" s="62"/>
      <c r="JJ5" s="62"/>
      <c r="JK5" s="62"/>
      <c r="JL5" s="62"/>
      <c r="JM5" s="62"/>
      <c r="JN5" s="62"/>
      <c r="JO5" s="62"/>
      <c r="JP5" s="62"/>
      <c r="JQ5" s="62"/>
      <c r="JR5" s="62"/>
      <c r="JS5" s="62"/>
      <c r="JT5" s="62"/>
      <c r="JU5" s="62"/>
      <c r="JV5" s="62"/>
      <c r="JW5" s="62"/>
      <c r="JX5" s="62"/>
      <c r="JY5" s="62"/>
      <c r="JZ5" s="62"/>
      <c r="KA5" s="62"/>
      <c r="KB5" s="62"/>
      <c r="KC5" s="62"/>
      <c r="KD5" s="62"/>
      <c r="KE5" s="62"/>
      <c r="KF5" s="62"/>
      <c r="KG5" s="62"/>
      <c r="KH5" s="62"/>
      <c r="KI5" s="62"/>
      <c r="KJ5" s="62"/>
      <c r="KK5" s="62"/>
      <c r="KL5" s="62"/>
      <c r="KM5" s="62"/>
      <c r="KN5" s="62"/>
      <c r="KO5" s="62"/>
      <c r="KP5" s="62"/>
      <c r="KQ5" s="62"/>
      <c r="KR5" s="62"/>
      <c r="KS5" s="62"/>
      <c r="KT5" s="62"/>
      <c r="KU5" s="62"/>
      <c r="KV5" s="62"/>
      <c r="KW5" s="62"/>
      <c r="KX5" s="62"/>
      <c r="KY5" s="62"/>
      <c r="KZ5" s="62"/>
      <c r="LA5" s="62"/>
      <c r="LB5" s="62"/>
      <c r="LC5" s="62"/>
      <c r="LD5" s="62"/>
      <c r="LE5" s="62"/>
      <c r="LF5" s="62"/>
      <c r="LG5" s="62"/>
      <c r="LH5" s="62"/>
      <c r="LI5" s="62"/>
      <c r="LJ5" s="62"/>
      <c r="LK5" s="62"/>
      <c r="LL5" s="62"/>
      <c r="LM5" s="62"/>
      <c r="LN5" s="62"/>
      <c r="LO5" s="62"/>
      <c r="LP5" s="62"/>
      <c r="LQ5" s="62"/>
      <c r="LR5" s="62"/>
      <c r="LS5" s="62"/>
      <c r="LT5" s="62"/>
      <c r="LU5" s="62"/>
      <c r="LV5" s="62"/>
      <c r="LW5" s="62"/>
      <c r="LX5" s="62"/>
      <c r="LY5" s="62"/>
      <c r="LZ5" s="62"/>
      <c r="MA5" s="62"/>
      <c r="MB5" s="62"/>
      <c r="MC5" s="62"/>
      <c r="MD5" s="62"/>
      <c r="ME5" s="62"/>
      <c r="MF5" s="62"/>
      <c r="MG5" s="62"/>
      <c r="MH5" s="62"/>
      <c r="MI5" s="62"/>
      <c r="MJ5" s="62"/>
      <c r="MK5" s="62"/>
      <c r="ML5" s="62"/>
      <c r="MM5" s="62"/>
      <c r="MN5" s="62"/>
      <c r="MO5" s="62"/>
      <c r="MP5" s="62"/>
      <c r="MQ5" s="62"/>
      <c r="MR5" s="62"/>
      <c r="MS5" s="62"/>
      <c r="MT5" s="62"/>
      <c r="MU5" s="62"/>
      <c r="MV5" s="62"/>
      <c r="MW5" s="62"/>
      <c r="MX5" s="62"/>
      <c r="MY5" s="62"/>
      <c r="MZ5" s="62"/>
      <c r="NA5" s="62"/>
      <c r="NB5" s="62"/>
      <c r="NC5" s="62"/>
      <c r="ND5" s="62"/>
      <c r="NE5" s="62"/>
      <c r="NF5" s="62"/>
      <c r="NG5" s="62"/>
      <c r="NH5" s="62"/>
      <c r="NI5" s="62"/>
      <c r="NJ5" s="62"/>
      <c r="NK5" s="62"/>
      <c r="NL5" s="62"/>
      <c r="NM5" s="62"/>
      <c r="NN5" s="62"/>
      <c r="NO5" s="62"/>
      <c r="NP5" s="62"/>
      <c r="NQ5" s="62"/>
      <c r="NR5" s="62"/>
      <c r="NS5" s="62"/>
      <c r="NT5" s="62"/>
      <c r="NU5" s="62"/>
      <c r="NV5" s="62"/>
      <c r="NW5" s="62"/>
      <c r="NX5" s="62"/>
      <c r="NY5" s="62"/>
      <c r="NZ5" s="62"/>
      <c r="OA5" s="62"/>
      <c r="OB5" s="62"/>
      <c r="OC5" s="62"/>
      <c r="OD5" s="62"/>
      <c r="OE5" s="62"/>
      <c r="OF5" s="62"/>
      <c r="OG5" s="62"/>
      <c r="OH5" s="62"/>
      <c r="OI5" s="62"/>
      <c r="OJ5" s="62"/>
      <c r="OK5" s="62"/>
      <c r="OL5" s="62"/>
      <c r="OM5" s="62"/>
      <c r="ON5" s="62"/>
      <c r="OO5" s="62"/>
      <c r="OP5" s="62"/>
      <c r="OQ5" s="62"/>
      <c r="OR5" s="62"/>
      <c r="OS5" s="62"/>
      <c r="OT5" s="62"/>
      <c r="OU5" s="62"/>
      <c r="OV5" s="62"/>
      <c r="OW5" s="62"/>
      <c r="OX5" s="62"/>
      <c r="OY5" s="62"/>
      <c r="OZ5" s="62"/>
      <c r="PA5" s="62"/>
      <c r="PB5" s="62"/>
      <c r="PC5" s="62"/>
      <c r="PD5" s="62"/>
      <c r="PE5" s="62"/>
      <c r="PF5" s="62"/>
      <c r="PG5" s="62"/>
      <c r="PH5" s="62"/>
      <c r="PI5" s="62"/>
      <c r="PJ5" s="62"/>
      <c r="PK5" s="62"/>
      <c r="PL5" s="62"/>
      <c r="PM5" s="62"/>
      <c r="PN5" s="62"/>
      <c r="PO5" s="62"/>
      <c r="PP5" s="62"/>
      <c r="PQ5" s="62"/>
      <c r="PR5" s="62"/>
      <c r="PS5" s="62"/>
      <c r="PT5" s="62"/>
      <c r="PU5" s="62"/>
      <c r="PV5" s="62"/>
      <c r="PW5" s="62"/>
      <c r="PX5" s="62"/>
      <c r="PY5" s="62"/>
      <c r="PZ5" s="62"/>
      <c r="QA5" s="62"/>
      <c r="QB5" s="62"/>
      <c r="QC5" s="62"/>
      <c r="QD5" s="62"/>
      <c r="QE5" s="62"/>
      <c r="QF5" s="62"/>
      <c r="QG5" s="62"/>
      <c r="QH5" s="62"/>
      <c r="QI5" s="62"/>
      <c r="QJ5" s="62"/>
      <c r="QK5" s="62"/>
      <c r="QL5" s="62"/>
      <c r="QM5" s="62"/>
      <c r="QN5" s="62"/>
      <c r="QO5" s="62"/>
      <c r="QP5" s="62"/>
      <c r="QQ5" s="62"/>
      <c r="QR5" s="62"/>
      <c r="QS5" s="62"/>
      <c r="QT5" s="62"/>
      <c r="QU5" s="62"/>
      <c r="QV5" s="62"/>
      <c r="QW5" s="62"/>
      <c r="QX5" s="62"/>
      <c r="QY5" s="62"/>
      <c r="QZ5" s="62"/>
      <c r="RA5" s="62"/>
      <c r="RB5" s="62"/>
      <c r="RC5" s="62"/>
      <c r="RD5" s="62"/>
      <c r="RE5" s="62"/>
      <c r="RF5" s="62"/>
      <c r="RG5" s="62"/>
      <c r="RH5" s="62"/>
      <c r="RI5" s="62"/>
      <c r="RJ5" s="62"/>
      <c r="RK5" s="62"/>
      <c r="RL5" s="62"/>
      <c r="RM5" s="62"/>
      <c r="RN5" s="62"/>
      <c r="RO5" s="62"/>
      <c r="RP5" s="62"/>
      <c r="RQ5" s="62"/>
      <c r="RR5" s="62"/>
      <c r="RS5" s="62"/>
      <c r="RT5" s="62"/>
      <c r="RU5" s="62"/>
      <c r="RV5" s="62"/>
      <c r="RW5" s="62"/>
      <c r="RX5" s="62"/>
      <c r="RY5" s="62"/>
      <c r="RZ5" s="62"/>
      <c r="SA5" s="62"/>
      <c r="SB5" s="62"/>
      <c r="SC5" s="62"/>
      <c r="SD5" s="62"/>
      <c r="SE5" s="62"/>
      <c r="SF5" s="62"/>
      <c r="SG5" s="62"/>
      <c r="SH5" s="62"/>
      <c r="SI5" s="62"/>
      <c r="SJ5" s="62"/>
      <c r="SK5" s="62"/>
      <c r="SL5" s="62"/>
      <c r="SM5" s="62"/>
      <c r="SN5" s="62"/>
      <c r="SO5" s="62"/>
      <c r="SP5" s="62"/>
      <c r="SQ5" s="62"/>
      <c r="SR5" s="62"/>
      <c r="SS5" s="62"/>
      <c r="ST5" s="62"/>
      <c r="SU5" s="62"/>
      <c r="SV5" s="62"/>
      <c r="SW5" s="62"/>
      <c r="SX5" s="62"/>
      <c r="SY5" s="62"/>
      <c r="SZ5" s="62"/>
      <c r="TA5" s="62"/>
      <c r="TB5" s="62"/>
      <c r="TC5" s="62"/>
      <c r="TD5" s="62"/>
      <c r="TE5" s="62"/>
      <c r="TF5" s="62"/>
      <c r="TG5" s="62"/>
      <c r="TH5" s="62"/>
      <c r="TI5" s="62"/>
      <c r="TJ5" s="62"/>
      <c r="TK5" s="62"/>
      <c r="TL5" s="62"/>
      <c r="TM5" s="62"/>
      <c r="TN5" s="62"/>
      <c r="TO5" s="62"/>
      <c r="TP5" s="62"/>
      <c r="TQ5" s="62"/>
      <c r="TR5" s="62"/>
      <c r="TS5" s="62"/>
      <c r="TT5" s="62"/>
      <c r="TU5" s="62"/>
      <c r="TV5" s="62"/>
      <c r="TW5" s="62"/>
      <c r="TX5" s="62"/>
      <c r="TY5" s="62"/>
      <c r="TZ5" s="62"/>
      <c r="UA5" s="62"/>
      <c r="UB5" s="62"/>
      <c r="UC5" s="62"/>
      <c r="UD5" s="62"/>
      <c r="UE5" s="62"/>
      <c r="UF5" s="62"/>
      <c r="UG5" s="62"/>
      <c r="UH5" s="62"/>
      <c r="UI5" s="62"/>
      <c r="UJ5" s="62"/>
      <c r="UK5" s="62"/>
      <c r="UL5" s="62"/>
      <c r="UM5" s="62"/>
      <c r="UN5" s="62"/>
      <c r="UO5" s="62"/>
      <c r="UP5" s="62"/>
      <c r="UQ5" s="62"/>
      <c r="UR5" s="62"/>
      <c r="US5" s="62"/>
      <c r="UT5" s="62"/>
      <c r="UU5" s="62"/>
      <c r="UV5" s="62"/>
      <c r="UW5" s="62"/>
      <c r="UX5" s="62"/>
      <c r="UY5" s="62"/>
      <c r="UZ5" s="62"/>
      <c r="VA5" s="62"/>
      <c r="VB5" s="62"/>
      <c r="VC5" s="62"/>
      <c r="VD5" s="62"/>
      <c r="VE5" s="62"/>
      <c r="VF5" s="62"/>
      <c r="VG5" s="62"/>
      <c r="VH5" s="62"/>
      <c r="VI5" s="62"/>
      <c r="VJ5" s="62"/>
      <c r="VK5" s="62"/>
      <c r="VL5" s="62"/>
      <c r="VM5" s="62"/>
      <c r="VN5" s="62"/>
      <c r="VO5" s="62"/>
      <c r="VP5" s="62"/>
      <c r="VQ5" s="62"/>
      <c r="VR5" s="62"/>
      <c r="VS5" s="62"/>
      <c r="VT5" s="62"/>
      <c r="VU5" s="62"/>
      <c r="VV5" s="62"/>
      <c r="VW5" s="62"/>
      <c r="VX5" s="62"/>
      <c r="VY5" s="62"/>
      <c r="VZ5" s="62"/>
      <c r="WA5" s="62"/>
      <c r="WB5" s="62"/>
      <c r="WC5" s="62"/>
      <c r="WD5" s="62"/>
      <c r="WE5" s="62"/>
      <c r="WF5" s="62"/>
      <c r="WG5" s="62"/>
      <c r="WH5" s="62"/>
      <c r="WI5" s="62"/>
      <c r="WJ5" s="62"/>
      <c r="WK5" s="62"/>
      <c r="WL5" s="62"/>
      <c r="WM5" s="62"/>
      <c r="WN5" s="62"/>
      <c r="WO5" s="62"/>
      <c r="WP5" s="62"/>
      <c r="WQ5" s="62"/>
      <c r="WR5" s="62"/>
      <c r="WS5" s="62"/>
      <c r="WT5" s="62"/>
      <c r="WU5" s="62"/>
      <c r="WV5" s="62"/>
      <c r="WW5" s="62"/>
      <c r="WX5" s="62"/>
      <c r="WY5" s="62"/>
      <c r="WZ5" s="62"/>
      <c r="XA5" s="62"/>
      <c r="XB5" s="62"/>
      <c r="XC5" s="62"/>
      <c r="XD5" s="62"/>
      <c r="XE5" s="62"/>
      <c r="XF5" s="62"/>
      <c r="XG5" s="62"/>
      <c r="XH5" s="62"/>
      <c r="XI5" s="62"/>
      <c r="XJ5" s="62"/>
      <c r="XK5" s="62"/>
      <c r="XL5" s="62"/>
      <c r="XM5" s="62"/>
      <c r="XN5" s="62"/>
      <c r="XO5" s="62"/>
      <c r="XP5" s="62"/>
      <c r="XQ5" s="62"/>
      <c r="XR5" s="62"/>
      <c r="XS5" s="62"/>
      <c r="XT5" s="62"/>
      <c r="XU5" s="62"/>
      <c r="XV5" s="62"/>
      <c r="XW5" s="62"/>
      <c r="XX5" s="62"/>
      <c r="XY5" s="62"/>
      <c r="XZ5" s="62"/>
      <c r="YA5" s="62"/>
      <c r="YB5" s="62"/>
      <c r="YC5" s="62"/>
      <c r="YD5" s="62"/>
      <c r="YE5" s="62"/>
      <c r="YF5" s="62"/>
      <c r="YG5" s="62"/>
      <c r="YH5" s="62"/>
      <c r="YI5" s="62"/>
      <c r="YJ5" s="62"/>
      <c r="YK5" s="62"/>
      <c r="YL5" s="62"/>
      <c r="YM5" s="62"/>
      <c r="YN5" s="62"/>
      <c r="YO5" s="62"/>
      <c r="YP5" s="62"/>
      <c r="YQ5" s="62"/>
      <c r="YR5" s="62"/>
      <c r="YS5" s="62"/>
      <c r="YT5" s="62"/>
      <c r="YU5" s="62"/>
      <c r="YV5" s="62"/>
      <c r="YW5" s="62"/>
      <c r="YX5" s="62"/>
      <c r="YY5" s="62"/>
      <c r="YZ5" s="62"/>
      <c r="ZA5" s="62"/>
      <c r="ZB5" s="62"/>
      <c r="ZC5" s="62"/>
      <c r="ZD5" s="62"/>
      <c r="ZE5" s="62"/>
      <c r="ZF5" s="62"/>
      <c r="ZG5" s="62"/>
      <c r="ZH5" s="62"/>
      <c r="ZI5" s="62"/>
      <c r="ZJ5" s="62"/>
      <c r="ZK5" s="62"/>
      <c r="ZL5" s="62"/>
      <c r="ZM5" s="62"/>
      <c r="ZN5" s="62"/>
      <c r="ZO5" s="62"/>
      <c r="ZP5" s="62"/>
      <c r="ZQ5" s="62"/>
      <c r="ZR5" s="62"/>
      <c r="ZS5" s="62"/>
      <c r="ZT5" s="62"/>
      <c r="ZU5" s="62"/>
      <c r="ZV5" s="62"/>
      <c r="ZW5" s="62"/>
      <c r="ZX5" s="62"/>
      <c r="ZY5" s="62"/>
      <c r="ZZ5" s="62"/>
      <c r="AAA5" s="62"/>
      <c r="AAB5" s="62"/>
      <c r="AAC5" s="62"/>
      <c r="AAD5" s="62"/>
      <c r="AAE5" s="62"/>
      <c r="AAF5" s="62"/>
      <c r="AAG5" s="62"/>
      <c r="AAH5" s="62"/>
      <c r="AAI5" s="62"/>
      <c r="AAJ5" s="62"/>
      <c r="AAK5" s="62"/>
      <c r="AAL5" s="62"/>
      <c r="AAM5" s="62"/>
      <c r="AAN5" s="62"/>
      <c r="AAO5" s="62"/>
      <c r="AAP5" s="62"/>
      <c r="AAQ5" s="62"/>
      <c r="AAR5" s="62"/>
      <c r="AAS5" s="62"/>
      <c r="AAT5" s="62"/>
      <c r="AAU5" s="62"/>
      <c r="AAV5" s="62"/>
      <c r="AAW5" s="62"/>
      <c r="AAX5" s="62"/>
      <c r="AAY5" s="62"/>
      <c r="AAZ5" s="62"/>
      <c r="ABA5" s="62"/>
      <c r="ABB5" s="62"/>
      <c r="ABC5" s="62"/>
      <c r="ABD5" s="62"/>
      <c r="ABE5" s="62"/>
      <c r="ABF5" s="62"/>
      <c r="ABG5" s="62"/>
      <c r="ABH5" s="62"/>
      <c r="ABI5" s="62"/>
      <c r="ABJ5" s="62"/>
      <c r="ABK5" s="62"/>
      <c r="ABL5" s="62"/>
      <c r="ABM5" s="62"/>
      <c r="ABN5" s="62"/>
      <c r="ABO5" s="62"/>
      <c r="ABP5" s="62"/>
      <c r="ABQ5" s="62"/>
      <c r="ABR5" s="62"/>
      <c r="ABS5" s="62"/>
      <c r="ABT5" s="62"/>
      <c r="ABU5" s="62"/>
      <c r="ABV5" s="62"/>
      <c r="ABW5" s="62"/>
      <c r="ABX5" s="62"/>
      <c r="ABY5" s="62"/>
      <c r="ABZ5" s="62"/>
      <c r="ACA5" s="62"/>
      <c r="ACB5" s="62"/>
      <c r="ACC5" s="62"/>
      <c r="ACD5" s="62"/>
      <c r="ACE5" s="62"/>
      <c r="ACF5" s="62"/>
      <c r="ACG5" s="62"/>
      <c r="ACH5" s="62"/>
      <c r="ACI5" s="62"/>
      <c r="ACJ5" s="62"/>
      <c r="ACK5" s="62"/>
      <c r="ACL5" s="62"/>
      <c r="ACM5" s="62"/>
      <c r="ACN5" s="62"/>
      <c r="ACO5" s="62"/>
      <c r="ACP5" s="62"/>
      <c r="ACQ5" s="62"/>
      <c r="ACR5" s="62"/>
      <c r="ACS5" s="62"/>
      <c r="ACT5" s="62"/>
      <c r="ACU5" s="62"/>
      <c r="ACV5" s="62"/>
      <c r="ACW5" s="62"/>
      <c r="ACX5" s="62"/>
      <c r="ACY5" s="62"/>
      <c r="ACZ5" s="62"/>
      <c r="ADA5" s="62"/>
      <c r="ADB5" s="62"/>
      <c r="ADC5" s="62"/>
      <c r="ADD5" s="62"/>
      <c r="ADE5" s="62"/>
      <c r="ADF5" s="62"/>
      <c r="ADG5" s="62"/>
      <c r="ADH5" s="62"/>
      <c r="ADI5" s="62"/>
      <c r="ADJ5" s="62"/>
      <c r="ADK5" s="62"/>
      <c r="ADL5" s="62"/>
      <c r="ADM5" s="62"/>
      <c r="ADN5" s="62"/>
      <c r="ADO5" s="62"/>
      <c r="ADP5" s="62"/>
      <c r="ADQ5" s="62"/>
      <c r="ADR5" s="62"/>
      <c r="ADS5" s="62"/>
      <c r="ADT5" s="62"/>
      <c r="ADU5" s="62"/>
      <c r="ADV5" s="62"/>
      <c r="ADW5" s="62"/>
      <c r="ADX5" s="62"/>
      <c r="ADY5" s="62"/>
      <c r="ADZ5" s="62"/>
      <c r="AEA5" s="62"/>
      <c r="AEB5" s="62"/>
      <c r="AEC5" s="62"/>
      <c r="AED5" s="62"/>
      <c r="AEE5" s="62"/>
      <c r="AEF5" s="62"/>
      <c r="AEG5" s="62"/>
      <c r="AEH5" s="62"/>
      <c r="AEI5" s="62"/>
      <c r="AEJ5" s="62"/>
      <c r="AEK5" s="62"/>
      <c r="AEL5" s="62"/>
      <c r="AEM5" s="62"/>
      <c r="AEN5" s="62"/>
      <c r="AEO5" s="62"/>
      <c r="AEP5" s="62"/>
      <c r="AEQ5" s="62"/>
      <c r="AER5" s="62"/>
      <c r="AES5" s="62"/>
      <c r="AET5" s="62"/>
      <c r="AEU5" s="62"/>
      <c r="AEV5" s="62"/>
      <c r="AEW5" s="62"/>
      <c r="AEX5" s="62"/>
      <c r="AEY5" s="62"/>
      <c r="AEZ5" s="62"/>
      <c r="AFA5" s="62"/>
      <c r="AFB5" s="62"/>
      <c r="AFC5" s="62"/>
      <c r="AFD5" s="62"/>
      <c r="AFE5" s="62"/>
      <c r="AFF5" s="62"/>
      <c r="AFG5" s="62"/>
      <c r="AFH5" s="62"/>
      <c r="AFI5" s="62"/>
      <c r="AFJ5" s="62"/>
      <c r="AFK5" s="62"/>
      <c r="AFL5" s="62"/>
      <c r="AFM5" s="62"/>
      <c r="AFN5" s="62"/>
      <c r="AFO5" s="62"/>
      <c r="AFP5" s="62"/>
      <c r="AFQ5" s="62"/>
      <c r="AFR5" s="62"/>
      <c r="AFS5" s="62"/>
      <c r="AFT5" s="62"/>
      <c r="AFU5" s="62"/>
      <c r="AFV5" s="62"/>
      <c r="AFW5" s="62"/>
      <c r="AFX5" s="62"/>
      <c r="AFY5" s="62"/>
      <c r="AFZ5" s="62"/>
      <c r="AGA5" s="62"/>
      <c r="AGB5" s="62"/>
      <c r="AGC5" s="62"/>
      <c r="AGD5" s="62"/>
      <c r="AGE5" s="62"/>
      <c r="AGF5" s="62"/>
      <c r="AGG5" s="62"/>
      <c r="AGH5" s="62"/>
      <c r="AGI5" s="62"/>
      <c r="AGJ5" s="62"/>
      <c r="AGK5" s="62"/>
      <c r="AGL5" s="62"/>
      <c r="AGM5" s="62"/>
      <c r="AGN5" s="62"/>
      <c r="AGO5" s="62"/>
      <c r="AGP5" s="62"/>
      <c r="AGQ5" s="62"/>
      <c r="AGR5" s="62"/>
      <c r="AGS5" s="62"/>
      <c r="AGT5" s="62"/>
      <c r="AGU5" s="62"/>
      <c r="AGV5" s="62"/>
      <c r="AGW5" s="62"/>
      <c r="AGX5" s="62"/>
      <c r="AGY5" s="62"/>
      <c r="AGZ5" s="62"/>
      <c r="AHA5" s="62"/>
      <c r="AHB5" s="62"/>
      <c r="AHC5" s="62"/>
      <c r="AHD5" s="62"/>
      <c r="AHE5" s="62"/>
      <c r="AHF5" s="62"/>
      <c r="AHG5" s="62"/>
      <c r="AHH5" s="62"/>
      <c r="AHI5" s="62"/>
      <c r="AHJ5" s="62"/>
      <c r="AHK5" s="62"/>
      <c r="AHL5" s="62"/>
      <c r="AHM5" s="62"/>
      <c r="AHN5" s="62"/>
      <c r="AHO5" s="62"/>
      <c r="AHP5" s="62"/>
      <c r="AHQ5" s="62"/>
      <c r="AHR5" s="62"/>
      <c r="AHS5" s="62"/>
      <c r="AHT5" s="62"/>
      <c r="AHU5" s="62"/>
      <c r="AHV5" s="62"/>
      <c r="AHW5" s="62"/>
      <c r="AHX5" s="62"/>
      <c r="AHY5" s="62"/>
      <c r="AHZ5" s="62"/>
      <c r="AIA5" s="62"/>
      <c r="AIB5" s="62"/>
      <c r="AIC5" s="62"/>
      <c r="AID5" s="62"/>
      <c r="AIE5" s="62"/>
      <c r="AIF5" s="62"/>
      <c r="AIG5" s="62"/>
      <c r="AIH5" s="62"/>
      <c r="AII5" s="62"/>
      <c r="AIJ5" s="62"/>
      <c r="AIK5" s="62"/>
      <c r="AIL5" s="62"/>
      <c r="AIM5" s="62"/>
      <c r="AIN5" s="62"/>
      <c r="AIO5" s="62"/>
      <c r="AIP5" s="62"/>
      <c r="AIQ5" s="62"/>
      <c r="AIR5" s="62"/>
      <c r="AIS5" s="62"/>
      <c r="AIT5" s="62"/>
      <c r="AIU5" s="62"/>
      <c r="AIV5" s="62"/>
      <c r="AIW5" s="62"/>
      <c r="AIX5" s="62"/>
      <c r="AIY5" s="62"/>
      <c r="AIZ5" s="62"/>
      <c r="AJA5" s="62"/>
      <c r="AJB5" s="62"/>
      <c r="AJC5" s="62"/>
      <c r="AJD5" s="62"/>
      <c r="AJE5" s="62"/>
      <c r="AJF5" s="62"/>
      <c r="AJG5" s="62"/>
      <c r="AJH5" s="62"/>
      <c r="AJI5" s="62"/>
      <c r="AJJ5" s="62"/>
      <c r="AJK5" s="62"/>
      <c r="AJL5" s="62"/>
      <c r="AJM5" s="62"/>
      <c r="AJN5" s="62"/>
      <c r="AJO5" s="62"/>
      <c r="AJP5" s="62"/>
      <c r="AJQ5" s="62"/>
      <c r="AJR5" s="62"/>
      <c r="AJS5" s="62"/>
      <c r="AJT5" s="62"/>
      <c r="AJU5" s="62"/>
      <c r="AJV5" s="62"/>
      <c r="AJW5" s="62"/>
      <c r="AJX5" s="62"/>
      <c r="AJY5" s="62"/>
      <c r="AJZ5" s="62"/>
      <c r="AKA5" s="62"/>
      <c r="AKB5" s="62"/>
      <c r="AKC5" s="62"/>
      <c r="AKD5" s="62"/>
      <c r="AKE5" s="62"/>
      <c r="AKF5" s="62"/>
      <c r="AKG5" s="62"/>
      <c r="AKH5" s="62"/>
      <c r="AKI5" s="62"/>
      <c r="AKJ5" s="62"/>
      <c r="AKK5" s="62"/>
      <c r="AKL5" s="62"/>
      <c r="AKM5" s="62"/>
      <c r="AKN5" s="62"/>
      <c r="AKO5" s="62"/>
      <c r="AKP5" s="62"/>
      <c r="AKQ5" s="62"/>
      <c r="AKR5" s="62"/>
      <c r="AKS5" s="62"/>
      <c r="AKT5" s="62"/>
      <c r="AKU5" s="62"/>
      <c r="AKV5" s="62"/>
      <c r="AKW5" s="62"/>
      <c r="AKX5" s="62"/>
      <c r="AKY5" s="62"/>
      <c r="AKZ5" s="62"/>
      <c r="ALA5" s="62"/>
      <c r="ALB5" s="62"/>
      <c r="ALC5" s="62"/>
      <c r="ALD5" s="62"/>
      <c r="ALE5" s="62"/>
      <c r="ALF5" s="62"/>
      <c r="ALG5" s="62"/>
      <c r="ALH5" s="62"/>
      <c r="ALI5" s="62"/>
      <c r="ALJ5" s="62"/>
      <c r="ALK5" s="62"/>
      <c r="ALL5" s="62"/>
      <c r="ALM5" s="62"/>
      <c r="ALN5" s="62"/>
      <c r="ALO5" s="62"/>
      <c r="ALP5" s="62"/>
      <c r="ALQ5" s="62"/>
      <c r="ALR5" s="62"/>
      <c r="ALS5" s="62"/>
      <c r="ALT5" s="62"/>
      <c r="ALU5" s="62"/>
      <c r="ALV5" s="62"/>
      <c r="ALW5" s="62"/>
      <c r="ALX5" s="62"/>
      <c r="ALY5" s="62"/>
      <c r="ALZ5" s="62"/>
      <c r="AMA5" s="62"/>
      <c r="AMB5" s="62"/>
      <c r="AMC5" s="62"/>
      <c r="AMD5" s="62"/>
      <c r="AME5" s="62"/>
      <c r="AMF5" s="62"/>
      <c r="AMG5" s="62"/>
      <c r="AMH5" s="62"/>
      <c r="AMI5" s="62"/>
      <c r="AMJ5" s="62"/>
      <c r="AMK5" s="62"/>
    </row>
    <row r="6" spans="1:1025" s="18" customFormat="1">
      <c r="A6" s="235">
        <v>80</v>
      </c>
      <c r="B6" s="166">
        <v>0</v>
      </c>
      <c r="C6" s="166">
        <v>0</v>
      </c>
      <c r="D6" s="36">
        <f t="shared" si="17"/>
        <v>0</v>
      </c>
      <c r="E6" s="166">
        <f t="shared" si="0"/>
        <v>0</v>
      </c>
      <c r="F6" s="206"/>
      <c r="G6" s="57">
        <f>+$A$6</f>
        <v>80</v>
      </c>
      <c r="H6" s="36"/>
      <c r="I6" s="36"/>
      <c r="J6" s="231">
        <f t="shared" si="1"/>
        <v>0</v>
      </c>
      <c r="K6" s="231">
        <f t="shared" si="2"/>
        <v>0</v>
      </c>
      <c r="L6" s="291"/>
      <c r="M6" s="57">
        <f>+$A$6</f>
        <v>80</v>
      </c>
      <c r="N6" s="36"/>
      <c r="O6" s="36"/>
      <c r="P6" s="231">
        <f t="shared" si="3"/>
        <v>0</v>
      </c>
      <c r="Q6" s="231">
        <f t="shared" si="4"/>
        <v>0</v>
      </c>
      <c r="R6" s="291"/>
      <c r="S6" s="57">
        <f>+$A$6</f>
        <v>80</v>
      </c>
      <c r="T6" s="36"/>
      <c r="U6" s="36"/>
      <c r="V6" s="166">
        <f t="shared" si="5"/>
        <v>0</v>
      </c>
      <c r="W6" s="166">
        <f t="shared" si="6"/>
        <v>0</v>
      </c>
      <c r="X6" s="291"/>
      <c r="Y6" s="57">
        <f>+$A$6</f>
        <v>80</v>
      </c>
      <c r="Z6" s="166"/>
      <c r="AA6" s="166"/>
      <c r="AB6" s="166">
        <f t="shared" si="7"/>
        <v>0</v>
      </c>
      <c r="AC6" s="166">
        <f t="shared" si="8"/>
        <v>0</v>
      </c>
      <c r="AD6" s="62"/>
      <c r="AE6" s="57">
        <f>+$A$6</f>
        <v>80</v>
      </c>
      <c r="AF6" s="231"/>
      <c r="AG6" s="231"/>
      <c r="AH6" s="231">
        <f t="shared" si="9"/>
        <v>0</v>
      </c>
      <c r="AI6" s="231">
        <f t="shared" si="10"/>
        <v>0</v>
      </c>
      <c r="AJ6" s="62"/>
      <c r="AK6" s="57">
        <f>+$A$6</f>
        <v>80</v>
      </c>
      <c r="AL6" s="166"/>
      <c r="AM6" s="166"/>
      <c r="AN6" s="166">
        <f t="shared" si="11"/>
        <v>0</v>
      </c>
      <c r="AO6" s="166">
        <f t="shared" si="12"/>
        <v>0</v>
      </c>
      <c r="AP6" s="62"/>
      <c r="AQ6" s="57">
        <f>+$A$6</f>
        <v>80</v>
      </c>
      <c r="AR6" s="231"/>
      <c r="AS6" s="231"/>
      <c r="AT6" s="231">
        <f t="shared" si="13"/>
        <v>0</v>
      </c>
      <c r="AU6" s="231">
        <f t="shared" si="14"/>
        <v>0</v>
      </c>
      <c r="AV6" s="62"/>
      <c r="AW6" s="57">
        <f>+$A$6</f>
        <v>80</v>
      </c>
      <c r="AX6" s="166"/>
      <c r="AY6" s="166"/>
      <c r="AZ6" s="166">
        <f t="shared" si="15"/>
        <v>0</v>
      </c>
      <c r="BA6" s="166">
        <f t="shared" si="16"/>
        <v>0</v>
      </c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  <c r="IW6" s="62"/>
      <c r="IX6" s="62"/>
      <c r="IY6" s="62"/>
      <c r="IZ6" s="62"/>
      <c r="JA6" s="62"/>
      <c r="JB6" s="62"/>
      <c r="JC6" s="62"/>
      <c r="JD6" s="62"/>
      <c r="JE6" s="62"/>
      <c r="JF6" s="62"/>
      <c r="JG6" s="62"/>
      <c r="JH6" s="62"/>
      <c r="JI6" s="62"/>
      <c r="JJ6" s="62"/>
      <c r="JK6" s="62"/>
      <c r="JL6" s="62"/>
      <c r="JM6" s="62"/>
      <c r="JN6" s="62"/>
      <c r="JO6" s="62"/>
      <c r="JP6" s="62"/>
      <c r="JQ6" s="62"/>
      <c r="JR6" s="62"/>
      <c r="JS6" s="62"/>
      <c r="JT6" s="62"/>
      <c r="JU6" s="62"/>
      <c r="JV6" s="62"/>
      <c r="JW6" s="62"/>
      <c r="JX6" s="62"/>
      <c r="JY6" s="62"/>
      <c r="JZ6" s="62"/>
      <c r="KA6" s="62"/>
      <c r="KB6" s="62"/>
      <c r="KC6" s="62"/>
      <c r="KD6" s="62"/>
      <c r="KE6" s="62"/>
      <c r="KF6" s="62"/>
      <c r="KG6" s="62"/>
      <c r="KH6" s="62"/>
      <c r="KI6" s="62"/>
      <c r="KJ6" s="62"/>
      <c r="KK6" s="62"/>
      <c r="KL6" s="62"/>
      <c r="KM6" s="62"/>
      <c r="KN6" s="62"/>
      <c r="KO6" s="62"/>
      <c r="KP6" s="62"/>
      <c r="KQ6" s="62"/>
      <c r="KR6" s="62"/>
      <c r="KS6" s="62"/>
      <c r="KT6" s="62"/>
      <c r="KU6" s="62"/>
      <c r="KV6" s="62"/>
      <c r="KW6" s="62"/>
      <c r="KX6" s="62"/>
      <c r="KY6" s="62"/>
      <c r="KZ6" s="62"/>
      <c r="LA6" s="62"/>
      <c r="LB6" s="62"/>
      <c r="LC6" s="62"/>
      <c r="LD6" s="62"/>
      <c r="LE6" s="62"/>
      <c r="LF6" s="62"/>
      <c r="LG6" s="62"/>
      <c r="LH6" s="62"/>
      <c r="LI6" s="62"/>
      <c r="LJ6" s="62"/>
      <c r="LK6" s="62"/>
      <c r="LL6" s="62"/>
      <c r="LM6" s="62"/>
      <c r="LN6" s="62"/>
      <c r="LO6" s="62"/>
      <c r="LP6" s="62"/>
      <c r="LQ6" s="62"/>
      <c r="LR6" s="62"/>
      <c r="LS6" s="62"/>
      <c r="LT6" s="62"/>
      <c r="LU6" s="62"/>
      <c r="LV6" s="62"/>
      <c r="LW6" s="62"/>
      <c r="LX6" s="62"/>
      <c r="LY6" s="62"/>
      <c r="LZ6" s="62"/>
      <c r="MA6" s="62"/>
      <c r="MB6" s="62"/>
      <c r="MC6" s="62"/>
      <c r="MD6" s="62"/>
      <c r="ME6" s="62"/>
      <c r="MF6" s="62"/>
      <c r="MG6" s="62"/>
      <c r="MH6" s="62"/>
      <c r="MI6" s="62"/>
      <c r="MJ6" s="62"/>
      <c r="MK6" s="62"/>
      <c r="ML6" s="62"/>
      <c r="MM6" s="62"/>
      <c r="MN6" s="62"/>
      <c r="MO6" s="62"/>
      <c r="MP6" s="62"/>
      <c r="MQ6" s="62"/>
      <c r="MR6" s="62"/>
      <c r="MS6" s="62"/>
      <c r="MT6" s="62"/>
      <c r="MU6" s="62"/>
      <c r="MV6" s="62"/>
      <c r="MW6" s="62"/>
      <c r="MX6" s="62"/>
      <c r="MY6" s="62"/>
      <c r="MZ6" s="62"/>
      <c r="NA6" s="62"/>
      <c r="NB6" s="62"/>
      <c r="NC6" s="62"/>
      <c r="ND6" s="62"/>
      <c r="NE6" s="62"/>
      <c r="NF6" s="62"/>
      <c r="NG6" s="62"/>
      <c r="NH6" s="62"/>
      <c r="NI6" s="62"/>
      <c r="NJ6" s="62"/>
      <c r="NK6" s="62"/>
      <c r="NL6" s="62"/>
      <c r="NM6" s="62"/>
      <c r="NN6" s="62"/>
      <c r="NO6" s="62"/>
      <c r="NP6" s="62"/>
      <c r="NQ6" s="62"/>
      <c r="NR6" s="62"/>
      <c r="NS6" s="62"/>
      <c r="NT6" s="62"/>
      <c r="NU6" s="62"/>
      <c r="NV6" s="62"/>
      <c r="NW6" s="62"/>
      <c r="NX6" s="62"/>
      <c r="NY6" s="62"/>
      <c r="NZ6" s="62"/>
      <c r="OA6" s="62"/>
      <c r="OB6" s="62"/>
      <c r="OC6" s="62"/>
      <c r="OD6" s="62"/>
      <c r="OE6" s="62"/>
      <c r="OF6" s="62"/>
      <c r="OG6" s="62"/>
      <c r="OH6" s="62"/>
      <c r="OI6" s="62"/>
      <c r="OJ6" s="62"/>
      <c r="OK6" s="62"/>
      <c r="OL6" s="62"/>
      <c r="OM6" s="62"/>
      <c r="ON6" s="62"/>
      <c r="OO6" s="62"/>
      <c r="OP6" s="62"/>
      <c r="OQ6" s="62"/>
      <c r="OR6" s="62"/>
      <c r="OS6" s="62"/>
      <c r="OT6" s="62"/>
      <c r="OU6" s="62"/>
      <c r="OV6" s="62"/>
      <c r="OW6" s="62"/>
      <c r="OX6" s="62"/>
      <c r="OY6" s="62"/>
      <c r="OZ6" s="62"/>
      <c r="PA6" s="62"/>
      <c r="PB6" s="62"/>
      <c r="PC6" s="62"/>
      <c r="PD6" s="62"/>
      <c r="PE6" s="62"/>
      <c r="PF6" s="62"/>
      <c r="PG6" s="62"/>
      <c r="PH6" s="62"/>
      <c r="PI6" s="62"/>
      <c r="PJ6" s="62"/>
      <c r="PK6" s="62"/>
      <c r="PL6" s="62"/>
      <c r="PM6" s="62"/>
      <c r="PN6" s="62"/>
      <c r="PO6" s="62"/>
      <c r="PP6" s="62"/>
      <c r="PQ6" s="62"/>
      <c r="PR6" s="62"/>
      <c r="PS6" s="62"/>
      <c r="PT6" s="62"/>
      <c r="PU6" s="62"/>
      <c r="PV6" s="62"/>
      <c r="PW6" s="62"/>
      <c r="PX6" s="62"/>
      <c r="PY6" s="62"/>
      <c r="PZ6" s="62"/>
      <c r="QA6" s="62"/>
      <c r="QB6" s="62"/>
      <c r="QC6" s="62"/>
      <c r="QD6" s="62"/>
      <c r="QE6" s="62"/>
      <c r="QF6" s="62"/>
      <c r="QG6" s="62"/>
      <c r="QH6" s="62"/>
      <c r="QI6" s="62"/>
      <c r="QJ6" s="62"/>
      <c r="QK6" s="62"/>
      <c r="QL6" s="62"/>
      <c r="QM6" s="62"/>
      <c r="QN6" s="62"/>
      <c r="QO6" s="62"/>
      <c r="QP6" s="62"/>
      <c r="QQ6" s="62"/>
      <c r="QR6" s="62"/>
      <c r="QS6" s="62"/>
      <c r="QT6" s="62"/>
      <c r="QU6" s="62"/>
      <c r="QV6" s="62"/>
      <c r="QW6" s="62"/>
      <c r="QX6" s="62"/>
      <c r="QY6" s="62"/>
      <c r="QZ6" s="62"/>
      <c r="RA6" s="62"/>
      <c r="RB6" s="62"/>
      <c r="RC6" s="62"/>
      <c r="RD6" s="62"/>
      <c r="RE6" s="62"/>
      <c r="RF6" s="62"/>
      <c r="RG6" s="62"/>
      <c r="RH6" s="62"/>
      <c r="RI6" s="62"/>
      <c r="RJ6" s="62"/>
      <c r="RK6" s="62"/>
      <c r="RL6" s="62"/>
      <c r="RM6" s="62"/>
      <c r="RN6" s="62"/>
      <c r="RO6" s="62"/>
      <c r="RP6" s="62"/>
      <c r="RQ6" s="62"/>
      <c r="RR6" s="62"/>
      <c r="RS6" s="62"/>
      <c r="RT6" s="62"/>
      <c r="RU6" s="62"/>
      <c r="RV6" s="62"/>
      <c r="RW6" s="62"/>
      <c r="RX6" s="62"/>
      <c r="RY6" s="62"/>
      <c r="RZ6" s="62"/>
      <c r="SA6" s="62"/>
      <c r="SB6" s="62"/>
      <c r="SC6" s="62"/>
      <c r="SD6" s="62"/>
      <c r="SE6" s="62"/>
      <c r="SF6" s="62"/>
      <c r="SG6" s="62"/>
      <c r="SH6" s="62"/>
      <c r="SI6" s="62"/>
      <c r="SJ6" s="62"/>
      <c r="SK6" s="62"/>
      <c r="SL6" s="62"/>
      <c r="SM6" s="62"/>
      <c r="SN6" s="62"/>
      <c r="SO6" s="62"/>
      <c r="SP6" s="62"/>
      <c r="SQ6" s="62"/>
      <c r="SR6" s="62"/>
      <c r="SS6" s="62"/>
      <c r="ST6" s="62"/>
      <c r="SU6" s="62"/>
      <c r="SV6" s="62"/>
      <c r="SW6" s="62"/>
      <c r="SX6" s="62"/>
      <c r="SY6" s="62"/>
      <c r="SZ6" s="62"/>
      <c r="TA6" s="62"/>
      <c r="TB6" s="62"/>
      <c r="TC6" s="62"/>
      <c r="TD6" s="62"/>
      <c r="TE6" s="62"/>
      <c r="TF6" s="62"/>
      <c r="TG6" s="62"/>
      <c r="TH6" s="62"/>
      <c r="TI6" s="62"/>
      <c r="TJ6" s="62"/>
      <c r="TK6" s="62"/>
      <c r="TL6" s="62"/>
      <c r="TM6" s="62"/>
      <c r="TN6" s="62"/>
      <c r="TO6" s="62"/>
      <c r="TP6" s="62"/>
      <c r="TQ6" s="62"/>
      <c r="TR6" s="62"/>
      <c r="TS6" s="62"/>
      <c r="TT6" s="62"/>
      <c r="TU6" s="62"/>
      <c r="TV6" s="62"/>
      <c r="TW6" s="62"/>
      <c r="TX6" s="62"/>
      <c r="TY6" s="62"/>
      <c r="TZ6" s="62"/>
      <c r="UA6" s="62"/>
      <c r="UB6" s="62"/>
      <c r="UC6" s="62"/>
      <c r="UD6" s="62"/>
      <c r="UE6" s="62"/>
      <c r="UF6" s="62"/>
      <c r="UG6" s="62"/>
      <c r="UH6" s="62"/>
      <c r="UI6" s="62"/>
      <c r="UJ6" s="62"/>
      <c r="UK6" s="62"/>
      <c r="UL6" s="62"/>
      <c r="UM6" s="62"/>
      <c r="UN6" s="62"/>
      <c r="UO6" s="62"/>
      <c r="UP6" s="62"/>
      <c r="UQ6" s="62"/>
      <c r="UR6" s="62"/>
      <c r="US6" s="62"/>
      <c r="UT6" s="62"/>
      <c r="UU6" s="62"/>
      <c r="UV6" s="62"/>
      <c r="UW6" s="62"/>
      <c r="UX6" s="62"/>
      <c r="UY6" s="62"/>
      <c r="UZ6" s="62"/>
      <c r="VA6" s="62"/>
      <c r="VB6" s="62"/>
      <c r="VC6" s="62"/>
      <c r="VD6" s="62"/>
      <c r="VE6" s="62"/>
      <c r="VF6" s="62"/>
      <c r="VG6" s="62"/>
      <c r="VH6" s="62"/>
      <c r="VI6" s="62"/>
      <c r="VJ6" s="62"/>
      <c r="VK6" s="62"/>
      <c r="VL6" s="62"/>
      <c r="VM6" s="62"/>
      <c r="VN6" s="62"/>
      <c r="VO6" s="62"/>
      <c r="VP6" s="62"/>
      <c r="VQ6" s="62"/>
      <c r="VR6" s="62"/>
      <c r="VS6" s="62"/>
      <c r="VT6" s="62"/>
      <c r="VU6" s="62"/>
      <c r="VV6" s="62"/>
      <c r="VW6" s="62"/>
      <c r="VX6" s="62"/>
      <c r="VY6" s="62"/>
      <c r="VZ6" s="62"/>
      <c r="WA6" s="62"/>
      <c r="WB6" s="62"/>
      <c r="WC6" s="62"/>
      <c r="WD6" s="62"/>
      <c r="WE6" s="62"/>
      <c r="WF6" s="62"/>
      <c r="WG6" s="62"/>
      <c r="WH6" s="62"/>
      <c r="WI6" s="62"/>
      <c r="WJ6" s="62"/>
      <c r="WK6" s="62"/>
      <c r="WL6" s="62"/>
      <c r="WM6" s="62"/>
      <c r="WN6" s="62"/>
      <c r="WO6" s="62"/>
      <c r="WP6" s="62"/>
      <c r="WQ6" s="62"/>
      <c r="WR6" s="62"/>
      <c r="WS6" s="62"/>
      <c r="WT6" s="62"/>
      <c r="WU6" s="62"/>
      <c r="WV6" s="62"/>
      <c r="WW6" s="62"/>
      <c r="WX6" s="62"/>
      <c r="WY6" s="62"/>
      <c r="WZ6" s="62"/>
      <c r="XA6" s="62"/>
      <c r="XB6" s="62"/>
      <c r="XC6" s="62"/>
      <c r="XD6" s="62"/>
      <c r="XE6" s="62"/>
      <c r="XF6" s="62"/>
      <c r="XG6" s="62"/>
      <c r="XH6" s="62"/>
      <c r="XI6" s="62"/>
      <c r="XJ6" s="62"/>
      <c r="XK6" s="62"/>
      <c r="XL6" s="62"/>
      <c r="XM6" s="62"/>
      <c r="XN6" s="62"/>
      <c r="XO6" s="62"/>
      <c r="XP6" s="62"/>
      <c r="XQ6" s="62"/>
      <c r="XR6" s="62"/>
      <c r="XS6" s="62"/>
      <c r="XT6" s="62"/>
      <c r="XU6" s="62"/>
      <c r="XV6" s="62"/>
      <c r="XW6" s="62"/>
      <c r="XX6" s="62"/>
      <c r="XY6" s="62"/>
      <c r="XZ6" s="62"/>
      <c r="YA6" s="62"/>
      <c r="YB6" s="62"/>
      <c r="YC6" s="62"/>
      <c r="YD6" s="62"/>
      <c r="YE6" s="62"/>
      <c r="YF6" s="62"/>
      <c r="YG6" s="62"/>
      <c r="YH6" s="62"/>
      <c r="YI6" s="62"/>
      <c r="YJ6" s="62"/>
      <c r="YK6" s="62"/>
      <c r="YL6" s="62"/>
      <c r="YM6" s="62"/>
      <c r="YN6" s="62"/>
      <c r="YO6" s="62"/>
      <c r="YP6" s="62"/>
      <c r="YQ6" s="62"/>
      <c r="YR6" s="62"/>
      <c r="YS6" s="62"/>
      <c r="YT6" s="62"/>
      <c r="YU6" s="62"/>
      <c r="YV6" s="62"/>
      <c r="YW6" s="62"/>
      <c r="YX6" s="62"/>
      <c r="YY6" s="62"/>
      <c r="YZ6" s="62"/>
      <c r="ZA6" s="62"/>
      <c r="ZB6" s="62"/>
      <c r="ZC6" s="62"/>
      <c r="ZD6" s="62"/>
      <c r="ZE6" s="62"/>
      <c r="ZF6" s="62"/>
      <c r="ZG6" s="62"/>
      <c r="ZH6" s="62"/>
      <c r="ZI6" s="62"/>
      <c r="ZJ6" s="62"/>
      <c r="ZK6" s="62"/>
      <c r="ZL6" s="62"/>
      <c r="ZM6" s="62"/>
      <c r="ZN6" s="62"/>
      <c r="ZO6" s="62"/>
      <c r="ZP6" s="62"/>
      <c r="ZQ6" s="62"/>
      <c r="ZR6" s="62"/>
      <c r="ZS6" s="62"/>
      <c r="ZT6" s="62"/>
      <c r="ZU6" s="62"/>
      <c r="ZV6" s="62"/>
      <c r="ZW6" s="62"/>
      <c r="ZX6" s="62"/>
      <c r="ZY6" s="62"/>
      <c r="ZZ6" s="62"/>
      <c r="AAA6" s="62"/>
      <c r="AAB6" s="62"/>
      <c r="AAC6" s="62"/>
      <c r="AAD6" s="62"/>
      <c r="AAE6" s="62"/>
      <c r="AAF6" s="62"/>
      <c r="AAG6" s="62"/>
      <c r="AAH6" s="62"/>
      <c r="AAI6" s="62"/>
      <c r="AAJ6" s="62"/>
      <c r="AAK6" s="62"/>
      <c r="AAL6" s="62"/>
      <c r="AAM6" s="62"/>
      <c r="AAN6" s="62"/>
      <c r="AAO6" s="62"/>
      <c r="AAP6" s="62"/>
      <c r="AAQ6" s="62"/>
      <c r="AAR6" s="62"/>
      <c r="AAS6" s="62"/>
      <c r="AAT6" s="62"/>
      <c r="AAU6" s="62"/>
      <c r="AAV6" s="62"/>
      <c r="AAW6" s="62"/>
      <c r="AAX6" s="62"/>
      <c r="AAY6" s="62"/>
      <c r="AAZ6" s="62"/>
      <c r="ABA6" s="62"/>
      <c r="ABB6" s="62"/>
      <c r="ABC6" s="62"/>
      <c r="ABD6" s="62"/>
      <c r="ABE6" s="62"/>
      <c r="ABF6" s="62"/>
      <c r="ABG6" s="62"/>
      <c r="ABH6" s="62"/>
      <c r="ABI6" s="62"/>
      <c r="ABJ6" s="62"/>
      <c r="ABK6" s="62"/>
      <c r="ABL6" s="62"/>
      <c r="ABM6" s="62"/>
      <c r="ABN6" s="62"/>
      <c r="ABO6" s="62"/>
      <c r="ABP6" s="62"/>
      <c r="ABQ6" s="62"/>
      <c r="ABR6" s="62"/>
      <c r="ABS6" s="62"/>
      <c r="ABT6" s="62"/>
      <c r="ABU6" s="62"/>
      <c r="ABV6" s="62"/>
      <c r="ABW6" s="62"/>
      <c r="ABX6" s="62"/>
      <c r="ABY6" s="62"/>
      <c r="ABZ6" s="62"/>
      <c r="ACA6" s="62"/>
      <c r="ACB6" s="62"/>
      <c r="ACC6" s="62"/>
      <c r="ACD6" s="62"/>
      <c r="ACE6" s="62"/>
      <c r="ACF6" s="62"/>
      <c r="ACG6" s="62"/>
      <c r="ACH6" s="62"/>
      <c r="ACI6" s="62"/>
      <c r="ACJ6" s="62"/>
      <c r="ACK6" s="62"/>
      <c r="ACL6" s="62"/>
      <c r="ACM6" s="62"/>
      <c r="ACN6" s="62"/>
      <c r="ACO6" s="62"/>
      <c r="ACP6" s="62"/>
      <c r="ACQ6" s="62"/>
      <c r="ACR6" s="62"/>
      <c r="ACS6" s="62"/>
      <c r="ACT6" s="62"/>
      <c r="ACU6" s="62"/>
      <c r="ACV6" s="62"/>
      <c r="ACW6" s="62"/>
      <c r="ACX6" s="62"/>
      <c r="ACY6" s="62"/>
      <c r="ACZ6" s="62"/>
      <c r="ADA6" s="62"/>
      <c r="ADB6" s="62"/>
      <c r="ADC6" s="62"/>
      <c r="ADD6" s="62"/>
      <c r="ADE6" s="62"/>
      <c r="ADF6" s="62"/>
      <c r="ADG6" s="62"/>
      <c r="ADH6" s="62"/>
      <c r="ADI6" s="62"/>
      <c r="ADJ6" s="62"/>
      <c r="ADK6" s="62"/>
      <c r="ADL6" s="62"/>
      <c r="ADM6" s="62"/>
      <c r="ADN6" s="62"/>
      <c r="ADO6" s="62"/>
      <c r="ADP6" s="62"/>
      <c r="ADQ6" s="62"/>
      <c r="ADR6" s="62"/>
      <c r="ADS6" s="62"/>
      <c r="ADT6" s="62"/>
      <c r="ADU6" s="62"/>
      <c r="ADV6" s="62"/>
      <c r="ADW6" s="62"/>
      <c r="ADX6" s="62"/>
      <c r="ADY6" s="62"/>
      <c r="ADZ6" s="62"/>
      <c r="AEA6" s="62"/>
      <c r="AEB6" s="62"/>
      <c r="AEC6" s="62"/>
      <c r="AED6" s="62"/>
      <c r="AEE6" s="62"/>
      <c r="AEF6" s="62"/>
      <c r="AEG6" s="62"/>
      <c r="AEH6" s="62"/>
      <c r="AEI6" s="62"/>
      <c r="AEJ6" s="62"/>
      <c r="AEK6" s="62"/>
      <c r="AEL6" s="62"/>
      <c r="AEM6" s="62"/>
      <c r="AEN6" s="62"/>
      <c r="AEO6" s="62"/>
      <c r="AEP6" s="62"/>
      <c r="AEQ6" s="62"/>
      <c r="AER6" s="62"/>
      <c r="AES6" s="62"/>
      <c r="AET6" s="62"/>
      <c r="AEU6" s="62"/>
      <c r="AEV6" s="62"/>
      <c r="AEW6" s="62"/>
      <c r="AEX6" s="62"/>
      <c r="AEY6" s="62"/>
      <c r="AEZ6" s="62"/>
      <c r="AFA6" s="62"/>
      <c r="AFB6" s="62"/>
      <c r="AFC6" s="62"/>
      <c r="AFD6" s="62"/>
      <c r="AFE6" s="62"/>
      <c r="AFF6" s="62"/>
      <c r="AFG6" s="62"/>
      <c r="AFH6" s="62"/>
      <c r="AFI6" s="62"/>
      <c r="AFJ6" s="62"/>
      <c r="AFK6" s="62"/>
      <c r="AFL6" s="62"/>
      <c r="AFM6" s="62"/>
      <c r="AFN6" s="62"/>
      <c r="AFO6" s="62"/>
      <c r="AFP6" s="62"/>
      <c r="AFQ6" s="62"/>
      <c r="AFR6" s="62"/>
      <c r="AFS6" s="62"/>
      <c r="AFT6" s="62"/>
      <c r="AFU6" s="62"/>
      <c r="AFV6" s="62"/>
      <c r="AFW6" s="62"/>
      <c r="AFX6" s="62"/>
      <c r="AFY6" s="62"/>
      <c r="AFZ6" s="62"/>
      <c r="AGA6" s="62"/>
      <c r="AGB6" s="62"/>
      <c r="AGC6" s="62"/>
      <c r="AGD6" s="62"/>
      <c r="AGE6" s="62"/>
      <c r="AGF6" s="62"/>
      <c r="AGG6" s="62"/>
      <c r="AGH6" s="62"/>
      <c r="AGI6" s="62"/>
      <c r="AGJ6" s="62"/>
      <c r="AGK6" s="62"/>
      <c r="AGL6" s="62"/>
      <c r="AGM6" s="62"/>
      <c r="AGN6" s="62"/>
      <c r="AGO6" s="62"/>
      <c r="AGP6" s="62"/>
      <c r="AGQ6" s="62"/>
      <c r="AGR6" s="62"/>
      <c r="AGS6" s="62"/>
      <c r="AGT6" s="62"/>
      <c r="AGU6" s="62"/>
      <c r="AGV6" s="62"/>
      <c r="AGW6" s="62"/>
      <c r="AGX6" s="62"/>
      <c r="AGY6" s="62"/>
      <c r="AGZ6" s="62"/>
      <c r="AHA6" s="62"/>
      <c r="AHB6" s="62"/>
      <c r="AHC6" s="62"/>
      <c r="AHD6" s="62"/>
      <c r="AHE6" s="62"/>
      <c r="AHF6" s="62"/>
      <c r="AHG6" s="62"/>
      <c r="AHH6" s="62"/>
      <c r="AHI6" s="62"/>
      <c r="AHJ6" s="62"/>
      <c r="AHK6" s="62"/>
      <c r="AHL6" s="62"/>
      <c r="AHM6" s="62"/>
      <c r="AHN6" s="62"/>
      <c r="AHO6" s="62"/>
      <c r="AHP6" s="62"/>
      <c r="AHQ6" s="62"/>
      <c r="AHR6" s="62"/>
      <c r="AHS6" s="62"/>
      <c r="AHT6" s="62"/>
      <c r="AHU6" s="62"/>
      <c r="AHV6" s="62"/>
      <c r="AHW6" s="62"/>
      <c r="AHX6" s="62"/>
      <c r="AHY6" s="62"/>
      <c r="AHZ6" s="62"/>
      <c r="AIA6" s="62"/>
      <c r="AIB6" s="62"/>
      <c r="AIC6" s="62"/>
      <c r="AID6" s="62"/>
      <c r="AIE6" s="62"/>
      <c r="AIF6" s="62"/>
      <c r="AIG6" s="62"/>
      <c r="AIH6" s="62"/>
      <c r="AII6" s="62"/>
      <c r="AIJ6" s="62"/>
      <c r="AIK6" s="62"/>
      <c r="AIL6" s="62"/>
      <c r="AIM6" s="62"/>
      <c r="AIN6" s="62"/>
      <c r="AIO6" s="62"/>
      <c r="AIP6" s="62"/>
      <c r="AIQ6" s="62"/>
      <c r="AIR6" s="62"/>
      <c r="AIS6" s="62"/>
      <c r="AIT6" s="62"/>
      <c r="AIU6" s="62"/>
      <c r="AIV6" s="62"/>
      <c r="AIW6" s="62"/>
      <c r="AIX6" s="62"/>
      <c r="AIY6" s="62"/>
      <c r="AIZ6" s="62"/>
      <c r="AJA6" s="62"/>
      <c r="AJB6" s="62"/>
      <c r="AJC6" s="62"/>
      <c r="AJD6" s="62"/>
      <c r="AJE6" s="62"/>
      <c r="AJF6" s="62"/>
      <c r="AJG6" s="62"/>
      <c r="AJH6" s="62"/>
      <c r="AJI6" s="62"/>
      <c r="AJJ6" s="62"/>
      <c r="AJK6" s="62"/>
      <c r="AJL6" s="62"/>
      <c r="AJM6" s="62"/>
      <c r="AJN6" s="62"/>
      <c r="AJO6" s="62"/>
      <c r="AJP6" s="62"/>
      <c r="AJQ6" s="62"/>
      <c r="AJR6" s="62"/>
      <c r="AJS6" s="62"/>
      <c r="AJT6" s="62"/>
      <c r="AJU6" s="62"/>
      <c r="AJV6" s="62"/>
      <c r="AJW6" s="62"/>
      <c r="AJX6" s="62"/>
      <c r="AJY6" s="62"/>
      <c r="AJZ6" s="62"/>
      <c r="AKA6" s="62"/>
      <c r="AKB6" s="62"/>
      <c r="AKC6" s="62"/>
      <c r="AKD6" s="62"/>
      <c r="AKE6" s="62"/>
      <c r="AKF6" s="62"/>
      <c r="AKG6" s="62"/>
      <c r="AKH6" s="62"/>
      <c r="AKI6" s="62"/>
      <c r="AKJ6" s="62"/>
      <c r="AKK6" s="62"/>
      <c r="AKL6" s="62"/>
      <c r="AKM6" s="62"/>
      <c r="AKN6" s="62"/>
      <c r="AKO6" s="62"/>
      <c r="AKP6" s="62"/>
      <c r="AKQ6" s="62"/>
      <c r="AKR6" s="62"/>
      <c r="AKS6" s="62"/>
      <c r="AKT6" s="62"/>
      <c r="AKU6" s="62"/>
      <c r="AKV6" s="62"/>
      <c r="AKW6" s="62"/>
      <c r="AKX6" s="62"/>
      <c r="AKY6" s="62"/>
      <c r="AKZ6" s="62"/>
      <c r="ALA6" s="62"/>
      <c r="ALB6" s="62"/>
      <c r="ALC6" s="62"/>
      <c r="ALD6" s="62"/>
      <c r="ALE6" s="62"/>
      <c r="ALF6" s="62"/>
      <c r="ALG6" s="62"/>
      <c r="ALH6" s="62"/>
      <c r="ALI6" s="62"/>
      <c r="ALJ6" s="62"/>
      <c r="ALK6" s="62"/>
      <c r="ALL6" s="62"/>
      <c r="ALM6" s="62"/>
      <c r="ALN6" s="62"/>
      <c r="ALO6" s="62"/>
      <c r="ALP6" s="62"/>
      <c r="ALQ6" s="62"/>
      <c r="ALR6" s="62"/>
      <c r="ALS6" s="62"/>
      <c r="ALT6" s="62"/>
      <c r="ALU6" s="62"/>
      <c r="ALV6" s="62"/>
      <c r="ALW6" s="62"/>
      <c r="ALX6" s="62"/>
      <c r="ALY6" s="62"/>
      <c r="ALZ6" s="62"/>
      <c r="AMA6" s="62"/>
      <c r="AMB6" s="62"/>
      <c r="AMC6" s="62"/>
      <c r="AMD6" s="62"/>
      <c r="AME6" s="62"/>
      <c r="AMF6" s="62"/>
      <c r="AMG6" s="62"/>
      <c r="AMH6" s="62"/>
      <c r="AMI6" s="62"/>
      <c r="AMJ6" s="62"/>
      <c r="AMK6" s="62"/>
    </row>
    <row r="7" spans="1:1025">
      <c r="A7" s="236">
        <v>60</v>
      </c>
      <c r="B7" s="36">
        <v>0</v>
      </c>
      <c r="C7" s="36">
        <v>0</v>
      </c>
      <c r="D7" s="36">
        <f t="shared" si="17"/>
        <v>0</v>
      </c>
      <c r="E7" s="36">
        <f t="shared" si="0"/>
        <v>0</v>
      </c>
      <c r="F7" s="153"/>
      <c r="G7" s="57">
        <f>+$A$7</f>
        <v>60</v>
      </c>
      <c r="H7" s="36"/>
      <c r="I7" s="36"/>
      <c r="J7" s="36">
        <f t="shared" si="1"/>
        <v>0</v>
      </c>
      <c r="K7" s="36">
        <f t="shared" si="2"/>
        <v>0</v>
      </c>
      <c r="M7" s="57">
        <f>+$A$7</f>
        <v>60</v>
      </c>
      <c r="N7" s="36"/>
      <c r="O7" s="36"/>
      <c r="P7" s="36">
        <f t="shared" si="3"/>
        <v>0</v>
      </c>
      <c r="Q7" s="36">
        <f t="shared" si="4"/>
        <v>0</v>
      </c>
      <c r="S7" s="57">
        <f>+$A$7</f>
        <v>60</v>
      </c>
      <c r="T7" s="36"/>
      <c r="U7" s="36"/>
      <c r="V7" s="36">
        <f t="shared" si="5"/>
        <v>0</v>
      </c>
      <c r="W7" s="36">
        <f t="shared" si="6"/>
        <v>0</v>
      </c>
      <c r="Y7" s="57">
        <f>+$A$7</f>
        <v>60</v>
      </c>
      <c r="Z7" s="36"/>
      <c r="AA7" s="36"/>
      <c r="AB7" s="36">
        <f t="shared" si="7"/>
        <v>0</v>
      </c>
      <c r="AC7" s="36">
        <f t="shared" si="8"/>
        <v>0</v>
      </c>
      <c r="AE7" s="57">
        <f>+$A$7</f>
        <v>60</v>
      </c>
      <c r="AF7" s="36"/>
      <c r="AG7" s="36"/>
      <c r="AH7" s="36">
        <f t="shared" si="9"/>
        <v>0</v>
      </c>
      <c r="AI7" s="36">
        <f t="shared" si="10"/>
        <v>0</v>
      </c>
      <c r="AK7" s="57">
        <f>+$A$7</f>
        <v>60</v>
      </c>
      <c r="AL7" s="36"/>
      <c r="AM7" s="36"/>
      <c r="AN7" s="36">
        <f t="shared" si="11"/>
        <v>0</v>
      </c>
      <c r="AO7" s="36">
        <f t="shared" si="12"/>
        <v>0</v>
      </c>
      <c r="AQ7" s="57">
        <f>+$A$7</f>
        <v>60</v>
      </c>
      <c r="AR7" s="36"/>
      <c r="AS7" s="36"/>
      <c r="AT7" s="36">
        <f t="shared" si="13"/>
        <v>0</v>
      </c>
      <c r="AU7" s="36">
        <f t="shared" si="14"/>
        <v>0</v>
      </c>
      <c r="AW7" s="57">
        <f>+$A$7</f>
        <v>60</v>
      </c>
      <c r="AX7" s="36"/>
      <c r="AY7" s="36"/>
      <c r="AZ7" s="36">
        <f t="shared" si="15"/>
        <v>0</v>
      </c>
      <c r="BA7" s="36">
        <f t="shared" si="16"/>
        <v>0</v>
      </c>
    </row>
    <row r="8" spans="1:1025">
      <c r="A8" s="236">
        <v>82</v>
      </c>
      <c r="B8" s="36">
        <v>2</v>
      </c>
      <c r="C8" s="36">
        <v>5</v>
      </c>
      <c r="D8" s="36">
        <f t="shared" si="17"/>
        <v>29</v>
      </c>
      <c r="E8" s="36">
        <f t="shared" si="0"/>
        <v>2378000</v>
      </c>
      <c r="F8" s="153"/>
      <c r="G8" s="57">
        <f>+$A$8</f>
        <v>82</v>
      </c>
      <c r="H8" s="36"/>
      <c r="I8" s="36"/>
      <c r="J8" s="36">
        <f t="shared" si="1"/>
        <v>0</v>
      </c>
      <c r="K8" s="36">
        <f t="shared" si="2"/>
        <v>0</v>
      </c>
      <c r="M8" s="57">
        <f>+$A$8</f>
        <v>82</v>
      </c>
      <c r="N8" s="36"/>
      <c r="O8" s="36"/>
      <c r="P8" s="36">
        <f t="shared" si="3"/>
        <v>0</v>
      </c>
      <c r="Q8" s="36">
        <f t="shared" si="4"/>
        <v>0</v>
      </c>
      <c r="S8" s="57">
        <f>+$A$8</f>
        <v>82</v>
      </c>
      <c r="T8" s="36"/>
      <c r="U8" s="36"/>
      <c r="V8" s="36">
        <f t="shared" si="5"/>
        <v>0</v>
      </c>
      <c r="W8" s="36">
        <f t="shared" si="6"/>
        <v>0</v>
      </c>
      <c r="Y8" s="57">
        <f>+$A$8</f>
        <v>82</v>
      </c>
      <c r="Z8" s="36"/>
      <c r="AA8" s="36"/>
      <c r="AB8" s="36">
        <f t="shared" si="7"/>
        <v>0</v>
      </c>
      <c r="AC8" s="36">
        <f t="shared" si="8"/>
        <v>0</v>
      </c>
      <c r="AE8" s="57">
        <f>+$A$8</f>
        <v>82</v>
      </c>
      <c r="AF8" s="36"/>
      <c r="AG8" s="36"/>
      <c r="AH8" s="36">
        <f t="shared" si="9"/>
        <v>0</v>
      </c>
      <c r="AI8" s="36">
        <f t="shared" si="10"/>
        <v>0</v>
      </c>
      <c r="AK8" s="57">
        <f>+$A$8</f>
        <v>82</v>
      </c>
      <c r="AL8" s="36"/>
      <c r="AM8" s="36"/>
      <c r="AN8" s="36">
        <f t="shared" si="11"/>
        <v>0</v>
      </c>
      <c r="AO8" s="36">
        <f t="shared" si="12"/>
        <v>0</v>
      </c>
      <c r="AQ8" s="57">
        <f>+$A$8</f>
        <v>82</v>
      </c>
      <c r="AR8" s="36"/>
      <c r="AS8" s="36"/>
      <c r="AT8" s="36">
        <f t="shared" si="13"/>
        <v>0</v>
      </c>
      <c r="AU8" s="36">
        <f t="shared" si="14"/>
        <v>0</v>
      </c>
      <c r="AW8" s="57">
        <f>+$A$8</f>
        <v>82</v>
      </c>
      <c r="AX8" s="36"/>
      <c r="AY8" s="36"/>
      <c r="AZ8" s="36">
        <f t="shared" si="15"/>
        <v>29</v>
      </c>
      <c r="BA8" s="36">
        <f t="shared" si="16"/>
        <v>2378000</v>
      </c>
    </row>
    <row r="9" spans="1:1025">
      <c r="A9" s="236">
        <v>70</v>
      </c>
      <c r="B9" s="36">
        <v>0</v>
      </c>
      <c r="C9" s="36">
        <v>0</v>
      </c>
      <c r="D9" s="36">
        <f t="shared" si="17"/>
        <v>0</v>
      </c>
      <c r="E9" s="36">
        <f t="shared" si="0"/>
        <v>0</v>
      </c>
      <c r="F9" s="153"/>
      <c r="G9" s="57">
        <f>+$A$9</f>
        <v>70</v>
      </c>
      <c r="H9" s="36"/>
      <c r="I9" s="36"/>
      <c r="J9" s="36">
        <f t="shared" si="1"/>
        <v>0</v>
      </c>
      <c r="K9" s="36">
        <f t="shared" si="2"/>
        <v>0</v>
      </c>
      <c r="M9" s="57">
        <f>+$A$9</f>
        <v>70</v>
      </c>
      <c r="N9" s="36"/>
      <c r="O9" s="36"/>
      <c r="P9" s="36">
        <f t="shared" si="3"/>
        <v>0</v>
      </c>
      <c r="Q9" s="36">
        <f t="shared" si="4"/>
        <v>0</v>
      </c>
      <c r="S9" s="57">
        <f>+$A$9</f>
        <v>70</v>
      </c>
      <c r="T9" s="36"/>
      <c r="U9" s="36"/>
      <c r="V9" s="36">
        <f t="shared" si="5"/>
        <v>0</v>
      </c>
      <c r="W9" s="36">
        <f t="shared" si="6"/>
        <v>0</v>
      </c>
      <c r="Y9" s="57">
        <f>+$A$9</f>
        <v>70</v>
      </c>
      <c r="Z9" s="36"/>
      <c r="AA9" s="36"/>
      <c r="AB9" s="36">
        <f t="shared" si="7"/>
        <v>0</v>
      </c>
      <c r="AC9" s="36">
        <f t="shared" si="8"/>
        <v>0</v>
      </c>
      <c r="AE9" s="57">
        <f>+$A$9</f>
        <v>70</v>
      </c>
      <c r="AF9" s="36"/>
      <c r="AG9" s="36"/>
      <c r="AH9" s="36">
        <f t="shared" si="9"/>
        <v>0</v>
      </c>
      <c r="AI9" s="36">
        <f t="shared" si="10"/>
        <v>0</v>
      </c>
      <c r="AK9" s="57">
        <f>+$A$9</f>
        <v>70</v>
      </c>
      <c r="AL9" s="36"/>
      <c r="AM9" s="36"/>
      <c r="AN9" s="36">
        <f t="shared" si="11"/>
        <v>0</v>
      </c>
      <c r="AO9" s="36">
        <f t="shared" si="12"/>
        <v>0</v>
      </c>
      <c r="AQ9" s="57">
        <f>+$A$9</f>
        <v>70</v>
      </c>
      <c r="AR9" s="36"/>
      <c r="AS9" s="36"/>
      <c r="AT9" s="36">
        <f t="shared" si="13"/>
        <v>0</v>
      </c>
      <c r="AU9" s="36">
        <f t="shared" si="14"/>
        <v>0</v>
      </c>
      <c r="AW9" s="57">
        <f>+$A$9</f>
        <v>70</v>
      </c>
      <c r="AX9" s="36"/>
      <c r="AY9" s="36"/>
      <c r="AZ9" s="36">
        <f t="shared" si="15"/>
        <v>0</v>
      </c>
      <c r="BA9" s="36">
        <f t="shared" si="16"/>
        <v>0</v>
      </c>
    </row>
    <row r="10" spans="1:1025">
      <c r="A10" s="236">
        <v>90</v>
      </c>
      <c r="B10" s="36">
        <v>0</v>
      </c>
      <c r="C10" s="36">
        <v>0</v>
      </c>
      <c r="D10" s="36">
        <f t="shared" si="17"/>
        <v>0</v>
      </c>
      <c r="E10" s="36">
        <f t="shared" si="0"/>
        <v>0</v>
      </c>
      <c r="F10" s="153"/>
      <c r="G10" s="57">
        <f>+$A$10</f>
        <v>90</v>
      </c>
      <c r="H10" s="36"/>
      <c r="I10" s="36"/>
      <c r="J10" s="36">
        <f t="shared" si="1"/>
        <v>0</v>
      </c>
      <c r="K10" s="36">
        <f t="shared" si="2"/>
        <v>0</v>
      </c>
      <c r="M10" s="57">
        <f>+$A$10</f>
        <v>90</v>
      </c>
      <c r="N10" s="36">
        <v>8</v>
      </c>
      <c r="O10" s="36">
        <v>3</v>
      </c>
      <c r="P10" s="36">
        <f t="shared" si="3"/>
        <v>99</v>
      </c>
      <c r="Q10" s="36">
        <f t="shared" si="4"/>
        <v>8910000</v>
      </c>
      <c r="S10" s="57">
        <f>+$A$10</f>
        <v>90</v>
      </c>
      <c r="T10" s="36"/>
      <c r="U10" s="36"/>
      <c r="V10" s="36">
        <f t="shared" si="5"/>
        <v>0</v>
      </c>
      <c r="W10" s="36">
        <f t="shared" si="6"/>
        <v>0</v>
      </c>
      <c r="Y10" s="57">
        <f>+$A$10</f>
        <v>90</v>
      </c>
      <c r="Z10" s="36"/>
      <c r="AA10" s="36"/>
      <c r="AB10" s="36">
        <f t="shared" si="7"/>
        <v>0</v>
      </c>
      <c r="AC10" s="36">
        <f t="shared" si="8"/>
        <v>0</v>
      </c>
      <c r="AE10" s="57">
        <f>+$A$10</f>
        <v>90</v>
      </c>
      <c r="AF10" s="36"/>
      <c r="AG10" s="36"/>
      <c r="AH10" s="36">
        <f t="shared" si="9"/>
        <v>0</v>
      </c>
      <c r="AI10" s="36">
        <f t="shared" si="10"/>
        <v>0</v>
      </c>
      <c r="AK10" s="57">
        <f>+$A$10</f>
        <v>90</v>
      </c>
      <c r="AL10" s="36"/>
      <c r="AM10" s="36"/>
      <c r="AN10" s="36">
        <f t="shared" si="11"/>
        <v>0</v>
      </c>
      <c r="AO10" s="36">
        <f t="shared" si="12"/>
        <v>0</v>
      </c>
      <c r="AQ10" s="57">
        <f>+$A$10</f>
        <v>90</v>
      </c>
      <c r="AR10" s="36"/>
      <c r="AS10" s="36"/>
      <c r="AT10" s="36">
        <f t="shared" si="13"/>
        <v>0</v>
      </c>
      <c r="AU10" s="36">
        <f t="shared" si="14"/>
        <v>0</v>
      </c>
      <c r="AW10" s="57">
        <f>+$A$10</f>
        <v>90</v>
      </c>
      <c r="AX10" s="36"/>
      <c r="AY10" s="36"/>
      <c r="AZ10" s="36">
        <f t="shared" si="15"/>
        <v>-99</v>
      </c>
      <c r="BA10" s="36">
        <f t="shared" si="16"/>
        <v>-8910000</v>
      </c>
    </row>
    <row r="11" spans="1:1025">
      <c r="A11" s="236">
        <v>68</v>
      </c>
      <c r="B11" s="36">
        <v>0</v>
      </c>
      <c r="C11" s="36">
        <v>1</v>
      </c>
      <c r="D11" s="36">
        <f t="shared" si="17"/>
        <v>1</v>
      </c>
      <c r="E11" s="36">
        <f t="shared" si="0"/>
        <v>68000</v>
      </c>
      <c r="F11" s="153"/>
      <c r="G11" s="57">
        <f>+$A$11</f>
        <v>68</v>
      </c>
      <c r="H11" s="36"/>
      <c r="I11" s="36"/>
      <c r="J11" s="36">
        <f t="shared" si="1"/>
        <v>0</v>
      </c>
      <c r="K11" s="36">
        <f t="shared" si="2"/>
        <v>0</v>
      </c>
      <c r="M11" s="57">
        <f>+$A$11</f>
        <v>68</v>
      </c>
      <c r="N11" s="36"/>
      <c r="O11" s="36"/>
      <c r="P11" s="36">
        <f t="shared" si="3"/>
        <v>0</v>
      </c>
      <c r="Q11" s="36">
        <f t="shared" si="4"/>
        <v>0</v>
      </c>
      <c r="S11" s="57">
        <f>+$A$11</f>
        <v>68</v>
      </c>
      <c r="T11" s="36"/>
      <c r="U11" s="36"/>
      <c r="V11" s="36">
        <f t="shared" si="5"/>
        <v>0</v>
      </c>
      <c r="W11" s="36">
        <f t="shared" si="6"/>
        <v>0</v>
      </c>
      <c r="Y11" s="57">
        <f>+$A$11</f>
        <v>68</v>
      </c>
      <c r="Z11" s="36"/>
      <c r="AA11" s="36"/>
      <c r="AB11" s="36">
        <f t="shared" si="7"/>
        <v>0</v>
      </c>
      <c r="AC11" s="36">
        <f t="shared" si="8"/>
        <v>0</v>
      </c>
      <c r="AE11" s="57">
        <f>+$A$11</f>
        <v>68</v>
      </c>
      <c r="AF11" s="36"/>
      <c r="AG11" s="36"/>
      <c r="AH11" s="36">
        <f t="shared" si="9"/>
        <v>0</v>
      </c>
      <c r="AI11" s="36">
        <f t="shared" si="10"/>
        <v>0</v>
      </c>
      <c r="AK11" s="57">
        <f>+$A$11</f>
        <v>68</v>
      </c>
      <c r="AL11" s="36"/>
      <c r="AM11" s="36"/>
      <c r="AN11" s="36">
        <f t="shared" si="11"/>
        <v>0</v>
      </c>
      <c r="AO11" s="36">
        <f t="shared" si="12"/>
        <v>0</v>
      </c>
      <c r="AQ11" s="57">
        <f>+$A$11</f>
        <v>68</v>
      </c>
      <c r="AR11" s="36"/>
      <c r="AS11" s="36"/>
      <c r="AT11" s="36">
        <f t="shared" si="13"/>
        <v>0</v>
      </c>
      <c r="AU11" s="36">
        <f t="shared" si="14"/>
        <v>0</v>
      </c>
      <c r="AW11" s="57">
        <f>+$A$11</f>
        <v>68</v>
      </c>
      <c r="AX11" s="36"/>
      <c r="AY11" s="36"/>
      <c r="AZ11" s="36">
        <f t="shared" si="15"/>
        <v>1</v>
      </c>
      <c r="BA11" s="36">
        <f t="shared" si="16"/>
        <v>68000</v>
      </c>
    </row>
    <row r="12" spans="1:1025">
      <c r="A12" s="236">
        <v>135</v>
      </c>
      <c r="B12" s="36">
        <v>4</v>
      </c>
      <c r="C12" s="36">
        <v>11</v>
      </c>
      <c r="D12" s="36">
        <f t="shared" si="17"/>
        <v>59</v>
      </c>
      <c r="E12" s="36">
        <f t="shared" si="0"/>
        <v>7965000</v>
      </c>
      <c r="F12" s="153"/>
      <c r="G12" s="57">
        <f>+$A$12</f>
        <v>135</v>
      </c>
      <c r="H12" s="36"/>
      <c r="I12" s="36"/>
      <c r="J12" s="36">
        <f t="shared" si="1"/>
        <v>0</v>
      </c>
      <c r="K12" s="36">
        <f t="shared" si="2"/>
        <v>0</v>
      </c>
      <c r="M12" s="57">
        <f>+$A$12</f>
        <v>135</v>
      </c>
      <c r="N12" s="36"/>
      <c r="O12" s="36"/>
      <c r="P12" s="36">
        <f t="shared" si="3"/>
        <v>0</v>
      </c>
      <c r="Q12" s="36">
        <f t="shared" si="4"/>
        <v>0</v>
      </c>
      <c r="S12" s="57">
        <f>+$A$12</f>
        <v>135</v>
      </c>
      <c r="T12" s="36"/>
      <c r="U12" s="36"/>
      <c r="V12" s="36">
        <f t="shared" si="5"/>
        <v>0</v>
      </c>
      <c r="W12" s="36">
        <f t="shared" si="6"/>
        <v>0</v>
      </c>
      <c r="Y12" s="57">
        <f>+$A$12</f>
        <v>135</v>
      </c>
      <c r="Z12" s="36"/>
      <c r="AA12" s="36"/>
      <c r="AB12" s="36">
        <f t="shared" si="7"/>
        <v>0</v>
      </c>
      <c r="AC12" s="36">
        <f t="shared" si="8"/>
        <v>0</v>
      </c>
      <c r="AE12" s="57">
        <f>+$A$12</f>
        <v>135</v>
      </c>
      <c r="AF12" s="36"/>
      <c r="AG12" s="36"/>
      <c r="AH12" s="36">
        <f t="shared" si="9"/>
        <v>0</v>
      </c>
      <c r="AI12" s="36">
        <f t="shared" si="10"/>
        <v>0</v>
      </c>
      <c r="AK12" s="57">
        <f>+$A$12</f>
        <v>135</v>
      </c>
      <c r="AL12" s="36"/>
      <c r="AM12" s="36"/>
      <c r="AN12" s="36">
        <f t="shared" si="11"/>
        <v>0</v>
      </c>
      <c r="AO12" s="36">
        <f t="shared" si="12"/>
        <v>0</v>
      </c>
      <c r="AQ12" s="57">
        <f>+$A$12</f>
        <v>135</v>
      </c>
      <c r="AR12" s="36"/>
      <c r="AS12" s="36"/>
      <c r="AT12" s="36">
        <f t="shared" si="13"/>
        <v>0</v>
      </c>
      <c r="AU12" s="36">
        <f t="shared" si="14"/>
        <v>0</v>
      </c>
      <c r="AW12" s="57">
        <f>+$A$12</f>
        <v>135</v>
      </c>
      <c r="AX12" s="36"/>
      <c r="AY12" s="36"/>
      <c r="AZ12" s="36">
        <f t="shared" si="15"/>
        <v>59</v>
      </c>
      <c r="BA12" s="36">
        <f t="shared" si="16"/>
        <v>7965000</v>
      </c>
    </row>
    <row r="13" spans="1:1025">
      <c r="A13" s="236">
        <v>100</v>
      </c>
      <c r="B13" s="36">
        <v>5</v>
      </c>
      <c r="C13" s="36">
        <v>6</v>
      </c>
      <c r="D13" s="36">
        <f t="shared" si="17"/>
        <v>66</v>
      </c>
      <c r="E13" s="36">
        <f t="shared" si="0"/>
        <v>6600000</v>
      </c>
      <c r="F13" s="153"/>
      <c r="G13" s="57">
        <f>+$A$13</f>
        <v>100</v>
      </c>
      <c r="H13" s="36"/>
      <c r="I13" s="36"/>
      <c r="J13" s="36">
        <f t="shared" si="1"/>
        <v>0</v>
      </c>
      <c r="K13" s="36">
        <f t="shared" si="2"/>
        <v>0</v>
      </c>
      <c r="M13" s="57">
        <f>+$A$13</f>
        <v>100</v>
      </c>
      <c r="N13" s="36"/>
      <c r="O13" s="36"/>
      <c r="P13" s="36">
        <f t="shared" si="3"/>
        <v>0</v>
      </c>
      <c r="Q13" s="36">
        <f t="shared" si="4"/>
        <v>0</v>
      </c>
      <c r="S13" s="57">
        <f>+$A$13</f>
        <v>100</v>
      </c>
      <c r="T13" s="36"/>
      <c r="U13" s="36"/>
      <c r="V13" s="36">
        <f t="shared" si="5"/>
        <v>0</v>
      </c>
      <c r="W13" s="36">
        <f t="shared" si="6"/>
        <v>0</v>
      </c>
      <c r="Y13" s="57">
        <f>+$A$13</f>
        <v>100</v>
      </c>
      <c r="Z13" s="36"/>
      <c r="AA13" s="36"/>
      <c r="AB13" s="36">
        <f t="shared" si="7"/>
        <v>0</v>
      </c>
      <c r="AC13" s="36">
        <f t="shared" si="8"/>
        <v>0</v>
      </c>
      <c r="AE13" s="57">
        <f>+$A$13</f>
        <v>100</v>
      </c>
      <c r="AF13" s="36"/>
      <c r="AG13" s="36"/>
      <c r="AH13" s="36">
        <f t="shared" si="9"/>
        <v>0</v>
      </c>
      <c r="AI13" s="36">
        <f t="shared" si="10"/>
        <v>0</v>
      </c>
      <c r="AK13" s="57">
        <f>+$A$13</f>
        <v>100</v>
      </c>
      <c r="AL13" s="36"/>
      <c r="AM13" s="36"/>
      <c r="AN13" s="36">
        <f t="shared" si="11"/>
        <v>0</v>
      </c>
      <c r="AO13" s="36">
        <f t="shared" si="12"/>
        <v>0</v>
      </c>
      <c r="AQ13" s="57">
        <f>+$A$13</f>
        <v>100</v>
      </c>
      <c r="AR13" s="36"/>
      <c r="AS13" s="36"/>
      <c r="AT13" s="36">
        <f t="shared" si="13"/>
        <v>0</v>
      </c>
      <c r="AU13" s="36">
        <f t="shared" si="14"/>
        <v>0</v>
      </c>
      <c r="AW13" s="57">
        <f>+$A$13</f>
        <v>100</v>
      </c>
      <c r="AX13" s="36"/>
      <c r="AY13" s="36"/>
      <c r="AZ13" s="36">
        <f t="shared" si="15"/>
        <v>66</v>
      </c>
      <c r="BA13" s="36">
        <f t="shared" si="16"/>
        <v>6600000</v>
      </c>
    </row>
    <row r="14" spans="1:1025">
      <c r="A14" s="236">
        <v>35</v>
      </c>
      <c r="B14" s="36">
        <v>2</v>
      </c>
      <c r="C14" s="36">
        <v>10</v>
      </c>
      <c r="D14" s="36">
        <f t="shared" si="17"/>
        <v>34</v>
      </c>
      <c r="E14" s="36">
        <f t="shared" si="0"/>
        <v>1190000</v>
      </c>
      <c r="F14" s="153"/>
      <c r="G14" s="57">
        <f>+$A$14</f>
        <v>35</v>
      </c>
      <c r="H14" s="36"/>
      <c r="I14" s="36"/>
      <c r="J14" s="36">
        <f t="shared" si="1"/>
        <v>0</v>
      </c>
      <c r="K14" s="36">
        <f t="shared" si="2"/>
        <v>0</v>
      </c>
      <c r="M14" s="57">
        <f>+$A$14</f>
        <v>35</v>
      </c>
      <c r="N14" s="36"/>
      <c r="O14" s="36"/>
      <c r="P14" s="36">
        <f t="shared" si="3"/>
        <v>0</v>
      </c>
      <c r="Q14" s="36">
        <f t="shared" si="4"/>
        <v>0</v>
      </c>
      <c r="S14" s="57">
        <f>+$A$14</f>
        <v>35</v>
      </c>
      <c r="T14" s="36"/>
      <c r="U14" s="36"/>
      <c r="V14" s="36">
        <f t="shared" si="5"/>
        <v>0</v>
      </c>
      <c r="W14" s="36">
        <f t="shared" si="6"/>
        <v>0</v>
      </c>
      <c r="Y14" s="57">
        <f>+$A$14</f>
        <v>35</v>
      </c>
      <c r="Z14" s="36"/>
      <c r="AA14" s="36"/>
      <c r="AB14" s="36">
        <f t="shared" si="7"/>
        <v>0</v>
      </c>
      <c r="AC14" s="36">
        <f t="shared" si="8"/>
        <v>0</v>
      </c>
      <c r="AE14" s="57">
        <f>+$A$14</f>
        <v>35</v>
      </c>
      <c r="AF14" s="36"/>
      <c r="AG14" s="36"/>
      <c r="AH14" s="36">
        <f t="shared" si="9"/>
        <v>0</v>
      </c>
      <c r="AI14" s="36">
        <f t="shared" si="10"/>
        <v>0</v>
      </c>
      <c r="AK14" s="57">
        <f>+$A$14</f>
        <v>35</v>
      </c>
      <c r="AL14" s="36"/>
      <c r="AM14" s="36"/>
      <c r="AN14" s="36">
        <f t="shared" si="11"/>
        <v>0</v>
      </c>
      <c r="AO14" s="36">
        <f t="shared" si="12"/>
        <v>0</v>
      </c>
      <c r="AQ14" s="57">
        <f>+$A$14</f>
        <v>35</v>
      </c>
      <c r="AR14" s="36"/>
      <c r="AS14" s="36"/>
      <c r="AT14" s="36">
        <f t="shared" si="13"/>
        <v>0</v>
      </c>
      <c r="AU14" s="36">
        <f t="shared" si="14"/>
        <v>0</v>
      </c>
      <c r="AW14" s="57">
        <f>+$A$14</f>
        <v>35</v>
      </c>
      <c r="AX14" s="36"/>
      <c r="AY14" s="36"/>
      <c r="AZ14" s="36">
        <f t="shared" si="15"/>
        <v>34</v>
      </c>
      <c r="BA14" s="36">
        <f t="shared" si="16"/>
        <v>1190000</v>
      </c>
    </row>
    <row r="15" spans="1:1025">
      <c r="A15" s="236">
        <v>57</v>
      </c>
      <c r="B15" s="36">
        <v>0</v>
      </c>
      <c r="C15" s="36">
        <v>0</v>
      </c>
      <c r="D15" s="36">
        <f t="shared" si="17"/>
        <v>0</v>
      </c>
      <c r="E15" s="36">
        <f t="shared" si="0"/>
        <v>0</v>
      </c>
      <c r="F15" s="153"/>
      <c r="G15" s="57">
        <f>+$A$15</f>
        <v>57</v>
      </c>
      <c r="H15" s="36"/>
      <c r="I15" s="36"/>
      <c r="J15" s="36">
        <f t="shared" si="1"/>
        <v>0</v>
      </c>
      <c r="K15" s="36">
        <f t="shared" si="2"/>
        <v>0</v>
      </c>
      <c r="M15" s="57">
        <f>+$A$15</f>
        <v>57</v>
      </c>
      <c r="N15" s="36"/>
      <c r="O15" s="36"/>
      <c r="P15" s="36">
        <f t="shared" si="3"/>
        <v>0</v>
      </c>
      <c r="Q15" s="36">
        <f t="shared" si="4"/>
        <v>0</v>
      </c>
      <c r="S15" s="57">
        <f>+$A$15</f>
        <v>57</v>
      </c>
      <c r="T15" s="36"/>
      <c r="U15" s="36"/>
      <c r="V15" s="36">
        <f t="shared" si="5"/>
        <v>0</v>
      </c>
      <c r="W15" s="36">
        <f t="shared" si="6"/>
        <v>0</v>
      </c>
      <c r="Y15" s="57">
        <f>+$A$15</f>
        <v>57</v>
      </c>
      <c r="Z15" s="36"/>
      <c r="AA15" s="36"/>
      <c r="AB15" s="36">
        <f t="shared" si="7"/>
        <v>0</v>
      </c>
      <c r="AC15" s="36">
        <f t="shared" si="8"/>
        <v>0</v>
      </c>
      <c r="AE15" s="57">
        <f>+$A$15</f>
        <v>57</v>
      </c>
      <c r="AF15" s="36"/>
      <c r="AG15" s="36"/>
      <c r="AH15" s="36">
        <f t="shared" si="9"/>
        <v>0</v>
      </c>
      <c r="AI15" s="36">
        <f t="shared" si="10"/>
        <v>0</v>
      </c>
      <c r="AK15" s="57">
        <f>+$A$15</f>
        <v>57</v>
      </c>
      <c r="AL15" s="36"/>
      <c r="AM15" s="36"/>
      <c r="AN15" s="36">
        <f t="shared" si="11"/>
        <v>0</v>
      </c>
      <c r="AO15" s="36">
        <f t="shared" si="12"/>
        <v>0</v>
      </c>
      <c r="AQ15" s="57">
        <f>+$A$15</f>
        <v>57</v>
      </c>
      <c r="AR15" s="36"/>
      <c r="AS15" s="36"/>
      <c r="AT15" s="36">
        <f t="shared" si="13"/>
        <v>0</v>
      </c>
      <c r="AU15" s="36">
        <f t="shared" si="14"/>
        <v>0</v>
      </c>
      <c r="AW15" s="57">
        <f>+$A$15</f>
        <v>57</v>
      </c>
      <c r="AX15" s="36"/>
      <c r="AY15" s="36"/>
      <c r="AZ15" s="36">
        <f t="shared" si="15"/>
        <v>0</v>
      </c>
      <c r="BA15" s="36">
        <f t="shared" si="16"/>
        <v>0</v>
      </c>
    </row>
    <row r="16" spans="1:1025">
      <c r="A16" s="236">
        <v>20</v>
      </c>
      <c r="B16" s="36">
        <v>8</v>
      </c>
      <c r="C16" s="36">
        <v>21</v>
      </c>
      <c r="D16" s="36">
        <f t="shared" si="17"/>
        <v>117</v>
      </c>
      <c r="E16" s="36">
        <f t="shared" si="0"/>
        <v>2340000</v>
      </c>
      <c r="F16" s="153"/>
      <c r="G16" s="57">
        <f>+$A$16</f>
        <v>20</v>
      </c>
      <c r="H16" s="36"/>
      <c r="I16" s="36"/>
      <c r="J16" s="36">
        <f t="shared" si="1"/>
        <v>0</v>
      </c>
      <c r="K16" s="36">
        <f t="shared" si="2"/>
        <v>0</v>
      </c>
      <c r="M16" s="57">
        <f>+$A$16</f>
        <v>20</v>
      </c>
      <c r="N16" s="36"/>
      <c r="O16" s="36"/>
      <c r="P16" s="36">
        <f t="shared" si="3"/>
        <v>0</v>
      </c>
      <c r="Q16" s="36">
        <f t="shared" si="4"/>
        <v>0</v>
      </c>
      <c r="S16" s="57">
        <f>+$A$16</f>
        <v>20</v>
      </c>
      <c r="T16" s="36"/>
      <c r="U16" s="36"/>
      <c r="V16" s="36">
        <f t="shared" si="5"/>
        <v>0</v>
      </c>
      <c r="W16" s="36">
        <f t="shared" si="6"/>
        <v>0</v>
      </c>
      <c r="Y16" s="57">
        <f>+$A$16</f>
        <v>20</v>
      </c>
      <c r="Z16" s="36"/>
      <c r="AA16" s="36"/>
      <c r="AB16" s="36">
        <f t="shared" si="7"/>
        <v>0</v>
      </c>
      <c r="AC16" s="36">
        <f t="shared" si="8"/>
        <v>0</v>
      </c>
      <c r="AE16" s="57">
        <f>+$A$16</f>
        <v>20</v>
      </c>
      <c r="AF16" s="36"/>
      <c r="AG16" s="36"/>
      <c r="AH16" s="36">
        <f t="shared" si="9"/>
        <v>0</v>
      </c>
      <c r="AI16" s="36">
        <f t="shared" si="10"/>
        <v>0</v>
      </c>
      <c r="AK16" s="57">
        <f>+$A$16</f>
        <v>20</v>
      </c>
      <c r="AL16" s="36"/>
      <c r="AM16" s="36"/>
      <c r="AN16" s="36">
        <f t="shared" si="11"/>
        <v>0</v>
      </c>
      <c r="AO16" s="36">
        <f t="shared" si="12"/>
        <v>0</v>
      </c>
      <c r="AQ16" s="57">
        <f>+$A$16</f>
        <v>20</v>
      </c>
      <c r="AR16" s="36"/>
      <c r="AS16" s="36"/>
      <c r="AT16" s="36">
        <f t="shared" si="13"/>
        <v>0</v>
      </c>
      <c r="AU16" s="36">
        <f t="shared" si="14"/>
        <v>0</v>
      </c>
      <c r="AW16" s="57">
        <f>+$A$16</f>
        <v>20</v>
      </c>
      <c r="AX16" s="36"/>
      <c r="AY16" s="36"/>
      <c r="AZ16" s="36">
        <f t="shared" si="15"/>
        <v>117</v>
      </c>
      <c r="BA16" s="36">
        <f t="shared" si="16"/>
        <v>2340000</v>
      </c>
    </row>
    <row r="17" spans="1:53">
      <c r="A17" s="236">
        <v>38</v>
      </c>
      <c r="B17" s="36">
        <v>0</v>
      </c>
      <c r="C17" s="36">
        <v>1</v>
      </c>
      <c r="D17" s="36">
        <f t="shared" si="17"/>
        <v>1</v>
      </c>
      <c r="E17" s="36">
        <f t="shared" si="0"/>
        <v>38000</v>
      </c>
      <c r="F17" s="153"/>
      <c r="G17" s="57">
        <f>+$A$17</f>
        <v>38</v>
      </c>
      <c r="H17" s="36"/>
      <c r="I17" s="36"/>
      <c r="J17" s="36">
        <f t="shared" si="1"/>
        <v>0</v>
      </c>
      <c r="K17" s="36">
        <f t="shared" si="2"/>
        <v>0</v>
      </c>
      <c r="M17" s="57">
        <f>+$A$17</f>
        <v>38</v>
      </c>
      <c r="N17" s="36"/>
      <c r="O17" s="36"/>
      <c r="P17" s="36">
        <f t="shared" si="3"/>
        <v>0</v>
      </c>
      <c r="Q17" s="36">
        <f t="shared" si="4"/>
        <v>0</v>
      </c>
      <c r="S17" s="57">
        <f>+$A$17</f>
        <v>38</v>
      </c>
      <c r="T17" s="36"/>
      <c r="U17" s="36"/>
      <c r="V17" s="36">
        <f t="shared" si="5"/>
        <v>0</v>
      </c>
      <c r="W17" s="36">
        <f t="shared" si="6"/>
        <v>0</v>
      </c>
      <c r="Y17" s="57">
        <f>+$A$17</f>
        <v>38</v>
      </c>
      <c r="Z17" s="36"/>
      <c r="AA17" s="36"/>
      <c r="AB17" s="36">
        <f t="shared" si="7"/>
        <v>0</v>
      </c>
      <c r="AC17" s="36">
        <f t="shared" si="8"/>
        <v>0</v>
      </c>
      <c r="AE17" s="57">
        <f>+$A$17</f>
        <v>38</v>
      </c>
      <c r="AF17" s="36"/>
      <c r="AG17" s="36"/>
      <c r="AH17" s="36">
        <f t="shared" si="9"/>
        <v>0</v>
      </c>
      <c r="AI17" s="36">
        <f t="shared" si="10"/>
        <v>0</v>
      </c>
      <c r="AK17" s="57">
        <f>+$A$17</f>
        <v>38</v>
      </c>
      <c r="AL17" s="36"/>
      <c r="AM17" s="36"/>
      <c r="AN17" s="36">
        <f t="shared" si="11"/>
        <v>0</v>
      </c>
      <c r="AO17" s="36">
        <f t="shared" si="12"/>
        <v>0</v>
      </c>
      <c r="AQ17" s="57">
        <f>+$A$17</f>
        <v>38</v>
      </c>
      <c r="AR17" s="36"/>
      <c r="AS17" s="36"/>
      <c r="AT17" s="36">
        <f t="shared" si="13"/>
        <v>0</v>
      </c>
      <c r="AU17" s="36">
        <f t="shared" si="14"/>
        <v>0</v>
      </c>
      <c r="AW17" s="57">
        <f>+$A$17</f>
        <v>38</v>
      </c>
      <c r="AX17" s="36"/>
      <c r="AY17" s="36"/>
      <c r="AZ17" s="36">
        <f t="shared" si="15"/>
        <v>1</v>
      </c>
      <c r="BA17" s="36">
        <f t="shared" si="16"/>
        <v>38000</v>
      </c>
    </row>
    <row r="18" spans="1:53">
      <c r="A18" s="236">
        <v>40</v>
      </c>
      <c r="B18" s="36">
        <v>0</v>
      </c>
      <c r="C18" s="36">
        <v>0</v>
      </c>
      <c r="D18" s="36">
        <f t="shared" si="17"/>
        <v>0</v>
      </c>
      <c r="E18" s="36">
        <f t="shared" si="0"/>
        <v>0</v>
      </c>
      <c r="F18" s="153"/>
      <c r="G18" s="57">
        <f>+$A$18</f>
        <v>40</v>
      </c>
      <c r="H18" s="36"/>
      <c r="I18" s="36"/>
      <c r="J18" s="36">
        <f t="shared" si="1"/>
        <v>0</v>
      </c>
      <c r="K18" s="36">
        <f t="shared" si="2"/>
        <v>0</v>
      </c>
      <c r="M18" s="57">
        <f>+$A$18</f>
        <v>40</v>
      </c>
      <c r="N18" s="36"/>
      <c r="O18" s="36"/>
      <c r="P18" s="36">
        <f t="shared" si="3"/>
        <v>0</v>
      </c>
      <c r="Q18" s="36">
        <f t="shared" si="4"/>
        <v>0</v>
      </c>
      <c r="S18" s="57">
        <f>+$A$18</f>
        <v>40</v>
      </c>
      <c r="T18" s="36"/>
      <c r="U18" s="36"/>
      <c r="V18" s="36">
        <f t="shared" si="5"/>
        <v>0</v>
      </c>
      <c r="W18" s="36">
        <f t="shared" si="6"/>
        <v>0</v>
      </c>
      <c r="Y18" s="57">
        <f>+$A$18</f>
        <v>40</v>
      </c>
      <c r="Z18" s="36"/>
      <c r="AA18" s="36"/>
      <c r="AB18" s="36">
        <f t="shared" si="7"/>
        <v>0</v>
      </c>
      <c r="AC18" s="36">
        <f t="shared" si="8"/>
        <v>0</v>
      </c>
      <c r="AE18" s="57">
        <f>+$A$18</f>
        <v>40</v>
      </c>
      <c r="AF18" s="36"/>
      <c r="AG18" s="36"/>
      <c r="AH18" s="36">
        <f t="shared" si="9"/>
        <v>0</v>
      </c>
      <c r="AI18" s="36">
        <f t="shared" si="10"/>
        <v>0</v>
      </c>
      <c r="AK18" s="57">
        <f>+$A$18</f>
        <v>40</v>
      </c>
      <c r="AL18" s="36"/>
      <c r="AM18" s="36"/>
      <c r="AN18" s="36">
        <f t="shared" si="11"/>
        <v>0</v>
      </c>
      <c r="AO18" s="36">
        <f t="shared" si="12"/>
        <v>0</v>
      </c>
      <c r="AQ18" s="57">
        <f>+$A$18</f>
        <v>40</v>
      </c>
      <c r="AR18" s="36"/>
      <c r="AS18" s="36"/>
      <c r="AT18" s="36">
        <f t="shared" si="13"/>
        <v>0</v>
      </c>
      <c r="AU18" s="36">
        <f t="shared" si="14"/>
        <v>0</v>
      </c>
      <c r="AW18" s="57">
        <f>+$A$18</f>
        <v>40</v>
      </c>
      <c r="AX18" s="36"/>
      <c r="AY18" s="36"/>
      <c r="AZ18" s="36">
        <f t="shared" si="15"/>
        <v>0</v>
      </c>
      <c r="BA18" s="36">
        <f t="shared" si="16"/>
        <v>0</v>
      </c>
    </row>
    <row r="19" spans="1:53">
      <c r="A19" s="236">
        <v>42</v>
      </c>
      <c r="B19" s="36">
        <v>49</v>
      </c>
      <c r="C19" s="36"/>
      <c r="D19" s="36">
        <f t="shared" si="17"/>
        <v>588</v>
      </c>
      <c r="E19" s="36">
        <f t="shared" si="0"/>
        <v>24696000</v>
      </c>
      <c r="F19" s="153"/>
      <c r="G19" s="57">
        <f>+$A$19</f>
        <v>42</v>
      </c>
      <c r="H19" s="36"/>
      <c r="I19" s="36"/>
      <c r="J19" s="36">
        <f t="shared" si="1"/>
        <v>0</v>
      </c>
      <c r="K19" s="36">
        <f t="shared" si="2"/>
        <v>0</v>
      </c>
      <c r="M19" s="57">
        <f>+$A$19</f>
        <v>42</v>
      </c>
      <c r="N19" s="36">
        <v>17</v>
      </c>
      <c r="O19" s="36">
        <v>10</v>
      </c>
      <c r="P19" s="36">
        <f t="shared" si="3"/>
        <v>214</v>
      </c>
      <c r="Q19" s="36">
        <f t="shared" si="4"/>
        <v>8988000</v>
      </c>
      <c r="S19" s="57">
        <f>+$A$19</f>
        <v>42</v>
      </c>
      <c r="T19" s="36"/>
      <c r="U19" s="36"/>
      <c r="V19" s="36">
        <f t="shared" si="5"/>
        <v>0</v>
      </c>
      <c r="W19" s="36">
        <f t="shared" si="6"/>
        <v>0</v>
      </c>
      <c r="Y19" s="57">
        <f>+$A$19</f>
        <v>42</v>
      </c>
      <c r="Z19" s="36"/>
      <c r="AA19" s="36"/>
      <c r="AB19" s="36">
        <f t="shared" si="7"/>
        <v>0</v>
      </c>
      <c r="AC19" s="36">
        <f t="shared" si="8"/>
        <v>0</v>
      </c>
      <c r="AE19" s="57">
        <f>+$A$19</f>
        <v>42</v>
      </c>
      <c r="AF19" s="36"/>
      <c r="AG19" s="36"/>
      <c r="AH19" s="36">
        <f t="shared" si="9"/>
        <v>0</v>
      </c>
      <c r="AI19" s="36">
        <f t="shared" si="10"/>
        <v>0</v>
      </c>
      <c r="AK19" s="57">
        <f>+$A$19</f>
        <v>42</v>
      </c>
      <c r="AL19" s="36"/>
      <c r="AM19" s="36"/>
      <c r="AN19" s="36">
        <f t="shared" si="11"/>
        <v>0</v>
      </c>
      <c r="AO19" s="36">
        <f t="shared" si="12"/>
        <v>0</v>
      </c>
      <c r="AQ19" s="57">
        <f>+$A$19</f>
        <v>42</v>
      </c>
      <c r="AR19" s="36"/>
      <c r="AS19" s="36"/>
      <c r="AT19" s="36">
        <f t="shared" si="13"/>
        <v>0</v>
      </c>
      <c r="AU19" s="36">
        <f t="shared" si="14"/>
        <v>0</v>
      </c>
      <c r="AW19" s="57">
        <f>+$A$19</f>
        <v>42</v>
      </c>
      <c r="AX19" s="36"/>
      <c r="AY19" s="36"/>
      <c r="AZ19" s="36">
        <f t="shared" si="15"/>
        <v>374</v>
      </c>
      <c r="BA19" s="36">
        <f t="shared" si="16"/>
        <v>15708000</v>
      </c>
    </row>
    <row r="20" spans="1:53">
      <c r="A20" s="236">
        <v>45</v>
      </c>
      <c r="B20" s="36">
        <v>38</v>
      </c>
      <c r="C20" s="36">
        <v>11</v>
      </c>
      <c r="D20" s="36">
        <f t="shared" si="17"/>
        <v>467</v>
      </c>
      <c r="E20" s="36">
        <f t="shared" si="0"/>
        <v>21015000</v>
      </c>
      <c r="F20" s="153"/>
      <c r="G20" s="57">
        <f>+$A$20</f>
        <v>45</v>
      </c>
      <c r="H20" s="36">
        <v>12</v>
      </c>
      <c r="I20" s="36"/>
      <c r="J20" s="36">
        <f t="shared" si="1"/>
        <v>144</v>
      </c>
      <c r="K20" s="36">
        <f t="shared" si="2"/>
        <v>6480000</v>
      </c>
      <c r="M20" s="57">
        <f>+$A$20</f>
        <v>45</v>
      </c>
      <c r="N20" s="36">
        <v>4</v>
      </c>
      <c r="O20" s="36">
        <v>5</v>
      </c>
      <c r="P20" s="36">
        <f t="shared" si="3"/>
        <v>53</v>
      </c>
      <c r="Q20" s="36">
        <f t="shared" si="4"/>
        <v>2385000</v>
      </c>
      <c r="S20" s="57">
        <f>+$A$20</f>
        <v>45</v>
      </c>
      <c r="T20" s="36"/>
      <c r="U20" s="36"/>
      <c r="V20" s="36">
        <f t="shared" si="5"/>
        <v>0</v>
      </c>
      <c r="W20" s="36">
        <f t="shared" si="6"/>
        <v>0</v>
      </c>
      <c r="Y20" s="57">
        <f>+$A$20</f>
        <v>45</v>
      </c>
      <c r="Z20" s="36"/>
      <c r="AA20" s="36"/>
      <c r="AB20" s="36">
        <f t="shared" si="7"/>
        <v>0</v>
      </c>
      <c r="AC20" s="36">
        <f t="shared" si="8"/>
        <v>0</v>
      </c>
      <c r="AE20" s="57">
        <f>+$A$20</f>
        <v>45</v>
      </c>
      <c r="AF20" s="36"/>
      <c r="AG20" s="36"/>
      <c r="AH20" s="36">
        <f t="shared" si="9"/>
        <v>0</v>
      </c>
      <c r="AI20" s="36">
        <f t="shared" si="10"/>
        <v>0</v>
      </c>
      <c r="AK20" s="57">
        <f>+$A$20</f>
        <v>45</v>
      </c>
      <c r="AL20" s="36"/>
      <c r="AM20" s="36"/>
      <c r="AN20" s="36">
        <f t="shared" si="11"/>
        <v>0</v>
      </c>
      <c r="AO20" s="36">
        <f t="shared" si="12"/>
        <v>0</v>
      </c>
      <c r="AQ20" s="57">
        <f>+$A$20</f>
        <v>45</v>
      </c>
      <c r="AR20" s="36"/>
      <c r="AS20" s="36"/>
      <c r="AT20" s="36">
        <f t="shared" si="13"/>
        <v>0</v>
      </c>
      <c r="AU20" s="36">
        <f t="shared" si="14"/>
        <v>0</v>
      </c>
      <c r="AW20" s="57">
        <f>+$A$20</f>
        <v>45</v>
      </c>
      <c r="AX20" s="36"/>
      <c r="AY20" s="36"/>
      <c r="AZ20" s="36">
        <f t="shared" si="15"/>
        <v>558</v>
      </c>
      <c r="BA20" s="36">
        <f t="shared" si="16"/>
        <v>25110000</v>
      </c>
    </row>
    <row r="21" spans="1:53">
      <c r="A21" s="236">
        <v>50</v>
      </c>
      <c r="B21" s="36">
        <v>14</v>
      </c>
      <c r="C21" s="36"/>
      <c r="D21" s="36">
        <f t="shared" si="17"/>
        <v>168</v>
      </c>
      <c r="E21" s="36">
        <f t="shared" si="0"/>
        <v>8400000</v>
      </c>
      <c r="F21" s="153"/>
      <c r="G21" s="57">
        <f>+$A$21</f>
        <v>50</v>
      </c>
      <c r="H21" s="36"/>
      <c r="I21" s="36"/>
      <c r="J21" s="36">
        <f t="shared" si="1"/>
        <v>0</v>
      </c>
      <c r="K21" s="36">
        <f t="shared" si="2"/>
        <v>0</v>
      </c>
      <c r="M21" s="57">
        <f>+$A$21</f>
        <v>50</v>
      </c>
      <c r="N21" s="36">
        <v>12</v>
      </c>
      <c r="O21" s="36">
        <v>8</v>
      </c>
      <c r="P21" s="36">
        <f t="shared" si="3"/>
        <v>152</v>
      </c>
      <c r="Q21" s="36">
        <f t="shared" si="4"/>
        <v>7600000</v>
      </c>
      <c r="S21" s="57">
        <f>+$A$21</f>
        <v>50</v>
      </c>
      <c r="T21" s="36"/>
      <c r="U21" s="36"/>
      <c r="V21" s="36">
        <f t="shared" si="5"/>
        <v>0</v>
      </c>
      <c r="W21" s="36">
        <f t="shared" si="6"/>
        <v>0</v>
      </c>
      <c r="Y21" s="57">
        <f>+$A$21</f>
        <v>50</v>
      </c>
      <c r="Z21" s="36"/>
      <c r="AA21" s="36"/>
      <c r="AB21" s="36">
        <f t="shared" si="7"/>
        <v>0</v>
      </c>
      <c r="AC21" s="36">
        <f t="shared" si="8"/>
        <v>0</v>
      </c>
      <c r="AE21" s="57">
        <f>+$A$21</f>
        <v>50</v>
      </c>
      <c r="AF21" s="36"/>
      <c r="AG21" s="36"/>
      <c r="AH21" s="36">
        <f t="shared" si="9"/>
        <v>0</v>
      </c>
      <c r="AI21" s="36">
        <f t="shared" si="10"/>
        <v>0</v>
      </c>
      <c r="AK21" s="57">
        <f>+$A$21</f>
        <v>50</v>
      </c>
      <c r="AL21" s="36"/>
      <c r="AM21" s="36"/>
      <c r="AN21" s="36">
        <f t="shared" si="11"/>
        <v>0</v>
      </c>
      <c r="AO21" s="36">
        <f t="shared" si="12"/>
        <v>0</v>
      </c>
      <c r="AQ21" s="57">
        <f>+$A$21</f>
        <v>50</v>
      </c>
      <c r="AR21" s="36"/>
      <c r="AS21" s="36"/>
      <c r="AT21" s="36">
        <f t="shared" si="13"/>
        <v>0</v>
      </c>
      <c r="AU21" s="36">
        <f t="shared" si="14"/>
        <v>0</v>
      </c>
      <c r="AW21" s="57">
        <f>+$A$21</f>
        <v>50</v>
      </c>
      <c r="AX21" s="36"/>
      <c r="AY21" s="36"/>
      <c r="AZ21" s="36">
        <f t="shared" si="15"/>
        <v>16</v>
      </c>
      <c r="BA21" s="36">
        <f t="shared" si="16"/>
        <v>800000</v>
      </c>
    </row>
    <row r="22" spans="1:53">
      <c r="A22" s="235">
        <v>37</v>
      </c>
      <c r="B22" s="36">
        <v>0</v>
      </c>
      <c r="C22" s="36">
        <v>0</v>
      </c>
      <c r="D22" s="36">
        <f t="shared" si="17"/>
        <v>0</v>
      </c>
      <c r="E22" s="36">
        <f t="shared" si="0"/>
        <v>0</v>
      </c>
      <c r="F22" s="153"/>
      <c r="G22" s="57">
        <f>+$A$22</f>
        <v>37</v>
      </c>
      <c r="H22" s="36"/>
      <c r="I22" s="36"/>
      <c r="J22" s="36">
        <f t="shared" si="1"/>
        <v>0</v>
      </c>
      <c r="K22" s="36">
        <f t="shared" si="2"/>
        <v>0</v>
      </c>
      <c r="M22" s="57">
        <f>+$A$22</f>
        <v>37</v>
      </c>
      <c r="N22" s="36"/>
      <c r="O22" s="36"/>
      <c r="P22" s="36">
        <f t="shared" si="3"/>
        <v>0</v>
      </c>
      <c r="Q22" s="36">
        <f t="shared" si="4"/>
        <v>0</v>
      </c>
      <c r="S22" s="57">
        <f>+$A$22</f>
        <v>37</v>
      </c>
      <c r="T22" s="36"/>
      <c r="U22" s="36"/>
      <c r="V22" s="36">
        <f t="shared" si="5"/>
        <v>0</v>
      </c>
      <c r="W22" s="36">
        <f t="shared" si="6"/>
        <v>0</v>
      </c>
      <c r="Y22" s="57">
        <f>+$A$22</f>
        <v>37</v>
      </c>
      <c r="Z22" s="36"/>
      <c r="AA22" s="36"/>
      <c r="AB22" s="36">
        <f t="shared" si="7"/>
        <v>0</v>
      </c>
      <c r="AC22" s="36">
        <f t="shared" si="8"/>
        <v>0</v>
      </c>
      <c r="AE22" s="57">
        <f>+$A$22</f>
        <v>37</v>
      </c>
      <c r="AF22" s="36"/>
      <c r="AG22" s="36"/>
      <c r="AH22" s="36">
        <f t="shared" si="9"/>
        <v>0</v>
      </c>
      <c r="AI22" s="36">
        <f t="shared" si="10"/>
        <v>0</v>
      </c>
      <c r="AK22" s="57">
        <f>+$A$22</f>
        <v>37</v>
      </c>
      <c r="AL22" s="36"/>
      <c r="AM22" s="36"/>
      <c r="AN22" s="36">
        <f t="shared" si="11"/>
        <v>0</v>
      </c>
      <c r="AO22" s="36">
        <f t="shared" si="12"/>
        <v>0</v>
      </c>
      <c r="AQ22" s="57">
        <f>+$A$22</f>
        <v>37</v>
      </c>
      <c r="AR22" s="36"/>
      <c r="AS22" s="36"/>
      <c r="AT22" s="36">
        <f t="shared" si="13"/>
        <v>0</v>
      </c>
      <c r="AU22" s="36">
        <f t="shared" si="14"/>
        <v>0</v>
      </c>
      <c r="AW22" s="57">
        <f>+$A$22</f>
        <v>37</v>
      </c>
      <c r="AX22" s="36"/>
      <c r="AY22" s="36"/>
      <c r="AZ22" s="36">
        <f t="shared" si="15"/>
        <v>0</v>
      </c>
      <c r="BA22" s="36">
        <f t="shared" si="16"/>
        <v>0</v>
      </c>
    </row>
    <row r="23" spans="1:53">
      <c r="A23" s="236">
        <v>65</v>
      </c>
      <c r="B23" s="36">
        <v>5</v>
      </c>
      <c r="C23" s="36">
        <v>4</v>
      </c>
      <c r="D23" s="36">
        <f t="shared" si="17"/>
        <v>64</v>
      </c>
      <c r="E23" s="36">
        <f t="shared" si="0"/>
        <v>4160000</v>
      </c>
      <c r="F23" s="153"/>
      <c r="G23" s="57">
        <f>+$A$23</f>
        <v>65</v>
      </c>
      <c r="H23" s="36"/>
      <c r="I23" s="36">
        <v>6</v>
      </c>
      <c r="J23" s="36">
        <f t="shared" si="1"/>
        <v>6</v>
      </c>
      <c r="K23" s="36">
        <f t="shared" si="2"/>
        <v>390000</v>
      </c>
      <c r="M23" s="57">
        <f>+$A$23</f>
        <v>65</v>
      </c>
      <c r="N23" s="36">
        <v>29</v>
      </c>
      <c r="O23" s="36">
        <v>10</v>
      </c>
      <c r="P23" s="36">
        <f t="shared" si="3"/>
        <v>358</v>
      </c>
      <c r="Q23" s="36">
        <f t="shared" si="4"/>
        <v>23270000</v>
      </c>
      <c r="S23" s="57">
        <f>+$A$23</f>
        <v>65</v>
      </c>
      <c r="T23" s="36"/>
      <c r="U23" s="36"/>
      <c r="V23" s="36">
        <f t="shared" si="5"/>
        <v>0</v>
      </c>
      <c r="W23" s="36">
        <f t="shared" si="6"/>
        <v>0</v>
      </c>
      <c r="Y23" s="57">
        <f>+$A$23</f>
        <v>65</v>
      </c>
      <c r="Z23" s="36"/>
      <c r="AA23" s="36"/>
      <c r="AB23" s="36">
        <f t="shared" si="7"/>
        <v>0</v>
      </c>
      <c r="AC23" s="36">
        <f t="shared" si="8"/>
        <v>0</v>
      </c>
      <c r="AE23" s="57">
        <f>+$A$23</f>
        <v>65</v>
      </c>
      <c r="AF23" s="36"/>
      <c r="AG23" s="36"/>
      <c r="AH23" s="36">
        <f t="shared" si="9"/>
        <v>0</v>
      </c>
      <c r="AI23" s="36">
        <f t="shared" si="10"/>
        <v>0</v>
      </c>
      <c r="AK23" s="57">
        <f>+$A$23</f>
        <v>65</v>
      </c>
      <c r="AL23" s="36"/>
      <c r="AM23" s="36"/>
      <c r="AN23" s="36">
        <f t="shared" si="11"/>
        <v>0</v>
      </c>
      <c r="AO23" s="36">
        <f t="shared" si="12"/>
        <v>0</v>
      </c>
      <c r="AQ23" s="57">
        <f>+$A$23</f>
        <v>65</v>
      </c>
      <c r="AR23" s="36"/>
      <c r="AS23" s="36"/>
      <c r="AT23" s="36">
        <f t="shared" si="13"/>
        <v>0</v>
      </c>
      <c r="AU23" s="36">
        <f t="shared" si="14"/>
        <v>0</v>
      </c>
      <c r="AW23" s="57">
        <f>+$A$23</f>
        <v>65</v>
      </c>
      <c r="AX23" s="36"/>
      <c r="AY23" s="36"/>
      <c r="AZ23" s="36">
        <f t="shared" si="15"/>
        <v>-288</v>
      </c>
      <c r="BA23" s="36">
        <f t="shared" si="16"/>
        <v>-18720000</v>
      </c>
    </row>
    <row r="24" spans="1:53">
      <c r="A24" s="236">
        <v>52</v>
      </c>
      <c r="B24" s="36">
        <v>2</v>
      </c>
      <c r="C24" s="36">
        <v>11</v>
      </c>
      <c r="D24" s="36">
        <f t="shared" si="17"/>
        <v>35</v>
      </c>
      <c r="E24" s="36">
        <f t="shared" si="0"/>
        <v>1820000</v>
      </c>
      <c r="F24" s="153"/>
      <c r="G24" s="57">
        <f>+$A$24</f>
        <v>52</v>
      </c>
      <c r="H24" s="36"/>
      <c r="I24" s="36"/>
      <c r="J24" s="36">
        <f t="shared" si="1"/>
        <v>0</v>
      </c>
      <c r="K24" s="36">
        <f t="shared" si="2"/>
        <v>0</v>
      </c>
      <c r="M24" s="57">
        <f>+$A$24</f>
        <v>52</v>
      </c>
      <c r="N24" s="36"/>
      <c r="O24" s="36"/>
      <c r="P24" s="36">
        <f t="shared" si="3"/>
        <v>0</v>
      </c>
      <c r="Q24" s="36">
        <f t="shared" si="4"/>
        <v>0</v>
      </c>
      <c r="S24" s="57">
        <f>+$A$24</f>
        <v>52</v>
      </c>
      <c r="T24" s="36"/>
      <c r="U24" s="36"/>
      <c r="V24" s="36">
        <f t="shared" si="5"/>
        <v>0</v>
      </c>
      <c r="W24" s="36">
        <f t="shared" si="6"/>
        <v>0</v>
      </c>
      <c r="Y24" s="57">
        <f>+$A$24</f>
        <v>52</v>
      </c>
      <c r="Z24" s="36"/>
      <c r="AA24" s="36"/>
      <c r="AB24" s="36">
        <f t="shared" si="7"/>
        <v>0</v>
      </c>
      <c r="AC24" s="36">
        <f t="shared" si="8"/>
        <v>0</v>
      </c>
      <c r="AE24" s="57">
        <f>+$A$24</f>
        <v>52</v>
      </c>
      <c r="AF24" s="36"/>
      <c r="AG24" s="36"/>
      <c r="AH24" s="36">
        <f t="shared" si="9"/>
        <v>0</v>
      </c>
      <c r="AI24" s="36">
        <f t="shared" si="10"/>
        <v>0</v>
      </c>
      <c r="AK24" s="57">
        <f>+$A$24</f>
        <v>52</v>
      </c>
      <c r="AL24" s="36"/>
      <c r="AM24" s="36"/>
      <c r="AN24" s="36">
        <f t="shared" si="11"/>
        <v>0</v>
      </c>
      <c r="AO24" s="36">
        <f t="shared" si="12"/>
        <v>0</v>
      </c>
      <c r="AQ24" s="57">
        <f>+$A$24</f>
        <v>52</v>
      </c>
      <c r="AR24" s="36"/>
      <c r="AS24" s="36"/>
      <c r="AT24" s="36">
        <f t="shared" si="13"/>
        <v>0</v>
      </c>
      <c r="AU24" s="36">
        <f t="shared" si="14"/>
        <v>0</v>
      </c>
      <c r="AW24" s="57">
        <f>+$A$24</f>
        <v>52</v>
      </c>
      <c r="AX24" s="36"/>
      <c r="AY24" s="36"/>
      <c r="AZ24" s="36">
        <f t="shared" si="15"/>
        <v>35</v>
      </c>
      <c r="BA24" s="36">
        <f t="shared" si="16"/>
        <v>1820000</v>
      </c>
    </row>
    <row r="25" spans="1:53">
      <c r="A25" s="235">
        <v>85</v>
      </c>
      <c r="B25" s="36">
        <v>0</v>
      </c>
      <c r="C25" s="36">
        <v>4</v>
      </c>
      <c r="D25" s="36">
        <f t="shared" si="17"/>
        <v>4</v>
      </c>
      <c r="E25" s="36">
        <f t="shared" si="0"/>
        <v>340000</v>
      </c>
      <c r="F25" s="153"/>
      <c r="G25" s="57">
        <f>+$A$25</f>
        <v>85</v>
      </c>
      <c r="H25" s="36">
        <v>25</v>
      </c>
      <c r="I25" s="36">
        <v>5</v>
      </c>
      <c r="J25" s="36">
        <f t="shared" si="1"/>
        <v>305</v>
      </c>
      <c r="K25" s="36">
        <f t="shared" si="2"/>
        <v>25925000</v>
      </c>
      <c r="M25" s="57">
        <f>+$A$25</f>
        <v>85</v>
      </c>
      <c r="N25" s="36">
        <v>26</v>
      </c>
      <c r="O25" s="36">
        <v>2</v>
      </c>
      <c r="P25" s="36">
        <f t="shared" si="3"/>
        <v>314</v>
      </c>
      <c r="Q25" s="36">
        <f t="shared" si="4"/>
        <v>26690000</v>
      </c>
      <c r="S25" s="57">
        <f>+$A$25</f>
        <v>85</v>
      </c>
      <c r="T25" s="36"/>
      <c r="U25" s="36"/>
      <c r="V25" s="36">
        <f t="shared" si="5"/>
        <v>0</v>
      </c>
      <c r="W25" s="36">
        <f t="shared" si="6"/>
        <v>0</v>
      </c>
      <c r="Y25" s="57">
        <f>+$A$25</f>
        <v>85</v>
      </c>
      <c r="Z25" s="36"/>
      <c r="AA25" s="36"/>
      <c r="AB25" s="36">
        <f t="shared" si="7"/>
        <v>0</v>
      </c>
      <c r="AC25" s="36">
        <f t="shared" si="8"/>
        <v>0</v>
      </c>
      <c r="AE25" s="57">
        <f>+$A$25</f>
        <v>85</v>
      </c>
      <c r="AF25" s="36"/>
      <c r="AG25" s="36"/>
      <c r="AH25" s="36">
        <f t="shared" si="9"/>
        <v>0</v>
      </c>
      <c r="AI25" s="36">
        <f t="shared" si="10"/>
        <v>0</v>
      </c>
      <c r="AK25" s="57">
        <f>+$A$25</f>
        <v>85</v>
      </c>
      <c r="AL25" s="36"/>
      <c r="AM25" s="36"/>
      <c r="AN25" s="36">
        <f t="shared" si="11"/>
        <v>0</v>
      </c>
      <c r="AO25" s="36">
        <f t="shared" si="12"/>
        <v>0</v>
      </c>
      <c r="AQ25" s="57">
        <f>+$A$25</f>
        <v>85</v>
      </c>
      <c r="AR25" s="36"/>
      <c r="AS25" s="36"/>
      <c r="AT25" s="36">
        <f t="shared" si="13"/>
        <v>0</v>
      </c>
      <c r="AU25" s="36">
        <f t="shared" si="14"/>
        <v>0</v>
      </c>
      <c r="AW25" s="57">
        <f>+$A$25</f>
        <v>85</v>
      </c>
      <c r="AX25" s="36"/>
      <c r="AY25" s="36"/>
      <c r="AZ25" s="36">
        <f t="shared" si="15"/>
        <v>-5</v>
      </c>
      <c r="BA25" s="36">
        <f t="shared" si="16"/>
        <v>-425000</v>
      </c>
    </row>
    <row r="26" spans="1:53">
      <c r="A26" s="236">
        <v>55</v>
      </c>
      <c r="B26" s="36">
        <v>212</v>
      </c>
      <c r="C26" s="36">
        <v>2</v>
      </c>
      <c r="D26" s="36">
        <f t="shared" si="17"/>
        <v>2546</v>
      </c>
      <c r="E26" s="36">
        <f t="shared" si="0"/>
        <v>140030000</v>
      </c>
      <c r="F26" s="153"/>
      <c r="G26" s="57">
        <f>+$A$26</f>
        <v>55</v>
      </c>
      <c r="H26" s="36">
        <v>15</v>
      </c>
      <c r="I26" s="36"/>
      <c r="J26" s="36">
        <f t="shared" si="1"/>
        <v>180</v>
      </c>
      <c r="K26" s="36">
        <f t="shared" si="2"/>
        <v>9900000</v>
      </c>
      <c r="M26" s="57">
        <f>+$A$26</f>
        <v>55</v>
      </c>
      <c r="N26" s="36">
        <v>18</v>
      </c>
      <c r="O26" s="36">
        <v>9</v>
      </c>
      <c r="P26" s="36">
        <f t="shared" si="3"/>
        <v>225</v>
      </c>
      <c r="Q26" s="36">
        <f t="shared" si="4"/>
        <v>12375000</v>
      </c>
      <c r="S26" s="57">
        <f>+$A$26</f>
        <v>55</v>
      </c>
      <c r="T26" s="36"/>
      <c r="U26" s="36"/>
      <c r="V26" s="36">
        <f t="shared" si="5"/>
        <v>0</v>
      </c>
      <c r="W26" s="36">
        <f t="shared" si="6"/>
        <v>0</v>
      </c>
      <c r="Y26" s="57">
        <f>+$A$26</f>
        <v>55</v>
      </c>
      <c r="Z26" s="36"/>
      <c r="AA26" s="36"/>
      <c r="AB26" s="36">
        <f t="shared" si="7"/>
        <v>0</v>
      </c>
      <c r="AC26" s="36">
        <f t="shared" si="8"/>
        <v>0</v>
      </c>
      <c r="AE26" s="57">
        <f>+$A$26</f>
        <v>55</v>
      </c>
      <c r="AF26" s="36"/>
      <c r="AG26" s="36"/>
      <c r="AH26" s="36">
        <f t="shared" si="9"/>
        <v>0</v>
      </c>
      <c r="AI26" s="36">
        <f t="shared" si="10"/>
        <v>0</v>
      </c>
      <c r="AK26" s="57">
        <f>+$A$26</f>
        <v>55</v>
      </c>
      <c r="AL26" s="36"/>
      <c r="AM26" s="36"/>
      <c r="AN26" s="36">
        <f t="shared" si="11"/>
        <v>0</v>
      </c>
      <c r="AO26" s="36">
        <f t="shared" si="12"/>
        <v>0</v>
      </c>
      <c r="AQ26" s="57">
        <f>+$A$26</f>
        <v>55</v>
      </c>
      <c r="AR26" s="36"/>
      <c r="AS26" s="36"/>
      <c r="AT26" s="36">
        <f t="shared" si="13"/>
        <v>0</v>
      </c>
      <c r="AU26" s="36">
        <f t="shared" si="14"/>
        <v>0</v>
      </c>
      <c r="AW26" s="57">
        <f>+$A$26</f>
        <v>55</v>
      </c>
      <c r="AX26" s="36"/>
      <c r="AY26" s="36"/>
      <c r="AZ26" s="36">
        <f t="shared" si="15"/>
        <v>2501</v>
      </c>
      <c r="BA26" s="36">
        <f t="shared" si="16"/>
        <v>137555000</v>
      </c>
    </row>
    <row r="27" spans="1:53">
      <c r="A27" s="236">
        <v>120</v>
      </c>
      <c r="B27" s="36">
        <v>0</v>
      </c>
      <c r="C27" s="36">
        <v>0</v>
      </c>
      <c r="D27" s="36">
        <f t="shared" si="17"/>
        <v>0</v>
      </c>
      <c r="E27" s="36">
        <f t="shared" si="0"/>
        <v>0</v>
      </c>
      <c r="F27" s="153"/>
      <c r="G27" s="57">
        <f>+$A$27</f>
        <v>120</v>
      </c>
      <c r="H27" s="36"/>
      <c r="I27" s="36"/>
      <c r="J27" s="36">
        <f t="shared" si="1"/>
        <v>0</v>
      </c>
      <c r="K27" s="36">
        <f t="shared" si="2"/>
        <v>0</v>
      </c>
      <c r="M27" s="57">
        <f>+$A$27</f>
        <v>120</v>
      </c>
      <c r="N27" s="36">
        <v>1</v>
      </c>
      <c r="O27" s="36">
        <v>7</v>
      </c>
      <c r="P27" s="36">
        <f t="shared" si="3"/>
        <v>19</v>
      </c>
      <c r="Q27" s="36">
        <f t="shared" si="4"/>
        <v>2280000</v>
      </c>
      <c r="S27" s="57">
        <f>+$A$27</f>
        <v>120</v>
      </c>
      <c r="T27" s="36"/>
      <c r="U27" s="36"/>
      <c r="V27" s="36">
        <f t="shared" si="5"/>
        <v>0</v>
      </c>
      <c r="W27" s="36">
        <f t="shared" si="6"/>
        <v>0</v>
      </c>
      <c r="Y27" s="57">
        <f>+$A$27</f>
        <v>120</v>
      </c>
      <c r="Z27" s="36"/>
      <c r="AA27" s="36"/>
      <c r="AB27" s="36">
        <f t="shared" si="7"/>
        <v>0</v>
      </c>
      <c r="AC27" s="36">
        <f t="shared" si="8"/>
        <v>0</v>
      </c>
      <c r="AE27" s="57">
        <f>+$A$27</f>
        <v>120</v>
      </c>
      <c r="AF27" s="36"/>
      <c r="AG27" s="36"/>
      <c r="AH27" s="36">
        <f t="shared" si="9"/>
        <v>0</v>
      </c>
      <c r="AI27" s="36">
        <f t="shared" si="10"/>
        <v>0</v>
      </c>
      <c r="AK27" s="57">
        <f>+$A$27</f>
        <v>120</v>
      </c>
      <c r="AL27" s="36"/>
      <c r="AM27" s="36"/>
      <c r="AN27" s="36">
        <f t="shared" si="11"/>
        <v>0</v>
      </c>
      <c r="AO27" s="36">
        <f t="shared" si="12"/>
        <v>0</v>
      </c>
      <c r="AQ27" s="57">
        <f>+$A$27</f>
        <v>120</v>
      </c>
      <c r="AR27" s="36"/>
      <c r="AS27" s="36"/>
      <c r="AT27" s="36">
        <f t="shared" si="13"/>
        <v>0</v>
      </c>
      <c r="AU27" s="36">
        <f t="shared" si="14"/>
        <v>0</v>
      </c>
      <c r="AW27" s="57">
        <f>+$A$27</f>
        <v>120</v>
      </c>
      <c r="AX27" s="36"/>
      <c r="AY27" s="36"/>
      <c r="AZ27" s="36">
        <f t="shared" si="15"/>
        <v>-19</v>
      </c>
      <c r="BA27" s="36">
        <f t="shared" si="16"/>
        <v>-2280000</v>
      </c>
    </row>
    <row r="28" spans="1:53">
      <c r="A28" s="235">
        <v>72</v>
      </c>
      <c r="B28" s="36">
        <v>1</v>
      </c>
      <c r="C28" s="36">
        <v>2</v>
      </c>
      <c r="D28" s="36">
        <f t="shared" si="17"/>
        <v>14</v>
      </c>
      <c r="E28" s="36">
        <f t="shared" si="0"/>
        <v>1008000</v>
      </c>
      <c r="F28" s="153"/>
      <c r="G28" s="57">
        <f>+$A$28</f>
        <v>72</v>
      </c>
      <c r="H28" s="36"/>
      <c r="I28" s="36"/>
      <c r="J28" s="36">
        <f t="shared" si="1"/>
        <v>0</v>
      </c>
      <c r="K28" s="36">
        <f t="shared" si="2"/>
        <v>0</v>
      </c>
      <c r="M28" s="57">
        <f>+$A$28</f>
        <v>72</v>
      </c>
      <c r="N28" s="36"/>
      <c r="O28" s="36"/>
      <c r="P28" s="36">
        <f t="shared" si="3"/>
        <v>0</v>
      </c>
      <c r="Q28" s="36">
        <f t="shared" si="4"/>
        <v>0</v>
      </c>
      <c r="S28" s="57">
        <f>+$A$28</f>
        <v>72</v>
      </c>
      <c r="T28" s="36"/>
      <c r="U28" s="36"/>
      <c r="V28" s="36">
        <f t="shared" si="5"/>
        <v>0</v>
      </c>
      <c r="W28" s="36">
        <f t="shared" si="6"/>
        <v>0</v>
      </c>
      <c r="Y28" s="57">
        <f>+$A$28</f>
        <v>72</v>
      </c>
      <c r="Z28" s="36"/>
      <c r="AA28" s="36"/>
      <c r="AB28" s="36">
        <f t="shared" si="7"/>
        <v>0</v>
      </c>
      <c r="AC28" s="36">
        <f t="shared" si="8"/>
        <v>0</v>
      </c>
      <c r="AE28" s="57">
        <f>+$A$28</f>
        <v>72</v>
      </c>
      <c r="AF28" s="36"/>
      <c r="AG28" s="36"/>
      <c r="AH28" s="36">
        <f t="shared" si="9"/>
        <v>0</v>
      </c>
      <c r="AI28" s="36">
        <f t="shared" si="10"/>
        <v>0</v>
      </c>
      <c r="AK28" s="57">
        <f>+$A$28</f>
        <v>72</v>
      </c>
      <c r="AL28" s="36"/>
      <c r="AM28" s="36"/>
      <c r="AN28" s="36">
        <f t="shared" si="11"/>
        <v>0</v>
      </c>
      <c r="AO28" s="36">
        <f t="shared" si="12"/>
        <v>0</v>
      </c>
      <c r="AQ28" s="57">
        <f>+$A$28</f>
        <v>72</v>
      </c>
      <c r="AR28" s="36"/>
      <c r="AS28" s="36"/>
      <c r="AT28" s="36">
        <f t="shared" si="13"/>
        <v>0</v>
      </c>
      <c r="AU28" s="36">
        <f t="shared" si="14"/>
        <v>0</v>
      </c>
      <c r="AW28" s="57">
        <f>+$A$28</f>
        <v>72</v>
      </c>
      <c r="AX28" s="36"/>
      <c r="AY28" s="36"/>
      <c r="AZ28" s="36">
        <f t="shared" si="15"/>
        <v>14</v>
      </c>
      <c r="BA28" s="36">
        <f t="shared" si="16"/>
        <v>1008000</v>
      </c>
    </row>
    <row r="29" spans="1:53">
      <c r="A29" s="235">
        <v>105</v>
      </c>
      <c r="B29" s="36">
        <v>0</v>
      </c>
      <c r="C29" s="36">
        <v>0</v>
      </c>
      <c r="D29" s="36">
        <f t="shared" ref="D29" si="18">+(B29*12)+C29</f>
        <v>0</v>
      </c>
      <c r="E29" s="36">
        <f t="shared" ref="E29" si="19">+D29*A29*1000</f>
        <v>0</v>
      </c>
      <c r="F29" s="153"/>
      <c r="G29" s="57">
        <f>+$A$29</f>
        <v>105</v>
      </c>
      <c r="H29" s="36"/>
      <c r="I29" s="36"/>
      <c r="J29" s="36">
        <f t="shared" ref="J29" si="20">+(H29*12)+I29</f>
        <v>0</v>
      </c>
      <c r="K29" s="36">
        <f t="shared" ref="K29" si="21">+J29*G29*1000</f>
        <v>0</v>
      </c>
      <c r="M29" s="57">
        <f>+$A$29</f>
        <v>105</v>
      </c>
      <c r="N29" s="36">
        <v>12</v>
      </c>
      <c r="O29" s="36">
        <v>7</v>
      </c>
      <c r="P29" s="36">
        <f t="shared" ref="P29" si="22">+(N29*12)+O29</f>
        <v>151</v>
      </c>
      <c r="Q29" s="36">
        <f t="shared" ref="Q29" si="23">+P29*M29*1000</f>
        <v>15855000</v>
      </c>
      <c r="S29" s="57">
        <f>+$A$29</f>
        <v>105</v>
      </c>
      <c r="T29" s="36"/>
      <c r="U29" s="36"/>
      <c r="V29" s="36">
        <f t="shared" ref="V29" si="24">+(T29*12)+U29</f>
        <v>0</v>
      </c>
      <c r="W29" s="36">
        <f t="shared" ref="W29" si="25">+V29*S29*1000</f>
        <v>0</v>
      </c>
      <c r="Y29" s="57">
        <f>+$A$29</f>
        <v>105</v>
      </c>
      <c r="Z29" s="36"/>
      <c r="AA29" s="36"/>
      <c r="AB29" s="36">
        <f t="shared" ref="AB29" si="26">+(Z29*12)+AA29</f>
        <v>0</v>
      </c>
      <c r="AC29" s="36">
        <f t="shared" ref="AC29" si="27">+AB29*Y29*1000</f>
        <v>0</v>
      </c>
      <c r="AE29" s="57">
        <f>+$A$29</f>
        <v>105</v>
      </c>
      <c r="AF29" s="36"/>
      <c r="AG29" s="36"/>
      <c r="AH29" s="36">
        <f t="shared" ref="AH29" si="28">+(AF29*12)+AG29</f>
        <v>0</v>
      </c>
      <c r="AI29" s="36">
        <f t="shared" ref="AI29" si="29">+AH29*AE29*1000</f>
        <v>0</v>
      </c>
      <c r="AK29" s="57">
        <f>+$A$29</f>
        <v>105</v>
      </c>
      <c r="AL29" s="36"/>
      <c r="AM29" s="36"/>
      <c r="AN29" s="36">
        <f t="shared" ref="AN29" si="30">+(AL29*12)+AM29</f>
        <v>0</v>
      </c>
      <c r="AO29" s="36">
        <f t="shared" ref="AO29" si="31">+AN29*AK29*1000</f>
        <v>0</v>
      </c>
      <c r="AQ29" s="57">
        <f>+$A$29</f>
        <v>105</v>
      </c>
      <c r="AR29" s="36"/>
      <c r="AS29" s="36"/>
      <c r="AT29" s="36">
        <f t="shared" ref="AT29" si="32">+(AR29*12)+AS29</f>
        <v>0</v>
      </c>
      <c r="AU29" s="36">
        <f t="shared" ref="AU29" si="33">+AT29*AQ29*1000</f>
        <v>0</v>
      </c>
      <c r="AW29" s="57">
        <f>+$A$29</f>
        <v>105</v>
      </c>
      <c r="AX29" s="36"/>
      <c r="AY29" s="36"/>
      <c r="AZ29" s="36">
        <f t="shared" ref="AZ29" si="34">+D29+J29-P29+V29+AB29-AH29+AN29-AT29</f>
        <v>-151</v>
      </c>
      <c r="BA29" s="36">
        <f t="shared" ref="BA29" si="35">+AZ29*AW29*1000</f>
        <v>-15855000</v>
      </c>
    </row>
    <row r="30" spans="1:53">
      <c r="A30" s="236">
        <v>130</v>
      </c>
      <c r="B30" s="36">
        <v>0</v>
      </c>
      <c r="C30" s="36">
        <v>6</v>
      </c>
      <c r="D30" s="36">
        <f t="shared" si="17"/>
        <v>6</v>
      </c>
      <c r="E30" s="36">
        <f t="shared" si="0"/>
        <v>780000</v>
      </c>
      <c r="F30" s="153"/>
      <c r="G30" s="57">
        <f>+$A$30</f>
        <v>130</v>
      </c>
      <c r="H30" s="36"/>
      <c r="I30" s="36"/>
      <c r="J30" s="36">
        <f t="shared" si="1"/>
        <v>0</v>
      </c>
      <c r="K30" s="36">
        <f t="shared" si="2"/>
        <v>0</v>
      </c>
      <c r="M30" s="57">
        <f>+$A$30</f>
        <v>130</v>
      </c>
      <c r="N30" s="36"/>
      <c r="O30" s="36"/>
      <c r="P30" s="36">
        <f t="shared" si="3"/>
        <v>0</v>
      </c>
      <c r="Q30" s="36">
        <f t="shared" si="4"/>
        <v>0</v>
      </c>
      <c r="S30" s="57">
        <f>+$A$30</f>
        <v>130</v>
      </c>
      <c r="T30" s="36"/>
      <c r="U30" s="36">
        <v>1</v>
      </c>
      <c r="V30" s="36">
        <f t="shared" si="5"/>
        <v>1</v>
      </c>
      <c r="W30" s="36">
        <f t="shared" si="6"/>
        <v>130000</v>
      </c>
      <c r="Y30" s="57">
        <f>+$A$30</f>
        <v>130</v>
      </c>
      <c r="Z30" s="36"/>
      <c r="AA30" s="36"/>
      <c r="AB30" s="36">
        <f t="shared" si="7"/>
        <v>0</v>
      </c>
      <c r="AC30" s="36">
        <f t="shared" si="8"/>
        <v>0</v>
      </c>
      <c r="AE30" s="57">
        <f>+$A$30</f>
        <v>130</v>
      </c>
      <c r="AF30" s="36"/>
      <c r="AG30" s="36"/>
      <c r="AH30" s="36">
        <f t="shared" si="9"/>
        <v>0</v>
      </c>
      <c r="AI30" s="36">
        <f t="shared" si="10"/>
        <v>0</v>
      </c>
      <c r="AK30" s="57">
        <f>+$A$30</f>
        <v>130</v>
      </c>
      <c r="AL30" s="36"/>
      <c r="AM30" s="36"/>
      <c r="AN30" s="36">
        <f t="shared" si="11"/>
        <v>0</v>
      </c>
      <c r="AO30" s="36">
        <f t="shared" si="12"/>
        <v>0</v>
      </c>
      <c r="AQ30" s="57">
        <f>+$A$30</f>
        <v>130</v>
      </c>
      <c r="AR30" s="36"/>
      <c r="AS30" s="36"/>
      <c r="AT30" s="36">
        <f t="shared" si="13"/>
        <v>0</v>
      </c>
      <c r="AU30" s="36">
        <f t="shared" si="14"/>
        <v>0</v>
      </c>
      <c r="AW30" s="57">
        <f>+$A$30</f>
        <v>130</v>
      </c>
      <c r="AX30" s="36"/>
      <c r="AY30" s="36"/>
      <c r="AZ30" s="36">
        <f t="shared" si="15"/>
        <v>7</v>
      </c>
      <c r="BA30" s="36">
        <f t="shared" si="16"/>
        <v>910000</v>
      </c>
    </row>
    <row r="31" spans="1:53">
      <c r="A31" s="153"/>
      <c r="B31" s="152"/>
      <c r="C31" s="152"/>
      <c r="D31" s="152"/>
      <c r="E31" s="152"/>
    </row>
    <row r="32" spans="1:53" s="58" customFormat="1" ht="12.75">
      <c r="A32" s="54"/>
      <c r="B32" s="36">
        <f>SUM(B4:B30)</f>
        <v>354</v>
      </c>
      <c r="C32" s="36">
        <f>SUM(C4:C30)</f>
        <v>104</v>
      </c>
      <c r="D32" s="36">
        <f>SUM(D4:D30)</f>
        <v>4352</v>
      </c>
      <c r="E32" s="36">
        <f>SUM(E4:E30)</f>
        <v>233079000</v>
      </c>
      <c r="F32" s="59"/>
      <c r="H32" s="36">
        <f>SUM(H4:H30)</f>
        <v>77</v>
      </c>
      <c r="I32" s="36">
        <f>SUM(I4:I30)</f>
        <v>16</v>
      </c>
      <c r="J32" s="36">
        <f>SUM(J4:J30)</f>
        <v>940</v>
      </c>
      <c r="K32" s="36">
        <f>SUM(K4:K30)</f>
        <v>65570000</v>
      </c>
      <c r="L32" s="59"/>
      <c r="N32" s="36">
        <f>SUM(N4:N30)</f>
        <v>152</v>
      </c>
      <c r="O32" s="36">
        <f>SUM(O4:O30)</f>
        <v>67</v>
      </c>
      <c r="P32" s="36">
        <f>SUM(P4:P30)</f>
        <v>1891</v>
      </c>
      <c r="Q32" s="36">
        <f>SUM(Q4:Q30)</f>
        <v>131303000</v>
      </c>
      <c r="R32" s="59"/>
      <c r="T32" s="36">
        <f>SUM(T4:T30)</f>
        <v>0</v>
      </c>
      <c r="U32" s="36">
        <f>SUM(U4:U30)</f>
        <v>1</v>
      </c>
      <c r="V32" s="36">
        <f>SUM(V4:V30)</f>
        <v>1</v>
      </c>
      <c r="W32" s="36">
        <f>SUM(W4:W30)</f>
        <v>130000</v>
      </c>
      <c r="X32" s="59"/>
      <c r="Z32" s="36">
        <f>SUM(Z4:Z30)</f>
        <v>0</v>
      </c>
      <c r="AA32" s="36">
        <f>SUM(AA4:AA30)</f>
        <v>0</v>
      </c>
      <c r="AB32" s="36">
        <f>SUM(AB4:AB30)</f>
        <v>0</v>
      </c>
      <c r="AC32" s="36">
        <f>SUM(AC4:AC30)</f>
        <v>0</v>
      </c>
      <c r="AF32" s="36">
        <f>SUM(AF4:AF30)</f>
        <v>0</v>
      </c>
      <c r="AG32" s="36">
        <f>SUM(AG4:AG30)</f>
        <v>0</v>
      </c>
      <c r="AH32" s="36">
        <f>SUM(AH4:AH30)</f>
        <v>0</v>
      </c>
      <c r="AI32" s="36">
        <f>SUM(AI4:AI30)</f>
        <v>0</v>
      </c>
      <c r="AL32" s="36">
        <f>SUM(AL4:AL30)</f>
        <v>0</v>
      </c>
      <c r="AM32" s="36">
        <f>SUM(AM4:AM30)</f>
        <v>0</v>
      </c>
      <c r="AN32" s="36">
        <f>SUM(AN4:AN30)</f>
        <v>0</v>
      </c>
      <c r="AO32" s="36">
        <f>SUM(AO4:AO30)</f>
        <v>0</v>
      </c>
      <c r="AR32" s="36">
        <f>SUM(AR4:AR30)</f>
        <v>0</v>
      </c>
      <c r="AS32" s="36">
        <f>SUM(AS4:AS30)</f>
        <v>0</v>
      </c>
      <c r="AT32" s="36">
        <f>SUM(AT4:AT30)</f>
        <v>0</v>
      </c>
      <c r="AU32" s="36">
        <f>SUM(AU4:AU30)</f>
        <v>0</v>
      </c>
      <c r="AX32" s="36">
        <f>SUM(AX4:AX30)</f>
        <v>0</v>
      </c>
      <c r="AY32" s="36">
        <f>SUM(AY4:AY30)</f>
        <v>0</v>
      </c>
      <c r="AZ32" s="36">
        <f>SUM(AZ4:AZ30)</f>
        <v>3402</v>
      </c>
      <c r="BA32" s="36">
        <f>SUM(BA4:BA30)</f>
        <v>167476000</v>
      </c>
    </row>
    <row r="33" spans="1:53" s="37" customFormat="1" ht="12.75">
      <c r="A33" s="61"/>
      <c r="B33" s="61">
        <v>362</v>
      </c>
      <c r="C33" s="61">
        <v>8</v>
      </c>
      <c r="D33" s="61"/>
      <c r="E33" s="61"/>
      <c r="F33" s="286"/>
      <c r="H33" s="37">
        <v>78</v>
      </c>
      <c r="I33" s="37">
        <v>4</v>
      </c>
      <c r="L33" s="286"/>
      <c r="N33" s="37">
        <v>157</v>
      </c>
      <c r="O33" s="37">
        <v>7</v>
      </c>
      <c r="R33" s="286"/>
      <c r="X33" s="286"/>
      <c r="Z33" s="37">
        <v>0</v>
      </c>
    </row>
    <row r="34" spans="1:53">
      <c r="H34" s="58" t="b">
        <f>H33='Nota Masuk'!E46</f>
        <v>1</v>
      </c>
      <c r="I34" s="58" t="b">
        <f>I33='Nota Masuk'!F46</f>
        <v>1</v>
      </c>
      <c r="K34" s="58" t="b">
        <f>K32='Nota Masuk'!J45</f>
        <v>1</v>
      </c>
      <c r="N34" s="54" t="b">
        <f>+N33='Nota Jual'!D142</f>
        <v>1</v>
      </c>
      <c r="O34" s="54" t="b">
        <f>+O33='Nota Jual'!E142</f>
        <v>1</v>
      </c>
      <c r="Q34" s="54" t="b">
        <f>+Q32='Nota Jual'!G141</f>
        <v>1</v>
      </c>
      <c r="V34" s="54" t="b">
        <f>+V32='Nota Jual'!H141</f>
        <v>1</v>
      </c>
      <c r="W34" s="54" t="b">
        <f>+W32='Nota Jual'!I141</f>
        <v>1</v>
      </c>
    </row>
    <row r="35" spans="1:53">
      <c r="A35" s="54" t="s">
        <v>24</v>
      </c>
      <c r="B35" s="54">
        <f>+'Nota Jual'!B144</f>
        <v>16</v>
      </c>
      <c r="C35" s="54" t="str">
        <f>+'Nota Jual'!A144</f>
        <v>Juni</v>
      </c>
    </row>
    <row r="36" spans="1:53">
      <c r="A36" s="55" t="s">
        <v>25</v>
      </c>
      <c r="B36" s="55"/>
      <c r="C36" s="55"/>
      <c r="D36" s="55"/>
      <c r="E36" s="55"/>
      <c r="F36" s="285"/>
      <c r="G36" s="55" t="s">
        <v>26</v>
      </c>
      <c r="H36" s="55"/>
      <c r="I36" s="55"/>
      <c r="J36" s="55"/>
      <c r="K36" s="55"/>
      <c r="L36" s="285"/>
      <c r="M36" s="55" t="s">
        <v>27</v>
      </c>
      <c r="N36" s="55"/>
      <c r="O36" s="55"/>
      <c r="P36" s="55"/>
      <c r="Q36" s="55"/>
      <c r="R36" s="285"/>
      <c r="S36" s="55" t="s">
        <v>37</v>
      </c>
      <c r="T36" s="55"/>
      <c r="U36" s="55"/>
      <c r="V36" s="55"/>
      <c r="W36" s="55"/>
      <c r="X36" s="285"/>
      <c r="Y36" s="55" t="s">
        <v>108</v>
      </c>
      <c r="Z36" s="55"/>
      <c r="AA36" s="55"/>
      <c r="AB36" s="55"/>
      <c r="AC36" s="55"/>
      <c r="AD36" s="55"/>
      <c r="AE36" s="55" t="s">
        <v>30</v>
      </c>
      <c r="AF36" s="55"/>
      <c r="AG36" s="55"/>
      <c r="AH36" s="55"/>
      <c r="AI36" s="55"/>
      <c r="AJ36" s="55"/>
      <c r="AK36" s="55" t="s">
        <v>31</v>
      </c>
      <c r="AL36" s="55"/>
      <c r="AM36" s="55"/>
      <c r="AN36" s="55"/>
      <c r="AO36" s="55"/>
      <c r="AP36" s="55"/>
      <c r="AQ36" s="55" t="s">
        <v>32</v>
      </c>
      <c r="AR36" s="55"/>
      <c r="AS36" s="55"/>
      <c r="AT36" s="55"/>
      <c r="AU36" s="55"/>
      <c r="AV36" s="55"/>
      <c r="AW36" s="55" t="s">
        <v>33</v>
      </c>
      <c r="AX36" s="55"/>
      <c r="AY36" s="55"/>
      <c r="AZ36" s="55"/>
      <c r="BA36" s="55"/>
    </row>
    <row r="37" spans="1:53">
      <c r="A37" s="56" t="s">
        <v>34</v>
      </c>
      <c r="B37" s="56" t="s">
        <v>11</v>
      </c>
      <c r="C37" s="56" t="s">
        <v>12</v>
      </c>
      <c r="D37" s="56" t="s">
        <v>35</v>
      </c>
      <c r="E37" s="56" t="s">
        <v>36</v>
      </c>
      <c r="G37" s="56" t="s">
        <v>34</v>
      </c>
      <c r="H37" s="56" t="s">
        <v>11</v>
      </c>
      <c r="I37" s="56" t="s">
        <v>12</v>
      </c>
      <c r="J37" s="56" t="s">
        <v>35</v>
      </c>
      <c r="K37" s="56" t="s">
        <v>36</v>
      </c>
      <c r="M37" s="56" t="s">
        <v>34</v>
      </c>
      <c r="N37" s="56" t="s">
        <v>11</v>
      </c>
      <c r="O37" s="56" t="s">
        <v>12</v>
      </c>
      <c r="P37" s="56" t="s">
        <v>35</v>
      </c>
      <c r="Q37" s="56" t="s">
        <v>36</v>
      </c>
      <c r="S37" s="56" t="s">
        <v>34</v>
      </c>
      <c r="T37" s="56" t="s">
        <v>11</v>
      </c>
      <c r="U37" s="56" t="s">
        <v>12</v>
      </c>
      <c r="V37" s="56" t="s">
        <v>35</v>
      </c>
      <c r="W37" s="56" t="s">
        <v>36</v>
      </c>
      <c r="Y37" s="56" t="s">
        <v>34</v>
      </c>
      <c r="Z37" s="56" t="s">
        <v>11</v>
      </c>
      <c r="AA37" s="56" t="s">
        <v>12</v>
      </c>
      <c r="AB37" s="56" t="s">
        <v>35</v>
      </c>
      <c r="AC37" s="56" t="s">
        <v>36</v>
      </c>
      <c r="AE37" s="56" t="s">
        <v>34</v>
      </c>
      <c r="AF37" s="56" t="s">
        <v>11</v>
      </c>
      <c r="AG37" s="56" t="s">
        <v>12</v>
      </c>
      <c r="AH37" s="56" t="s">
        <v>35</v>
      </c>
      <c r="AI37" s="56" t="s">
        <v>36</v>
      </c>
      <c r="AK37" s="56" t="s">
        <v>34</v>
      </c>
      <c r="AL37" s="56" t="s">
        <v>11</v>
      </c>
      <c r="AM37" s="56" t="s">
        <v>12</v>
      </c>
      <c r="AN37" s="56" t="s">
        <v>35</v>
      </c>
      <c r="AO37" s="56" t="s">
        <v>36</v>
      </c>
      <c r="AQ37" s="56" t="s">
        <v>34</v>
      </c>
      <c r="AR37" s="56" t="s">
        <v>11</v>
      </c>
      <c r="AS37" s="56" t="s">
        <v>12</v>
      </c>
      <c r="AT37" s="56" t="s">
        <v>35</v>
      </c>
      <c r="AU37" s="56" t="s">
        <v>36</v>
      </c>
      <c r="AW37" s="56" t="s">
        <v>34</v>
      </c>
      <c r="AX37" s="56" t="s">
        <v>11</v>
      </c>
      <c r="AY37" s="56" t="s">
        <v>12</v>
      </c>
      <c r="AZ37" s="56" t="s">
        <v>35</v>
      </c>
      <c r="BA37" s="56" t="s">
        <v>36</v>
      </c>
    </row>
    <row r="38" spans="1:53">
      <c r="A38" s="57">
        <f>+$A$4</f>
        <v>75</v>
      </c>
      <c r="B38" s="36"/>
      <c r="C38" s="36"/>
      <c r="D38" s="36">
        <f t="shared" ref="D38:D62" si="36">AZ4</f>
        <v>80</v>
      </c>
      <c r="E38" s="36">
        <f t="shared" ref="E38:E64" si="37">+D38*A38*1000</f>
        <v>6000000</v>
      </c>
      <c r="G38" s="57">
        <f>+$A$4</f>
        <v>75</v>
      </c>
      <c r="H38" s="36"/>
      <c r="I38" s="36"/>
      <c r="J38" s="36">
        <f t="shared" ref="J38:J64" si="38">+(H38*12)+I38</f>
        <v>0</v>
      </c>
      <c r="K38" s="36">
        <f t="shared" ref="K38:K64" si="39">+J38*G38*1000</f>
        <v>0</v>
      </c>
      <c r="M38" s="57">
        <f>+$A$4</f>
        <v>75</v>
      </c>
      <c r="N38" s="36">
        <v>9</v>
      </c>
      <c r="O38" s="36">
        <v>5</v>
      </c>
      <c r="P38" s="36">
        <f t="shared" ref="P38:P64" si="40">+(N38*12)+O38</f>
        <v>113</v>
      </c>
      <c r="Q38" s="36">
        <f t="shared" ref="Q38:Q64" si="41">+P38*M38*1000</f>
        <v>8475000</v>
      </c>
      <c r="S38" s="57">
        <f>+$A$4</f>
        <v>75</v>
      </c>
      <c r="T38" s="36"/>
      <c r="U38" s="36"/>
      <c r="V38" s="36">
        <f t="shared" ref="V38:V64" si="42">+(T38*12)+U38</f>
        <v>0</v>
      </c>
      <c r="W38" s="36">
        <f t="shared" ref="W38:W64" si="43">+V38*S38*1000</f>
        <v>0</v>
      </c>
      <c r="Y38" s="57">
        <f>+$A$4</f>
        <v>75</v>
      </c>
      <c r="Z38" s="36"/>
      <c r="AA38" s="36"/>
      <c r="AB38" s="36">
        <f t="shared" ref="AB38:AB64" si="44">+(Z38*12)+AA38</f>
        <v>0</v>
      </c>
      <c r="AC38" s="36">
        <f t="shared" ref="AC38:AC64" si="45">+AB38*Y38*1000</f>
        <v>0</v>
      </c>
      <c r="AE38" s="57">
        <f>+$A$4</f>
        <v>75</v>
      </c>
      <c r="AF38" s="36"/>
      <c r="AG38" s="36"/>
      <c r="AH38" s="36">
        <f t="shared" ref="AH38:AH64" si="46">+(AF38*12)+AG38</f>
        <v>0</v>
      </c>
      <c r="AI38" s="36">
        <f t="shared" ref="AI38:AI64" si="47">+AH38*AE38*1000</f>
        <v>0</v>
      </c>
      <c r="AK38" s="57">
        <f>+$A$4</f>
        <v>75</v>
      </c>
      <c r="AL38" s="36"/>
      <c r="AM38" s="36"/>
      <c r="AN38" s="36">
        <f t="shared" ref="AN38:AN64" si="48">+(AL38*12)+AM38</f>
        <v>0</v>
      </c>
      <c r="AO38" s="36">
        <f t="shared" ref="AO38:AO64" si="49">+AN38*AK38*1000</f>
        <v>0</v>
      </c>
      <c r="AQ38" s="57">
        <f>+$A$4</f>
        <v>75</v>
      </c>
      <c r="AR38" s="36"/>
      <c r="AS38" s="36"/>
      <c r="AT38" s="36">
        <f t="shared" ref="AT38:AT64" si="50">+(AR38*12)+AS38</f>
        <v>0</v>
      </c>
      <c r="AU38" s="36">
        <f t="shared" ref="AU38:AU64" si="51">+AT38*AQ38*1000</f>
        <v>0</v>
      </c>
      <c r="AW38" s="57">
        <f>+$A$4</f>
        <v>75</v>
      </c>
      <c r="AX38" s="36"/>
      <c r="AY38" s="36"/>
      <c r="AZ38" s="36">
        <f t="shared" ref="AZ38:AZ64" si="52">+D38+J38-P38+V38+AB38-AH38+AN38-AT38</f>
        <v>-33</v>
      </c>
      <c r="BA38" s="36">
        <f t="shared" ref="BA38:BA64" si="53">+AZ38*AW38*1000</f>
        <v>-2475000</v>
      </c>
    </row>
    <row r="39" spans="1:53">
      <c r="A39" s="57">
        <f>$A$5</f>
        <v>58</v>
      </c>
      <c r="B39" s="36"/>
      <c r="C39" s="36"/>
      <c r="D39" s="36">
        <f t="shared" si="36"/>
        <v>72</v>
      </c>
      <c r="E39" s="36">
        <f t="shared" si="37"/>
        <v>4176000</v>
      </c>
      <c r="G39" s="57">
        <f>$A$5</f>
        <v>58</v>
      </c>
      <c r="H39" s="36"/>
      <c r="I39" s="36"/>
      <c r="J39" s="36">
        <f t="shared" si="38"/>
        <v>0</v>
      </c>
      <c r="K39" s="36">
        <f t="shared" si="39"/>
        <v>0</v>
      </c>
      <c r="M39" s="57">
        <f>$A$5</f>
        <v>58</v>
      </c>
      <c r="N39" s="36"/>
      <c r="O39" s="36"/>
      <c r="P39" s="36">
        <f t="shared" si="40"/>
        <v>0</v>
      </c>
      <c r="Q39" s="36">
        <f t="shared" si="41"/>
        <v>0</v>
      </c>
      <c r="S39" s="57">
        <f>$A$5</f>
        <v>58</v>
      </c>
      <c r="T39" s="36"/>
      <c r="U39" s="36"/>
      <c r="V39" s="36">
        <f t="shared" si="42"/>
        <v>0</v>
      </c>
      <c r="W39" s="36">
        <f t="shared" si="43"/>
        <v>0</v>
      </c>
      <c r="Y39" s="57">
        <f>$A$5</f>
        <v>58</v>
      </c>
      <c r="Z39" s="36"/>
      <c r="AA39" s="36"/>
      <c r="AB39" s="36">
        <f t="shared" si="44"/>
        <v>0</v>
      </c>
      <c r="AC39" s="36">
        <f t="shared" si="45"/>
        <v>0</v>
      </c>
      <c r="AE39" s="57">
        <f>$A$5</f>
        <v>58</v>
      </c>
      <c r="AF39" s="36"/>
      <c r="AG39" s="36"/>
      <c r="AH39" s="36">
        <f t="shared" si="46"/>
        <v>0</v>
      </c>
      <c r="AI39" s="36">
        <f t="shared" si="47"/>
        <v>0</v>
      </c>
      <c r="AK39" s="57">
        <f>$A$5</f>
        <v>58</v>
      </c>
      <c r="AL39" s="36"/>
      <c r="AM39" s="36"/>
      <c r="AN39" s="36">
        <f t="shared" si="48"/>
        <v>0</v>
      </c>
      <c r="AO39" s="36">
        <f t="shared" si="49"/>
        <v>0</v>
      </c>
      <c r="AQ39" s="57">
        <f>$A$5</f>
        <v>58</v>
      </c>
      <c r="AR39" s="36"/>
      <c r="AS39" s="36"/>
      <c r="AT39" s="36">
        <f t="shared" si="50"/>
        <v>0</v>
      </c>
      <c r="AU39" s="36">
        <f t="shared" si="51"/>
        <v>0</v>
      </c>
      <c r="AW39" s="57">
        <f>$A$5</f>
        <v>58</v>
      </c>
      <c r="AX39" s="36"/>
      <c r="AY39" s="36"/>
      <c r="AZ39" s="36">
        <f t="shared" si="52"/>
        <v>72</v>
      </c>
      <c r="BA39" s="36">
        <f t="shared" si="53"/>
        <v>4176000</v>
      </c>
    </row>
    <row r="40" spans="1:53">
      <c r="A40" s="57">
        <f>+$A$6</f>
        <v>80</v>
      </c>
      <c r="B40" s="36"/>
      <c r="C40" s="36"/>
      <c r="D40" s="36">
        <f t="shared" si="36"/>
        <v>0</v>
      </c>
      <c r="E40" s="36">
        <f t="shared" si="37"/>
        <v>0</v>
      </c>
      <c r="G40" s="57">
        <f>+$A$6</f>
        <v>80</v>
      </c>
      <c r="H40" s="36"/>
      <c r="I40" s="36"/>
      <c r="J40" s="36">
        <f t="shared" si="38"/>
        <v>0</v>
      </c>
      <c r="K40" s="36">
        <f t="shared" si="39"/>
        <v>0</v>
      </c>
      <c r="M40" s="57">
        <f>+$A$6</f>
        <v>80</v>
      </c>
      <c r="N40" s="36"/>
      <c r="O40" s="36"/>
      <c r="P40" s="36">
        <f t="shared" si="40"/>
        <v>0</v>
      </c>
      <c r="Q40" s="36">
        <f t="shared" si="41"/>
        <v>0</v>
      </c>
      <c r="S40" s="57">
        <f>+$A$6</f>
        <v>80</v>
      </c>
      <c r="T40" s="36"/>
      <c r="U40" s="36"/>
      <c r="V40" s="36">
        <f t="shared" si="42"/>
        <v>0</v>
      </c>
      <c r="W40" s="36">
        <f t="shared" si="43"/>
        <v>0</v>
      </c>
      <c r="Y40" s="57">
        <f>+$A$6</f>
        <v>80</v>
      </c>
      <c r="Z40" s="36"/>
      <c r="AA40" s="36"/>
      <c r="AB40" s="36">
        <f t="shared" si="44"/>
        <v>0</v>
      </c>
      <c r="AC40" s="36">
        <f t="shared" si="45"/>
        <v>0</v>
      </c>
      <c r="AE40" s="57">
        <f>+$A$6</f>
        <v>80</v>
      </c>
      <c r="AF40" s="36"/>
      <c r="AG40" s="36"/>
      <c r="AH40" s="36">
        <f t="shared" si="46"/>
        <v>0</v>
      </c>
      <c r="AI40" s="36">
        <f t="shared" si="47"/>
        <v>0</v>
      </c>
      <c r="AK40" s="57">
        <f>+$A$6</f>
        <v>80</v>
      </c>
      <c r="AL40" s="36"/>
      <c r="AM40" s="36"/>
      <c r="AN40" s="36">
        <f t="shared" si="48"/>
        <v>0</v>
      </c>
      <c r="AO40" s="36">
        <f t="shared" si="49"/>
        <v>0</v>
      </c>
      <c r="AQ40" s="57">
        <f>+$A$6</f>
        <v>80</v>
      </c>
      <c r="AR40" s="36"/>
      <c r="AS40" s="36"/>
      <c r="AT40" s="36">
        <f t="shared" si="50"/>
        <v>0</v>
      </c>
      <c r="AU40" s="36">
        <f t="shared" si="51"/>
        <v>0</v>
      </c>
      <c r="AW40" s="57">
        <f>+$A$6</f>
        <v>80</v>
      </c>
      <c r="AX40" s="36"/>
      <c r="AY40" s="36"/>
      <c r="AZ40" s="36">
        <f t="shared" si="52"/>
        <v>0</v>
      </c>
      <c r="BA40" s="36">
        <f t="shared" si="53"/>
        <v>0</v>
      </c>
    </row>
    <row r="41" spans="1:53">
      <c r="A41" s="57">
        <f>+$A$7</f>
        <v>60</v>
      </c>
      <c r="B41" s="36"/>
      <c r="C41" s="36"/>
      <c r="D41" s="36">
        <f t="shared" si="36"/>
        <v>0</v>
      </c>
      <c r="E41" s="36">
        <f t="shared" si="37"/>
        <v>0</v>
      </c>
      <c r="G41" s="57">
        <f>+$A$7</f>
        <v>60</v>
      </c>
      <c r="H41" s="36"/>
      <c r="I41" s="36"/>
      <c r="J41" s="36">
        <f t="shared" si="38"/>
        <v>0</v>
      </c>
      <c r="K41" s="36">
        <f t="shared" si="39"/>
        <v>0</v>
      </c>
      <c r="M41" s="57">
        <f>+$A$7</f>
        <v>60</v>
      </c>
      <c r="N41" s="36"/>
      <c r="O41" s="36"/>
      <c r="P41" s="36">
        <f t="shared" si="40"/>
        <v>0</v>
      </c>
      <c r="Q41" s="36">
        <f t="shared" si="41"/>
        <v>0</v>
      </c>
      <c r="S41" s="57">
        <f>+$A$7</f>
        <v>60</v>
      </c>
      <c r="T41" s="36"/>
      <c r="U41" s="36"/>
      <c r="V41" s="36">
        <f t="shared" si="42"/>
        <v>0</v>
      </c>
      <c r="W41" s="36">
        <f t="shared" si="43"/>
        <v>0</v>
      </c>
      <c r="Y41" s="57">
        <f>+$A$7</f>
        <v>60</v>
      </c>
      <c r="Z41" s="36"/>
      <c r="AA41" s="36"/>
      <c r="AB41" s="36">
        <f t="shared" si="44"/>
        <v>0</v>
      </c>
      <c r="AC41" s="36">
        <f t="shared" si="45"/>
        <v>0</v>
      </c>
      <c r="AE41" s="57">
        <f>+$A$7</f>
        <v>60</v>
      </c>
      <c r="AF41" s="36"/>
      <c r="AG41" s="36"/>
      <c r="AH41" s="36">
        <f t="shared" si="46"/>
        <v>0</v>
      </c>
      <c r="AI41" s="36">
        <f t="shared" si="47"/>
        <v>0</v>
      </c>
      <c r="AK41" s="57">
        <f>+$A$7</f>
        <v>60</v>
      </c>
      <c r="AL41" s="36"/>
      <c r="AM41" s="36"/>
      <c r="AN41" s="36">
        <f t="shared" si="48"/>
        <v>0</v>
      </c>
      <c r="AO41" s="36">
        <f t="shared" si="49"/>
        <v>0</v>
      </c>
      <c r="AQ41" s="57">
        <f>+$A$7</f>
        <v>60</v>
      </c>
      <c r="AR41" s="36"/>
      <c r="AS41" s="36"/>
      <c r="AT41" s="36">
        <f t="shared" si="50"/>
        <v>0</v>
      </c>
      <c r="AU41" s="36">
        <f t="shared" si="51"/>
        <v>0</v>
      </c>
      <c r="AW41" s="57">
        <f>+$A$7</f>
        <v>60</v>
      </c>
      <c r="AX41" s="36"/>
      <c r="AY41" s="36"/>
      <c r="AZ41" s="36">
        <f t="shared" si="52"/>
        <v>0</v>
      </c>
      <c r="BA41" s="36">
        <f t="shared" si="53"/>
        <v>0</v>
      </c>
    </row>
    <row r="42" spans="1:53">
      <c r="A42" s="57">
        <f>+$A$8</f>
        <v>82</v>
      </c>
      <c r="B42" s="36"/>
      <c r="C42" s="36"/>
      <c r="D42" s="36">
        <f t="shared" si="36"/>
        <v>29</v>
      </c>
      <c r="E42" s="36">
        <f t="shared" si="37"/>
        <v>2378000</v>
      </c>
      <c r="G42" s="57">
        <f>+$A$8</f>
        <v>82</v>
      </c>
      <c r="H42" s="36"/>
      <c r="I42" s="36"/>
      <c r="J42" s="36">
        <f t="shared" si="38"/>
        <v>0</v>
      </c>
      <c r="K42" s="36">
        <f t="shared" si="39"/>
        <v>0</v>
      </c>
      <c r="M42" s="57">
        <f>+$A$8</f>
        <v>82</v>
      </c>
      <c r="N42" s="36"/>
      <c r="O42" s="36"/>
      <c r="P42" s="36">
        <f t="shared" si="40"/>
        <v>0</v>
      </c>
      <c r="Q42" s="36">
        <f t="shared" si="41"/>
        <v>0</v>
      </c>
      <c r="S42" s="57">
        <f>+$A$8</f>
        <v>82</v>
      </c>
      <c r="T42" s="36"/>
      <c r="U42" s="36"/>
      <c r="V42" s="36">
        <f t="shared" si="42"/>
        <v>0</v>
      </c>
      <c r="W42" s="36">
        <f t="shared" si="43"/>
        <v>0</v>
      </c>
      <c r="Y42" s="57">
        <f>+$A$8</f>
        <v>82</v>
      </c>
      <c r="Z42" s="36"/>
      <c r="AA42" s="36"/>
      <c r="AB42" s="36">
        <f t="shared" si="44"/>
        <v>0</v>
      </c>
      <c r="AC42" s="36">
        <f t="shared" si="45"/>
        <v>0</v>
      </c>
      <c r="AE42" s="57">
        <f>+$A$8</f>
        <v>82</v>
      </c>
      <c r="AF42" s="36"/>
      <c r="AG42" s="36"/>
      <c r="AH42" s="36">
        <f t="shared" si="46"/>
        <v>0</v>
      </c>
      <c r="AI42" s="36">
        <f t="shared" si="47"/>
        <v>0</v>
      </c>
      <c r="AK42" s="57">
        <f>+$A$8</f>
        <v>82</v>
      </c>
      <c r="AL42" s="36"/>
      <c r="AM42" s="36"/>
      <c r="AN42" s="36">
        <f t="shared" si="48"/>
        <v>0</v>
      </c>
      <c r="AO42" s="36">
        <f t="shared" si="49"/>
        <v>0</v>
      </c>
      <c r="AQ42" s="57">
        <f>+$A$8</f>
        <v>82</v>
      </c>
      <c r="AR42" s="36"/>
      <c r="AS42" s="36"/>
      <c r="AT42" s="36">
        <f t="shared" si="50"/>
        <v>0</v>
      </c>
      <c r="AU42" s="36">
        <f t="shared" si="51"/>
        <v>0</v>
      </c>
      <c r="AW42" s="57">
        <f>+$A$8</f>
        <v>82</v>
      </c>
      <c r="AX42" s="36"/>
      <c r="AY42" s="36"/>
      <c r="AZ42" s="36">
        <f t="shared" si="52"/>
        <v>29</v>
      </c>
      <c r="BA42" s="36">
        <f t="shared" si="53"/>
        <v>2378000</v>
      </c>
    </row>
    <row r="43" spans="1:53">
      <c r="A43" s="57">
        <f>+$A$9</f>
        <v>70</v>
      </c>
      <c r="B43" s="36"/>
      <c r="C43" s="36"/>
      <c r="D43" s="36">
        <f t="shared" si="36"/>
        <v>0</v>
      </c>
      <c r="E43" s="36">
        <f t="shared" si="37"/>
        <v>0</v>
      </c>
      <c r="G43" s="57">
        <f>+$A$9</f>
        <v>70</v>
      </c>
      <c r="H43" s="36"/>
      <c r="I43" s="36"/>
      <c r="J43" s="36">
        <f t="shared" si="38"/>
        <v>0</v>
      </c>
      <c r="K43" s="36">
        <f t="shared" si="39"/>
        <v>0</v>
      </c>
      <c r="M43" s="57">
        <f>+$A$9</f>
        <v>70</v>
      </c>
      <c r="N43" s="36"/>
      <c r="O43" s="36"/>
      <c r="P43" s="36">
        <f t="shared" si="40"/>
        <v>0</v>
      </c>
      <c r="Q43" s="36">
        <f t="shared" si="41"/>
        <v>0</v>
      </c>
      <c r="S43" s="57">
        <f>+$A$9</f>
        <v>70</v>
      </c>
      <c r="T43" s="36"/>
      <c r="U43" s="36"/>
      <c r="V43" s="36">
        <f t="shared" si="42"/>
        <v>0</v>
      </c>
      <c r="W43" s="36">
        <f t="shared" si="43"/>
        <v>0</v>
      </c>
      <c r="Y43" s="57">
        <f>+$A$9</f>
        <v>70</v>
      </c>
      <c r="Z43" s="36"/>
      <c r="AA43" s="36"/>
      <c r="AB43" s="36">
        <f t="shared" si="44"/>
        <v>0</v>
      </c>
      <c r="AC43" s="36">
        <f t="shared" si="45"/>
        <v>0</v>
      </c>
      <c r="AE43" s="57">
        <f>+$A$9</f>
        <v>70</v>
      </c>
      <c r="AF43" s="36"/>
      <c r="AG43" s="36"/>
      <c r="AH43" s="36">
        <f t="shared" si="46"/>
        <v>0</v>
      </c>
      <c r="AI43" s="36">
        <f t="shared" si="47"/>
        <v>0</v>
      </c>
      <c r="AK43" s="57">
        <f>+$A$9</f>
        <v>70</v>
      </c>
      <c r="AL43" s="36"/>
      <c r="AM43" s="36"/>
      <c r="AN43" s="36">
        <f t="shared" si="48"/>
        <v>0</v>
      </c>
      <c r="AO43" s="36">
        <f t="shared" si="49"/>
        <v>0</v>
      </c>
      <c r="AQ43" s="57">
        <f>+$A$9</f>
        <v>70</v>
      </c>
      <c r="AR43" s="36"/>
      <c r="AS43" s="36"/>
      <c r="AT43" s="36">
        <f t="shared" si="50"/>
        <v>0</v>
      </c>
      <c r="AU43" s="36">
        <f t="shared" si="51"/>
        <v>0</v>
      </c>
      <c r="AW43" s="57">
        <f>+$A$9</f>
        <v>70</v>
      </c>
      <c r="AX43" s="36"/>
      <c r="AY43" s="36"/>
      <c r="AZ43" s="36">
        <f t="shared" si="52"/>
        <v>0</v>
      </c>
      <c r="BA43" s="36">
        <f t="shared" si="53"/>
        <v>0</v>
      </c>
    </row>
    <row r="44" spans="1:53">
      <c r="A44" s="57">
        <f>+$A$10</f>
        <v>90</v>
      </c>
      <c r="B44" s="36"/>
      <c r="C44" s="36"/>
      <c r="D44" s="36">
        <f t="shared" si="36"/>
        <v>-99</v>
      </c>
      <c r="E44" s="36">
        <f t="shared" si="37"/>
        <v>-8910000</v>
      </c>
      <c r="G44" s="57">
        <f>+$A$10</f>
        <v>90</v>
      </c>
      <c r="H44" s="36"/>
      <c r="I44" s="36"/>
      <c r="J44" s="36">
        <f t="shared" si="38"/>
        <v>0</v>
      </c>
      <c r="K44" s="36">
        <f t="shared" si="39"/>
        <v>0</v>
      </c>
      <c r="M44" s="57">
        <f>+$A$10</f>
        <v>90</v>
      </c>
      <c r="N44" s="36">
        <v>5</v>
      </c>
      <c r="O44" s="36"/>
      <c r="P44" s="36">
        <f t="shared" si="40"/>
        <v>60</v>
      </c>
      <c r="Q44" s="36">
        <f t="shared" si="41"/>
        <v>5400000</v>
      </c>
      <c r="S44" s="57">
        <f>+$A$10</f>
        <v>90</v>
      </c>
      <c r="T44" s="36"/>
      <c r="U44" s="36"/>
      <c r="V44" s="36">
        <f t="shared" si="42"/>
        <v>0</v>
      </c>
      <c r="W44" s="36">
        <f t="shared" si="43"/>
        <v>0</v>
      </c>
      <c r="Y44" s="57">
        <f>+$A$10</f>
        <v>90</v>
      </c>
      <c r="Z44" s="36"/>
      <c r="AA44" s="36"/>
      <c r="AB44" s="36">
        <f t="shared" si="44"/>
        <v>0</v>
      </c>
      <c r="AC44" s="36">
        <f t="shared" si="45"/>
        <v>0</v>
      </c>
      <c r="AE44" s="57">
        <f>+$A$10</f>
        <v>90</v>
      </c>
      <c r="AF44" s="36"/>
      <c r="AG44" s="36"/>
      <c r="AH44" s="36">
        <f t="shared" si="46"/>
        <v>0</v>
      </c>
      <c r="AI44" s="36">
        <f t="shared" si="47"/>
        <v>0</v>
      </c>
      <c r="AK44" s="57">
        <f>+$A$10</f>
        <v>90</v>
      </c>
      <c r="AL44" s="36"/>
      <c r="AM44" s="36"/>
      <c r="AN44" s="36">
        <f t="shared" si="48"/>
        <v>0</v>
      </c>
      <c r="AO44" s="36">
        <f t="shared" si="49"/>
        <v>0</v>
      </c>
      <c r="AQ44" s="57">
        <f>+$A$10</f>
        <v>90</v>
      </c>
      <c r="AR44" s="36"/>
      <c r="AS44" s="36"/>
      <c r="AT44" s="36">
        <f t="shared" si="50"/>
        <v>0</v>
      </c>
      <c r="AU44" s="36">
        <f t="shared" si="51"/>
        <v>0</v>
      </c>
      <c r="AW44" s="57">
        <f>+$A$10</f>
        <v>90</v>
      </c>
      <c r="AX44" s="36"/>
      <c r="AY44" s="36"/>
      <c r="AZ44" s="36">
        <f t="shared" si="52"/>
        <v>-159</v>
      </c>
      <c r="BA44" s="36">
        <f t="shared" si="53"/>
        <v>-14310000</v>
      </c>
    </row>
    <row r="45" spans="1:53">
      <c r="A45" s="57">
        <f>+$A$11</f>
        <v>68</v>
      </c>
      <c r="B45" s="36"/>
      <c r="C45" s="36"/>
      <c r="D45" s="36">
        <f t="shared" si="36"/>
        <v>1</v>
      </c>
      <c r="E45" s="36">
        <f t="shared" si="37"/>
        <v>68000</v>
      </c>
      <c r="G45" s="57">
        <f>+$A$11</f>
        <v>68</v>
      </c>
      <c r="H45" s="36"/>
      <c r="I45" s="36"/>
      <c r="J45" s="36">
        <f t="shared" si="38"/>
        <v>0</v>
      </c>
      <c r="K45" s="36">
        <f t="shared" si="39"/>
        <v>0</v>
      </c>
      <c r="M45" s="57">
        <f>+$A$11</f>
        <v>68</v>
      </c>
      <c r="N45" s="36"/>
      <c r="O45" s="36"/>
      <c r="P45" s="36">
        <f t="shared" si="40"/>
        <v>0</v>
      </c>
      <c r="Q45" s="36">
        <f t="shared" si="41"/>
        <v>0</v>
      </c>
      <c r="S45" s="57">
        <f>+$A$11</f>
        <v>68</v>
      </c>
      <c r="T45" s="36"/>
      <c r="U45" s="36"/>
      <c r="V45" s="36">
        <f t="shared" si="42"/>
        <v>0</v>
      </c>
      <c r="W45" s="36">
        <f t="shared" si="43"/>
        <v>0</v>
      </c>
      <c r="Y45" s="57">
        <f>+$A$11</f>
        <v>68</v>
      </c>
      <c r="Z45" s="36"/>
      <c r="AA45" s="36"/>
      <c r="AB45" s="36">
        <f t="shared" si="44"/>
        <v>0</v>
      </c>
      <c r="AC45" s="36">
        <f t="shared" si="45"/>
        <v>0</v>
      </c>
      <c r="AE45" s="57">
        <f>+$A$11</f>
        <v>68</v>
      </c>
      <c r="AF45" s="36"/>
      <c r="AG45" s="36"/>
      <c r="AH45" s="36">
        <f t="shared" si="46"/>
        <v>0</v>
      </c>
      <c r="AI45" s="36">
        <f t="shared" si="47"/>
        <v>0</v>
      </c>
      <c r="AK45" s="57">
        <f>+$A$11</f>
        <v>68</v>
      </c>
      <c r="AL45" s="36"/>
      <c r="AM45" s="36"/>
      <c r="AN45" s="36">
        <f t="shared" si="48"/>
        <v>0</v>
      </c>
      <c r="AO45" s="36">
        <f t="shared" si="49"/>
        <v>0</v>
      </c>
      <c r="AQ45" s="57">
        <f>+$A$11</f>
        <v>68</v>
      </c>
      <c r="AR45" s="36"/>
      <c r="AS45" s="36"/>
      <c r="AT45" s="36">
        <f t="shared" si="50"/>
        <v>0</v>
      </c>
      <c r="AU45" s="36">
        <f t="shared" si="51"/>
        <v>0</v>
      </c>
      <c r="AW45" s="57">
        <f>+$A$11</f>
        <v>68</v>
      </c>
      <c r="AX45" s="36"/>
      <c r="AY45" s="36"/>
      <c r="AZ45" s="36">
        <f t="shared" si="52"/>
        <v>1</v>
      </c>
      <c r="BA45" s="36">
        <f t="shared" si="53"/>
        <v>68000</v>
      </c>
    </row>
    <row r="46" spans="1:53">
      <c r="A46" s="57">
        <f>+$A$12</f>
        <v>135</v>
      </c>
      <c r="B46" s="36"/>
      <c r="C46" s="36"/>
      <c r="D46" s="36">
        <f t="shared" si="36"/>
        <v>59</v>
      </c>
      <c r="E46" s="36">
        <f t="shared" si="37"/>
        <v>7965000</v>
      </c>
      <c r="G46" s="57">
        <f>+$A$12</f>
        <v>135</v>
      </c>
      <c r="H46" s="36"/>
      <c r="I46" s="36"/>
      <c r="J46" s="36">
        <f t="shared" si="38"/>
        <v>0</v>
      </c>
      <c r="K46" s="36">
        <f t="shared" si="39"/>
        <v>0</v>
      </c>
      <c r="M46" s="57">
        <f>+$A$12</f>
        <v>135</v>
      </c>
      <c r="N46" s="36"/>
      <c r="O46" s="36"/>
      <c r="P46" s="36">
        <f t="shared" si="40"/>
        <v>0</v>
      </c>
      <c r="Q46" s="36">
        <f t="shared" si="41"/>
        <v>0</v>
      </c>
      <c r="S46" s="57">
        <f>+$A$12</f>
        <v>135</v>
      </c>
      <c r="T46" s="36"/>
      <c r="U46" s="36"/>
      <c r="V46" s="36">
        <f t="shared" si="42"/>
        <v>0</v>
      </c>
      <c r="W46" s="36">
        <f t="shared" si="43"/>
        <v>0</v>
      </c>
      <c r="Y46" s="57">
        <f>+$A$12</f>
        <v>135</v>
      </c>
      <c r="Z46" s="36"/>
      <c r="AA46" s="36"/>
      <c r="AB46" s="36">
        <f t="shared" si="44"/>
        <v>0</v>
      </c>
      <c r="AC46" s="36">
        <f t="shared" si="45"/>
        <v>0</v>
      </c>
      <c r="AE46" s="57">
        <f>+$A$12</f>
        <v>135</v>
      </c>
      <c r="AF46" s="36"/>
      <c r="AG46" s="36"/>
      <c r="AH46" s="36">
        <f t="shared" si="46"/>
        <v>0</v>
      </c>
      <c r="AI46" s="36">
        <f t="shared" si="47"/>
        <v>0</v>
      </c>
      <c r="AK46" s="57">
        <f>+$A$12</f>
        <v>135</v>
      </c>
      <c r="AL46" s="36"/>
      <c r="AM46" s="36"/>
      <c r="AN46" s="36">
        <f t="shared" si="48"/>
        <v>0</v>
      </c>
      <c r="AO46" s="36">
        <f t="shared" si="49"/>
        <v>0</v>
      </c>
      <c r="AQ46" s="57">
        <f>+$A$12</f>
        <v>135</v>
      </c>
      <c r="AR46" s="36"/>
      <c r="AS46" s="36"/>
      <c r="AT46" s="36">
        <f t="shared" si="50"/>
        <v>0</v>
      </c>
      <c r="AU46" s="36">
        <f t="shared" si="51"/>
        <v>0</v>
      </c>
      <c r="AW46" s="57">
        <f>+$A$12</f>
        <v>135</v>
      </c>
      <c r="AX46" s="36"/>
      <c r="AY46" s="36"/>
      <c r="AZ46" s="36">
        <f t="shared" si="52"/>
        <v>59</v>
      </c>
      <c r="BA46" s="36">
        <f t="shared" si="53"/>
        <v>7965000</v>
      </c>
    </row>
    <row r="47" spans="1:53">
      <c r="A47" s="57">
        <f>+$A$13</f>
        <v>100</v>
      </c>
      <c r="B47" s="36"/>
      <c r="C47" s="36"/>
      <c r="D47" s="36">
        <f t="shared" si="36"/>
        <v>66</v>
      </c>
      <c r="E47" s="36">
        <f t="shared" si="37"/>
        <v>6600000</v>
      </c>
      <c r="G47" s="57">
        <f>+$A$13</f>
        <v>100</v>
      </c>
      <c r="H47" s="36"/>
      <c r="I47" s="36"/>
      <c r="J47" s="36">
        <f t="shared" si="38"/>
        <v>0</v>
      </c>
      <c r="K47" s="36">
        <f t="shared" si="39"/>
        <v>0</v>
      </c>
      <c r="M47" s="57">
        <f>+$A$13</f>
        <v>100</v>
      </c>
      <c r="N47" s="36"/>
      <c r="O47" s="36"/>
      <c r="P47" s="36">
        <f t="shared" si="40"/>
        <v>0</v>
      </c>
      <c r="Q47" s="36">
        <f t="shared" si="41"/>
        <v>0</v>
      </c>
      <c r="S47" s="57">
        <f>+$A$13</f>
        <v>100</v>
      </c>
      <c r="T47" s="36"/>
      <c r="U47" s="36"/>
      <c r="V47" s="36">
        <f t="shared" si="42"/>
        <v>0</v>
      </c>
      <c r="W47" s="36">
        <f t="shared" si="43"/>
        <v>0</v>
      </c>
      <c r="Y47" s="57">
        <f>+$A$13</f>
        <v>100</v>
      </c>
      <c r="Z47" s="36"/>
      <c r="AA47" s="36"/>
      <c r="AB47" s="36">
        <f t="shared" si="44"/>
        <v>0</v>
      </c>
      <c r="AC47" s="36">
        <f t="shared" si="45"/>
        <v>0</v>
      </c>
      <c r="AE47" s="57">
        <f>+$A$13</f>
        <v>100</v>
      </c>
      <c r="AF47" s="36"/>
      <c r="AG47" s="36"/>
      <c r="AH47" s="36">
        <f t="shared" si="46"/>
        <v>0</v>
      </c>
      <c r="AI47" s="36">
        <f t="shared" si="47"/>
        <v>0</v>
      </c>
      <c r="AK47" s="57">
        <f>+$A$13</f>
        <v>100</v>
      </c>
      <c r="AL47" s="36"/>
      <c r="AM47" s="36"/>
      <c r="AN47" s="36">
        <f t="shared" si="48"/>
        <v>0</v>
      </c>
      <c r="AO47" s="36">
        <f t="shared" si="49"/>
        <v>0</v>
      </c>
      <c r="AQ47" s="57">
        <f>+$A$13</f>
        <v>100</v>
      </c>
      <c r="AR47" s="36"/>
      <c r="AS47" s="36"/>
      <c r="AT47" s="36">
        <f t="shared" si="50"/>
        <v>0</v>
      </c>
      <c r="AU47" s="36">
        <f t="shared" si="51"/>
        <v>0</v>
      </c>
      <c r="AW47" s="57">
        <f>+$A$13</f>
        <v>100</v>
      </c>
      <c r="AX47" s="36"/>
      <c r="AY47" s="36"/>
      <c r="AZ47" s="36">
        <f t="shared" si="52"/>
        <v>66</v>
      </c>
      <c r="BA47" s="36">
        <f t="shared" si="53"/>
        <v>6600000</v>
      </c>
    </row>
    <row r="48" spans="1:53">
      <c r="A48" s="57">
        <f>+$A$14</f>
        <v>35</v>
      </c>
      <c r="B48" s="36"/>
      <c r="C48" s="36"/>
      <c r="D48" s="36">
        <f t="shared" si="36"/>
        <v>34</v>
      </c>
      <c r="E48" s="36">
        <f t="shared" si="37"/>
        <v>1190000</v>
      </c>
      <c r="G48" s="57">
        <f>+$A$14</f>
        <v>35</v>
      </c>
      <c r="H48" s="36"/>
      <c r="I48" s="36"/>
      <c r="J48" s="36">
        <f t="shared" si="38"/>
        <v>0</v>
      </c>
      <c r="K48" s="36">
        <f t="shared" si="39"/>
        <v>0</v>
      </c>
      <c r="M48" s="57">
        <f>+$A$14</f>
        <v>35</v>
      </c>
      <c r="N48" s="36"/>
      <c r="O48" s="36"/>
      <c r="P48" s="36">
        <f t="shared" si="40"/>
        <v>0</v>
      </c>
      <c r="Q48" s="36">
        <f t="shared" si="41"/>
        <v>0</v>
      </c>
      <c r="S48" s="57">
        <f>+$A$14</f>
        <v>35</v>
      </c>
      <c r="T48" s="36"/>
      <c r="U48" s="36"/>
      <c r="V48" s="36">
        <f t="shared" si="42"/>
        <v>0</v>
      </c>
      <c r="W48" s="36">
        <f t="shared" si="43"/>
        <v>0</v>
      </c>
      <c r="Y48" s="57">
        <f>+$A$14</f>
        <v>35</v>
      </c>
      <c r="Z48" s="36"/>
      <c r="AA48" s="36"/>
      <c r="AB48" s="36">
        <f t="shared" si="44"/>
        <v>0</v>
      </c>
      <c r="AC48" s="36">
        <f t="shared" si="45"/>
        <v>0</v>
      </c>
      <c r="AE48" s="57">
        <f>+$A$14</f>
        <v>35</v>
      </c>
      <c r="AF48" s="36"/>
      <c r="AG48" s="36"/>
      <c r="AH48" s="36">
        <f t="shared" si="46"/>
        <v>0</v>
      </c>
      <c r="AI48" s="36">
        <f t="shared" si="47"/>
        <v>0</v>
      </c>
      <c r="AK48" s="57">
        <f>+$A$14</f>
        <v>35</v>
      </c>
      <c r="AL48" s="36"/>
      <c r="AM48" s="36"/>
      <c r="AN48" s="36">
        <f t="shared" si="48"/>
        <v>0</v>
      </c>
      <c r="AO48" s="36">
        <f t="shared" si="49"/>
        <v>0</v>
      </c>
      <c r="AQ48" s="57">
        <f>+$A$14</f>
        <v>35</v>
      </c>
      <c r="AR48" s="36"/>
      <c r="AS48" s="36"/>
      <c r="AT48" s="36">
        <f t="shared" si="50"/>
        <v>0</v>
      </c>
      <c r="AU48" s="36">
        <f t="shared" si="51"/>
        <v>0</v>
      </c>
      <c r="AW48" s="57">
        <f>+$A$14</f>
        <v>35</v>
      </c>
      <c r="AX48" s="36"/>
      <c r="AY48" s="36"/>
      <c r="AZ48" s="36">
        <f t="shared" si="52"/>
        <v>34</v>
      </c>
      <c r="BA48" s="36">
        <f t="shared" si="53"/>
        <v>1190000</v>
      </c>
    </row>
    <row r="49" spans="1:55">
      <c r="A49" s="57">
        <f>+$A$15</f>
        <v>57</v>
      </c>
      <c r="B49" s="36"/>
      <c r="C49" s="36"/>
      <c r="D49" s="36">
        <f t="shared" si="36"/>
        <v>0</v>
      </c>
      <c r="E49" s="36">
        <f t="shared" si="37"/>
        <v>0</v>
      </c>
      <c r="G49" s="57">
        <f>+$A$15</f>
        <v>57</v>
      </c>
      <c r="H49" s="36"/>
      <c r="I49" s="36"/>
      <c r="J49" s="36">
        <f t="shared" si="38"/>
        <v>0</v>
      </c>
      <c r="K49" s="36">
        <f t="shared" si="39"/>
        <v>0</v>
      </c>
      <c r="M49" s="57">
        <f>+$A$15</f>
        <v>57</v>
      </c>
      <c r="N49" s="36"/>
      <c r="O49" s="36"/>
      <c r="P49" s="36">
        <f t="shared" si="40"/>
        <v>0</v>
      </c>
      <c r="Q49" s="36">
        <f t="shared" si="41"/>
        <v>0</v>
      </c>
      <c r="S49" s="57">
        <f>+$A$15</f>
        <v>57</v>
      </c>
      <c r="T49" s="36"/>
      <c r="U49" s="36"/>
      <c r="V49" s="36">
        <f t="shared" si="42"/>
        <v>0</v>
      </c>
      <c r="W49" s="36">
        <f t="shared" si="43"/>
        <v>0</v>
      </c>
      <c r="Y49" s="57">
        <f>+$A$15</f>
        <v>57</v>
      </c>
      <c r="Z49" s="36"/>
      <c r="AA49" s="36"/>
      <c r="AB49" s="36">
        <f t="shared" si="44"/>
        <v>0</v>
      </c>
      <c r="AC49" s="36">
        <f t="shared" si="45"/>
        <v>0</v>
      </c>
      <c r="AE49" s="57">
        <f>+$A$15</f>
        <v>57</v>
      </c>
      <c r="AF49" s="36"/>
      <c r="AG49" s="36"/>
      <c r="AH49" s="36">
        <f t="shared" si="46"/>
        <v>0</v>
      </c>
      <c r="AI49" s="36">
        <f t="shared" si="47"/>
        <v>0</v>
      </c>
      <c r="AK49" s="57">
        <f>+$A$15</f>
        <v>57</v>
      </c>
      <c r="AL49" s="36"/>
      <c r="AM49" s="36"/>
      <c r="AN49" s="36">
        <f t="shared" si="48"/>
        <v>0</v>
      </c>
      <c r="AO49" s="36">
        <f t="shared" si="49"/>
        <v>0</v>
      </c>
      <c r="AQ49" s="57">
        <f>+$A$15</f>
        <v>57</v>
      </c>
      <c r="AR49" s="36"/>
      <c r="AS49" s="36"/>
      <c r="AT49" s="36">
        <f t="shared" si="50"/>
        <v>0</v>
      </c>
      <c r="AU49" s="36">
        <f t="shared" si="51"/>
        <v>0</v>
      </c>
      <c r="AW49" s="57">
        <f>+$A$15</f>
        <v>57</v>
      </c>
      <c r="AX49" s="36"/>
      <c r="AY49" s="36"/>
      <c r="AZ49" s="36">
        <f t="shared" si="52"/>
        <v>0</v>
      </c>
      <c r="BA49" s="36">
        <f t="shared" si="53"/>
        <v>0</v>
      </c>
    </row>
    <row r="50" spans="1:55">
      <c r="A50" s="57">
        <f>+$A$16</f>
        <v>20</v>
      </c>
      <c r="B50" s="36"/>
      <c r="C50" s="36"/>
      <c r="D50" s="36">
        <f t="shared" si="36"/>
        <v>117</v>
      </c>
      <c r="E50" s="36">
        <f t="shared" si="37"/>
        <v>2340000</v>
      </c>
      <c r="G50" s="57">
        <f>+$A$16</f>
        <v>20</v>
      </c>
      <c r="H50" s="36"/>
      <c r="I50" s="36"/>
      <c r="J50" s="36">
        <f t="shared" si="38"/>
        <v>0</v>
      </c>
      <c r="K50" s="36">
        <f t="shared" si="39"/>
        <v>0</v>
      </c>
      <c r="M50" s="57">
        <f>+$A$16</f>
        <v>20</v>
      </c>
      <c r="N50" s="36"/>
      <c r="O50" s="36"/>
      <c r="P50" s="36">
        <f t="shared" si="40"/>
        <v>0</v>
      </c>
      <c r="Q50" s="36">
        <f t="shared" si="41"/>
        <v>0</v>
      </c>
      <c r="S50" s="57">
        <f>+$A$16</f>
        <v>20</v>
      </c>
      <c r="T50" s="36"/>
      <c r="U50" s="36"/>
      <c r="V50" s="36">
        <f t="shared" si="42"/>
        <v>0</v>
      </c>
      <c r="W50" s="36">
        <f t="shared" si="43"/>
        <v>0</v>
      </c>
      <c r="Y50" s="57">
        <f>+$A$16</f>
        <v>20</v>
      </c>
      <c r="Z50" s="36"/>
      <c r="AA50" s="36"/>
      <c r="AB50" s="36">
        <f t="shared" si="44"/>
        <v>0</v>
      </c>
      <c r="AC50" s="36">
        <f t="shared" si="45"/>
        <v>0</v>
      </c>
      <c r="AE50" s="57">
        <f>+$A$16</f>
        <v>20</v>
      </c>
      <c r="AF50" s="36"/>
      <c r="AG50" s="36"/>
      <c r="AH50" s="36">
        <f t="shared" si="46"/>
        <v>0</v>
      </c>
      <c r="AI50" s="36">
        <f t="shared" si="47"/>
        <v>0</v>
      </c>
      <c r="AK50" s="57">
        <f>+$A$16</f>
        <v>20</v>
      </c>
      <c r="AL50" s="36"/>
      <c r="AM50" s="36"/>
      <c r="AN50" s="36">
        <f t="shared" si="48"/>
        <v>0</v>
      </c>
      <c r="AO50" s="36">
        <f t="shared" si="49"/>
        <v>0</v>
      </c>
      <c r="AQ50" s="57">
        <f>+$A$16</f>
        <v>20</v>
      </c>
      <c r="AR50" s="36"/>
      <c r="AS50" s="36"/>
      <c r="AT50" s="36">
        <f t="shared" si="50"/>
        <v>0</v>
      </c>
      <c r="AU50" s="36">
        <f t="shared" si="51"/>
        <v>0</v>
      </c>
      <c r="AW50" s="57">
        <f>+$A$16</f>
        <v>20</v>
      </c>
      <c r="AX50" s="36"/>
      <c r="AY50" s="36"/>
      <c r="AZ50" s="36">
        <f t="shared" si="52"/>
        <v>117</v>
      </c>
      <c r="BA50" s="36">
        <f t="shared" si="53"/>
        <v>2340000</v>
      </c>
    </row>
    <row r="51" spans="1:55">
      <c r="A51" s="57">
        <f>+$A$17</f>
        <v>38</v>
      </c>
      <c r="B51" s="36"/>
      <c r="C51" s="36"/>
      <c r="D51" s="36">
        <f t="shared" si="36"/>
        <v>1</v>
      </c>
      <c r="E51" s="36">
        <f t="shared" si="37"/>
        <v>38000</v>
      </c>
      <c r="G51" s="57">
        <f>+$A$17</f>
        <v>38</v>
      </c>
      <c r="H51" s="36"/>
      <c r="I51" s="36"/>
      <c r="J51" s="36">
        <f t="shared" si="38"/>
        <v>0</v>
      </c>
      <c r="K51" s="36">
        <f t="shared" si="39"/>
        <v>0</v>
      </c>
      <c r="M51" s="57">
        <f>+$A$17</f>
        <v>38</v>
      </c>
      <c r="N51" s="36"/>
      <c r="O51" s="36"/>
      <c r="P51" s="36">
        <f t="shared" si="40"/>
        <v>0</v>
      </c>
      <c r="Q51" s="36">
        <f t="shared" si="41"/>
        <v>0</v>
      </c>
      <c r="S51" s="57">
        <f>+$A$17</f>
        <v>38</v>
      </c>
      <c r="T51" s="36"/>
      <c r="U51" s="36"/>
      <c r="V51" s="36">
        <f t="shared" si="42"/>
        <v>0</v>
      </c>
      <c r="W51" s="36">
        <f t="shared" si="43"/>
        <v>0</v>
      </c>
      <c r="Y51" s="57">
        <f>+$A$17</f>
        <v>38</v>
      </c>
      <c r="Z51" s="36"/>
      <c r="AA51" s="36"/>
      <c r="AB51" s="36">
        <f t="shared" si="44"/>
        <v>0</v>
      </c>
      <c r="AC51" s="36">
        <f t="shared" si="45"/>
        <v>0</v>
      </c>
      <c r="AE51" s="57">
        <f>+$A$17</f>
        <v>38</v>
      </c>
      <c r="AF51" s="36"/>
      <c r="AG51" s="36"/>
      <c r="AH51" s="36">
        <f t="shared" si="46"/>
        <v>0</v>
      </c>
      <c r="AI51" s="36">
        <f t="shared" si="47"/>
        <v>0</v>
      </c>
      <c r="AK51" s="57">
        <f>+$A$17</f>
        <v>38</v>
      </c>
      <c r="AL51" s="36"/>
      <c r="AM51" s="36"/>
      <c r="AN51" s="36">
        <f t="shared" si="48"/>
        <v>0</v>
      </c>
      <c r="AO51" s="36">
        <f t="shared" si="49"/>
        <v>0</v>
      </c>
      <c r="AQ51" s="57">
        <f>+$A$17</f>
        <v>38</v>
      </c>
      <c r="AR51" s="36"/>
      <c r="AS51" s="36"/>
      <c r="AT51" s="36">
        <f t="shared" si="50"/>
        <v>0</v>
      </c>
      <c r="AU51" s="36">
        <f t="shared" si="51"/>
        <v>0</v>
      </c>
      <c r="AW51" s="57">
        <f>+$A$17</f>
        <v>38</v>
      </c>
      <c r="AX51" s="36"/>
      <c r="AY51" s="36"/>
      <c r="AZ51" s="36">
        <f t="shared" si="52"/>
        <v>1</v>
      </c>
      <c r="BA51" s="36">
        <f t="shared" si="53"/>
        <v>38000</v>
      </c>
    </row>
    <row r="52" spans="1:55">
      <c r="A52" s="57">
        <f>+$A$18</f>
        <v>40</v>
      </c>
      <c r="B52" s="36"/>
      <c r="C52" s="36"/>
      <c r="D52" s="36">
        <f t="shared" si="36"/>
        <v>0</v>
      </c>
      <c r="E52" s="36">
        <f t="shared" si="37"/>
        <v>0</v>
      </c>
      <c r="G52" s="57">
        <f>+$A$18</f>
        <v>40</v>
      </c>
      <c r="H52" s="36"/>
      <c r="I52" s="36"/>
      <c r="J52" s="36">
        <f t="shared" si="38"/>
        <v>0</v>
      </c>
      <c r="K52" s="36">
        <f t="shared" si="39"/>
        <v>0</v>
      </c>
      <c r="M52" s="57">
        <f>+$A$18</f>
        <v>40</v>
      </c>
      <c r="N52" s="36"/>
      <c r="O52" s="36"/>
      <c r="P52" s="36">
        <f t="shared" si="40"/>
        <v>0</v>
      </c>
      <c r="Q52" s="36">
        <f t="shared" si="41"/>
        <v>0</v>
      </c>
      <c r="S52" s="57">
        <f>+$A$18</f>
        <v>40</v>
      </c>
      <c r="T52" s="36"/>
      <c r="U52" s="36"/>
      <c r="V52" s="36">
        <f t="shared" si="42"/>
        <v>0</v>
      </c>
      <c r="W52" s="36">
        <f t="shared" si="43"/>
        <v>0</v>
      </c>
      <c r="Y52" s="57">
        <f>+$A$18</f>
        <v>40</v>
      </c>
      <c r="Z52" s="36"/>
      <c r="AA52" s="36"/>
      <c r="AB52" s="36">
        <f t="shared" si="44"/>
        <v>0</v>
      </c>
      <c r="AC52" s="36">
        <f t="shared" si="45"/>
        <v>0</v>
      </c>
      <c r="AE52" s="57">
        <f>+$A$18</f>
        <v>40</v>
      </c>
      <c r="AF52" s="36"/>
      <c r="AG52" s="36"/>
      <c r="AH52" s="36">
        <f t="shared" si="46"/>
        <v>0</v>
      </c>
      <c r="AI52" s="36">
        <f t="shared" si="47"/>
        <v>0</v>
      </c>
      <c r="AK52" s="57">
        <f>+$A$18</f>
        <v>40</v>
      </c>
      <c r="AL52" s="36"/>
      <c r="AM52" s="36"/>
      <c r="AN52" s="36">
        <f t="shared" si="48"/>
        <v>0</v>
      </c>
      <c r="AO52" s="36">
        <f t="shared" si="49"/>
        <v>0</v>
      </c>
      <c r="AQ52" s="57">
        <f>+$A$18</f>
        <v>40</v>
      </c>
      <c r="AR52" s="36"/>
      <c r="AS52" s="36"/>
      <c r="AT52" s="36">
        <f t="shared" si="50"/>
        <v>0</v>
      </c>
      <c r="AU52" s="36">
        <f t="shared" si="51"/>
        <v>0</v>
      </c>
      <c r="AW52" s="57">
        <f>+$A$18</f>
        <v>40</v>
      </c>
      <c r="AX52" s="36"/>
      <c r="AY52" s="36"/>
      <c r="AZ52" s="36">
        <f t="shared" si="52"/>
        <v>0</v>
      </c>
      <c r="BA52" s="36">
        <f t="shared" si="53"/>
        <v>0</v>
      </c>
    </row>
    <row r="53" spans="1:55">
      <c r="A53" s="57">
        <f>+$A$19</f>
        <v>42</v>
      </c>
      <c r="B53" s="36"/>
      <c r="C53" s="36"/>
      <c r="D53" s="36">
        <f t="shared" si="36"/>
        <v>374</v>
      </c>
      <c r="E53" s="36">
        <f t="shared" si="37"/>
        <v>15708000</v>
      </c>
      <c r="G53" s="57">
        <f>+$A$19</f>
        <v>42</v>
      </c>
      <c r="H53" s="36">
        <v>61</v>
      </c>
      <c r="I53" s="36">
        <v>3</v>
      </c>
      <c r="J53" s="36">
        <f t="shared" si="38"/>
        <v>735</v>
      </c>
      <c r="K53" s="36">
        <f t="shared" si="39"/>
        <v>30870000</v>
      </c>
      <c r="M53" s="57">
        <f>+$A$19</f>
        <v>42</v>
      </c>
      <c r="N53" s="36">
        <v>34</v>
      </c>
      <c r="O53" s="36">
        <v>9</v>
      </c>
      <c r="P53" s="36">
        <f t="shared" si="40"/>
        <v>417</v>
      </c>
      <c r="Q53" s="36">
        <f t="shared" si="41"/>
        <v>17514000</v>
      </c>
      <c r="S53" s="57">
        <f>+$A$19</f>
        <v>42</v>
      </c>
      <c r="T53" s="36"/>
      <c r="U53" s="36"/>
      <c r="V53" s="36">
        <f t="shared" si="42"/>
        <v>0</v>
      </c>
      <c r="W53" s="36">
        <f t="shared" si="43"/>
        <v>0</v>
      </c>
      <c r="Y53" s="57">
        <f>+$A$19</f>
        <v>42</v>
      </c>
      <c r="Z53" s="36"/>
      <c r="AA53" s="36"/>
      <c r="AB53" s="36">
        <f t="shared" si="44"/>
        <v>0</v>
      </c>
      <c r="AC53" s="36">
        <f t="shared" si="45"/>
        <v>0</v>
      </c>
      <c r="AE53" s="57">
        <f>+$A$19</f>
        <v>42</v>
      </c>
      <c r="AF53" s="36"/>
      <c r="AG53" s="36"/>
      <c r="AH53" s="36">
        <f t="shared" si="46"/>
        <v>0</v>
      </c>
      <c r="AI53" s="36">
        <f t="shared" si="47"/>
        <v>0</v>
      </c>
      <c r="AK53" s="57">
        <f>+$A$19</f>
        <v>42</v>
      </c>
      <c r="AL53" s="36"/>
      <c r="AM53" s="36"/>
      <c r="AN53" s="36">
        <f t="shared" si="48"/>
        <v>0</v>
      </c>
      <c r="AO53" s="36">
        <f t="shared" si="49"/>
        <v>0</v>
      </c>
      <c r="AQ53" s="57">
        <f>+$A$19</f>
        <v>42</v>
      </c>
      <c r="AR53" s="36"/>
      <c r="AS53" s="36"/>
      <c r="AT53" s="36">
        <f t="shared" si="50"/>
        <v>0</v>
      </c>
      <c r="AU53" s="36">
        <f t="shared" si="51"/>
        <v>0</v>
      </c>
      <c r="AW53" s="57">
        <f>+$A$19</f>
        <v>42</v>
      </c>
      <c r="AX53" s="36"/>
      <c r="AY53" s="36"/>
      <c r="AZ53" s="36">
        <f t="shared" si="52"/>
        <v>692</v>
      </c>
      <c r="BA53" s="36">
        <f t="shared" si="53"/>
        <v>29064000</v>
      </c>
    </row>
    <row r="54" spans="1:55">
      <c r="A54" s="57">
        <f>+$A$20</f>
        <v>45</v>
      </c>
      <c r="B54" s="36"/>
      <c r="C54" s="36"/>
      <c r="D54" s="36">
        <f t="shared" si="36"/>
        <v>558</v>
      </c>
      <c r="E54" s="36">
        <f t="shared" si="37"/>
        <v>25110000</v>
      </c>
      <c r="G54" s="57">
        <f>+$A$20</f>
        <v>45</v>
      </c>
      <c r="H54" s="36"/>
      <c r="I54" s="36"/>
      <c r="J54" s="36">
        <f t="shared" si="38"/>
        <v>0</v>
      </c>
      <c r="K54" s="36">
        <f t="shared" si="39"/>
        <v>0</v>
      </c>
      <c r="M54" s="57">
        <f>+$A$20</f>
        <v>45</v>
      </c>
      <c r="N54" s="36">
        <v>3</v>
      </c>
      <c r="O54" s="36">
        <v>8</v>
      </c>
      <c r="P54" s="36">
        <f t="shared" si="40"/>
        <v>44</v>
      </c>
      <c r="Q54" s="36">
        <f t="shared" si="41"/>
        <v>1980000</v>
      </c>
      <c r="S54" s="57">
        <f>+$A$20</f>
        <v>45</v>
      </c>
      <c r="T54" s="36"/>
      <c r="U54" s="36"/>
      <c r="V54" s="36">
        <f t="shared" si="42"/>
        <v>0</v>
      </c>
      <c r="W54" s="36">
        <f t="shared" si="43"/>
        <v>0</v>
      </c>
      <c r="Y54" s="57">
        <f>+$A$20</f>
        <v>45</v>
      </c>
      <c r="Z54" s="36"/>
      <c r="AA54" s="36"/>
      <c r="AB54" s="36">
        <f t="shared" si="44"/>
        <v>0</v>
      </c>
      <c r="AC54" s="36">
        <f t="shared" si="45"/>
        <v>0</v>
      </c>
      <c r="AE54" s="57">
        <f>+$A$20</f>
        <v>45</v>
      </c>
      <c r="AF54" s="36"/>
      <c r="AG54" s="36"/>
      <c r="AH54" s="36">
        <f t="shared" si="46"/>
        <v>0</v>
      </c>
      <c r="AI54" s="36">
        <f t="shared" si="47"/>
        <v>0</v>
      </c>
      <c r="AK54" s="57">
        <f>+$A$20</f>
        <v>45</v>
      </c>
      <c r="AL54" s="36"/>
      <c r="AM54" s="36"/>
      <c r="AN54" s="36">
        <f t="shared" si="48"/>
        <v>0</v>
      </c>
      <c r="AO54" s="36">
        <f t="shared" si="49"/>
        <v>0</v>
      </c>
      <c r="AQ54" s="57">
        <f>+$A$20</f>
        <v>45</v>
      </c>
      <c r="AR54" s="36"/>
      <c r="AS54" s="36"/>
      <c r="AT54" s="36">
        <f t="shared" si="50"/>
        <v>0</v>
      </c>
      <c r="AU54" s="36">
        <f t="shared" si="51"/>
        <v>0</v>
      </c>
      <c r="AW54" s="57">
        <f>+$A$20</f>
        <v>45</v>
      </c>
      <c r="AX54" s="36"/>
      <c r="AY54" s="36"/>
      <c r="AZ54" s="36">
        <f t="shared" si="52"/>
        <v>514</v>
      </c>
      <c r="BA54" s="36">
        <f t="shared" si="53"/>
        <v>23130000</v>
      </c>
    </row>
    <row r="55" spans="1:55">
      <c r="A55" s="57">
        <f>+$A$21</f>
        <v>50</v>
      </c>
      <c r="B55" s="36"/>
      <c r="C55" s="36"/>
      <c r="D55" s="36">
        <f t="shared" si="36"/>
        <v>16</v>
      </c>
      <c r="E55" s="36">
        <f t="shared" si="37"/>
        <v>800000</v>
      </c>
      <c r="G55" s="57">
        <f>+$A$21</f>
        <v>50</v>
      </c>
      <c r="H55" s="36"/>
      <c r="I55" s="36"/>
      <c r="J55" s="36">
        <f t="shared" si="38"/>
        <v>0</v>
      </c>
      <c r="K55" s="36">
        <f t="shared" si="39"/>
        <v>0</v>
      </c>
      <c r="M55" s="57">
        <f>+$A$21</f>
        <v>50</v>
      </c>
      <c r="N55" s="36"/>
      <c r="O55" s="36">
        <v>4</v>
      </c>
      <c r="P55" s="36">
        <f t="shared" si="40"/>
        <v>4</v>
      </c>
      <c r="Q55" s="36">
        <f t="shared" si="41"/>
        <v>200000</v>
      </c>
      <c r="S55" s="57">
        <f>+$A$21</f>
        <v>50</v>
      </c>
      <c r="T55" s="36"/>
      <c r="U55" s="36"/>
      <c r="V55" s="36">
        <f t="shared" si="42"/>
        <v>0</v>
      </c>
      <c r="W55" s="36">
        <f t="shared" si="43"/>
        <v>0</v>
      </c>
      <c r="Y55" s="57">
        <f>+$A$21</f>
        <v>50</v>
      </c>
      <c r="Z55" s="36"/>
      <c r="AA55" s="36"/>
      <c r="AB55" s="36">
        <f t="shared" si="44"/>
        <v>0</v>
      </c>
      <c r="AC55" s="36">
        <f t="shared" si="45"/>
        <v>0</v>
      </c>
      <c r="AE55" s="57">
        <f>+$A$21</f>
        <v>50</v>
      </c>
      <c r="AF55" s="36"/>
      <c r="AG55" s="36"/>
      <c r="AH55" s="36">
        <f t="shared" si="46"/>
        <v>0</v>
      </c>
      <c r="AI55" s="36">
        <f t="shared" si="47"/>
        <v>0</v>
      </c>
      <c r="AK55" s="57">
        <f>+$A$21</f>
        <v>50</v>
      </c>
      <c r="AL55" s="36"/>
      <c r="AM55" s="36"/>
      <c r="AN55" s="36">
        <f t="shared" si="48"/>
        <v>0</v>
      </c>
      <c r="AO55" s="36">
        <f t="shared" si="49"/>
        <v>0</v>
      </c>
      <c r="AQ55" s="57">
        <f>+$A$21</f>
        <v>50</v>
      </c>
      <c r="AR55" s="36">
        <v>7</v>
      </c>
      <c r="AS55" s="36">
        <v>8</v>
      </c>
      <c r="AT55" s="36">
        <f t="shared" si="50"/>
        <v>92</v>
      </c>
      <c r="AU55" s="36">
        <f t="shared" si="51"/>
        <v>4600000</v>
      </c>
      <c r="AW55" s="57">
        <f>+$A$21</f>
        <v>50</v>
      </c>
      <c r="AX55" s="36"/>
      <c r="AY55" s="36"/>
      <c r="AZ55" s="36">
        <f t="shared" si="52"/>
        <v>-80</v>
      </c>
      <c r="BA55" s="36">
        <f t="shared" si="53"/>
        <v>-4000000</v>
      </c>
    </row>
    <row r="56" spans="1:55">
      <c r="A56" s="57">
        <f>+$A$22</f>
        <v>37</v>
      </c>
      <c r="B56" s="36"/>
      <c r="C56" s="36"/>
      <c r="D56" s="36">
        <f t="shared" si="36"/>
        <v>0</v>
      </c>
      <c r="E56" s="36">
        <f t="shared" si="37"/>
        <v>0</v>
      </c>
      <c r="G56" s="57">
        <f>+$A$22</f>
        <v>37</v>
      </c>
      <c r="H56" s="36"/>
      <c r="I56" s="36"/>
      <c r="J56" s="36">
        <f t="shared" si="38"/>
        <v>0</v>
      </c>
      <c r="K56" s="36">
        <f t="shared" si="39"/>
        <v>0</v>
      </c>
      <c r="M56" s="57">
        <f>+$A$22</f>
        <v>37</v>
      </c>
      <c r="N56" s="36"/>
      <c r="O56" s="36"/>
      <c r="P56" s="36">
        <f t="shared" si="40"/>
        <v>0</v>
      </c>
      <c r="Q56" s="36">
        <f t="shared" si="41"/>
        <v>0</v>
      </c>
      <c r="S56" s="57">
        <f>+$A$22</f>
        <v>37</v>
      </c>
      <c r="T56" s="36"/>
      <c r="U56" s="36"/>
      <c r="V56" s="36">
        <f t="shared" si="42"/>
        <v>0</v>
      </c>
      <c r="W56" s="36">
        <f t="shared" si="43"/>
        <v>0</v>
      </c>
      <c r="Y56" s="57">
        <f>+$A$22</f>
        <v>37</v>
      </c>
      <c r="Z56" s="36"/>
      <c r="AA56" s="36"/>
      <c r="AB56" s="36">
        <f t="shared" si="44"/>
        <v>0</v>
      </c>
      <c r="AC56" s="36">
        <f t="shared" si="45"/>
        <v>0</v>
      </c>
      <c r="AE56" s="57">
        <f>+$A$22</f>
        <v>37</v>
      </c>
      <c r="AF56" s="36"/>
      <c r="AG56" s="36"/>
      <c r="AH56" s="36">
        <f t="shared" si="46"/>
        <v>0</v>
      </c>
      <c r="AI56" s="36">
        <f t="shared" si="47"/>
        <v>0</v>
      </c>
      <c r="AK56" s="57">
        <f>+$A$22</f>
        <v>37</v>
      </c>
      <c r="AL56" s="36"/>
      <c r="AM56" s="36"/>
      <c r="AN56" s="36">
        <f t="shared" si="48"/>
        <v>0</v>
      </c>
      <c r="AO56" s="36">
        <f t="shared" si="49"/>
        <v>0</v>
      </c>
      <c r="AQ56" s="57">
        <f>+$A$22</f>
        <v>37</v>
      </c>
      <c r="AR56" s="36"/>
      <c r="AS56" s="36"/>
      <c r="AT56" s="36">
        <f t="shared" si="50"/>
        <v>0</v>
      </c>
      <c r="AU56" s="36">
        <f t="shared" si="51"/>
        <v>0</v>
      </c>
      <c r="AW56" s="57">
        <f>+$A$22</f>
        <v>37</v>
      </c>
      <c r="AX56" s="36"/>
      <c r="AY56" s="36"/>
      <c r="AZ56" s="36">
        <f t="shared" si="52"/>
        <v>0</v>
      </c>
      <c r="BA56" s="36">
        <f t="shared" si="53"/>
        <v>0</v>
      </c>
    </row>
    <row r="57" spans="1:55">
      <c r="A57" s="57">
        <f>+$A$23</f>
        <v>65</v>
      </c>
      <c r="B57" s="36"/>
      <c r="C57" s="36"/>
      <c r="D57" s="36">
        <f t="shared" si="36"/>
        <v>-288</v>
      </c>
      <c r="E57" s="36">
        <f t="shared" si="37"/>
        <v>-18720000</v>
      </c>
      <c r="G57" s="57">
        <f>+$A$23</f>
        <v>65</v>
      </c>
      <c r="H57" s="36"/>
      <c r="I57" s="36"/>
      <c r="J57" s="36">
        <f t="shared" si="38"/>
        <v>0</v>
      </c>
      <c r="K57" s="36">
        <f t="shared" si="39"/>
        <v>0</v>
      </c>
      <c r="M57" s="57">
        <f>+$A$23</f>
        <v>65</v>
      </c>
      <c r="N57" s="36">
        <v>35</v>
      </c>
      <c r="O57" s="36">
        <v>8</v>
      </c>
      <c r="P57" s="36">
        <f t="shared" si="40"/>
        <v>428</v>
      </c>
      <c r="Q57" s="36">
        <f t="shared" si="41"/>
        <v>27820000</v>
      </c>
      <c r="S57" s="57">
        <f>+$A$23</f>
        <v>65</v>
      </c>
      <c r="T57" s="36"/>
      <c r="U57" s="36"/>
      <c r="V57" s="36">
        <f t="shared" si="42"/>
        <v>0</v>
      </c>
      <c r="W57" s="36">
        <f t="shared" si="43"/>
        <v>0</v>
      </c>
      <c r="Y57" s="57">
        <f>+$A$23</f>
        <v>65</v>
      </c>
      <c r="Z57" s="36"/>
      <c r="AA57" s="36"/>
      <c r="AB57" s="36">
        <f t="shared" si="44"/>
        <v>0</v>
      </c>
      <c r="AC57" s="36">
        <f t="shared" si="45"/>
        <v>0</v>
      </c>
      <c r="AE57" s="57">
        <f>+$A$23</f>
        <v>65</v>
      </c>
      <c r="AF57" s="36"/>
      <c r="AG57" s="36"/>
      <c r="AH57" s="36">
        <f t="shared" si="46"/>
        <v>0</v>
      </c>
      <c r="AI57" s="36">
        <f t="shared" si="47"/>
        <v>0</v>
      </c>
      <c r="AK57" s="57">
        <f>+$A$23</f>
        <v>65</v>
      </c>
      <c r="AL57" s="36"/>
      <c r="AM57" s="36"/>
      <c r="AN57" s="36">
        <f t="shared" si="48"/>
        <v>0</v>
      </c>
      <c r="AO57" s="36">
        <f t="shared" si="49"/>
        <v>0</v>
      </c>
      <c r="AQ57" s="57">
        <f>+$A$23</f>
        <v>65</v>
      </c>
      <c r="AR57" s="36"/>
      <c r="AS57" s="36"/>
      <c r="AT57" s="36">
        <f t="shared" si="50"/>
        <v>0</v>
      </c>
      <c r="AU57" s="36">
        <f t="shared" si="51"/>
        <v>0</v>
      </c>
      <c r="AW57" s="57">
        <f>+$A$23</f>
        <v>65</v>
      </c>
      <c r="AX57" s="36"/>
      <c r="AY57" s="36"/>
      <c r="AZ57" s="36">
        <f t="shared" si="52"/>
        <v>-716</v>
      </c>
      <c r="BA57" s="36">
        <f t="shared" si="53"/>
        <v>-46540000</v>
      </c>
    </row>
    <row r="58" spans="1:55">
      <c r="A58" s="57">
        <f>+$A$24</f>
        <v>52</v>
      </c>
      <c r="B58" s="36"/>
      <c r="C58" s="36"/>
      <c r="D58" s="36">
        <f t="shared" si="36"/>
        <v>35</v>
      </c>
      <c r="E58" s="36">
        <f t="shared" si="37"/>
        <v>1820000</v>
      </c>
      <c r="G58" s="57">
        <f>+$A$24</f>
        <v>52</v>
      </c>
      <c r="H58" s="36"/>
      <c r="I58" s="36"/>
      <c r="J58" s="36">
        <f t="shared" si="38"/>
        <v>0</v>
      </c>
      <c r="K58" s="36">
        <f t="shared" si="39"/>
        <v>0</v>
      </c>
      <c r="M58" s="57">
        <f>+$A$24</f>
        <v>52</v>
      </c>
      <c r="N58" s="36"/>
      <c r="O58" s="36"/>
      <c r="P58" s="36">
        <f t="shared" si="40"/>
        <v>0</v>
      </c>
      <c r="Q58" s="36">
        <f t="shared" si="41"/>
        <v>0</v>
      </c>
      <c r="S58" s="57">
        <f>+$A$24</f>
        <v>52</v>
      </c>
      <c r="T58" s="36"/>
      <c r="U58" s="36"/>
      <c r="V58" s="36">
        <f t="shared" si="42"/>
        <v>0</v>
      </c>
      <c r="W58" s="36">
        <f t="shared" si="43"/>
        <v>0</v>
      </c>
      <c r="Y58" s="57">
        <f>+$A$24</f>
        <v>52</v>
      </c>
      <c r="Z58" s="36"/>
      <c r="AA58" s="36"/>
      <c r="AB58" s="36">
        <f t="shared" si="44"/>
        <v>0</v>
      </c>
      <c r="AC58" s="36">
        <f t="shared" si="45"/>
        <v>0</v>
      </c>
      <c r="AE58" s="57">
        <f>+$A$24</f>
        <v>52</v>
      </c>
      <c r="AF58" s="36"/>
      <c r="AG58" s="36"/>
      <c r="AH58" s="36">
        <f t="shared" si="46"/>
        <v>0</v>
      </c>
      <c r="AI58" s="36">
        <f t="shared" si="47"/>
        <v>0</v>
      </c>
      <c r="AK58" s="57">
        <f>+$A$24</f>
        <v>52</v>
      </c>
      <c r="AL58" s="36"/>
      <c r="AM58" s="36"/>
      <c r="AN58" s="36">
        <f t="shared" si="48"/>
        <v>0</v>
      </c>
      <c r="AO58" s="36">
        <f t="shared" si="49"/>
        <v>0</v>
      </c>
      <c r="AQ58" s="57">
        <f>+$A$24</f>
        <v>52</v>
      </c>
      <c r="AR58" s="36"/>
      <c r="AS58" s="36"/>
      <c r="AT58" s="36">
        <f t="shared" si="50"/>
        <v>0</v>
      </c>
      <c r="AU58" s="36">
        <f t="shared" si="51"/>
        <v>0</v>
      </c>
      <c r="AW58" s="57">
        <f>+$A$24</f>
        <v>52</v>
      </c>
      <c r="AX58" s="36"/>
      <c r="AY58" s="36"/>
      <c r="AZ58" s="36">
        <f t="shared" si="52"/>
        <v>35</v>
      </c>
      <c r="BA58" s="36">
        <f t="shared" si="53"/>
        <v>1820000</v>
      </c>
    </row>
    <row r="59" spans="1:55">
      <c r="A59" s="57">
        <f>+$A$25</f>
        <v>85</v>
      </c>
      <c r="B59" s="36"/>
      <c r="C59" s="36"/>
      <c r="D59" s="36">
        <f t="shared" si="36"/>
        <v>-5</v>
      </c>
      <c r="E59" s="36">
        <f t="shared" si="37"/>
        <v>-425000</v>
      </c>
      <c r="G59" s="57">
        <f>+$A$25</f>
        <v>85</v>
      </c>
      <c r="H59" s="36">
        <v>40</v>
      </c>
      <c r="I59" s="36">
        <v>7</v>
      </c>
      <c r="J59" s="36">
        <f t="shared" si="38"/>
        <v>487</v>
      </c>
      <c r="K59" s="36">
        <f t="shared" si="39"/>
        <v>41395000</v>
      </c>
      <c r="M59" s="57">
        <f>+$A$25</f>
        <v>85</v>
      </c>
      <c r="N59" s="36">
        <v>13</v>
      </c>
      <c r="O59" s="36">
        <v>1</v>
      </c>
      <c r="P59" s="36">
        <f t="shared" si="40"/>
        <v>157</v>
      </c>
      <c r="Q59" s="36">
        <f t="shared" si="41"/>
        <v>13345000</v>
      </c>
      <c r="S59" s="57">
        <f>+$A$25</f>
        <v>85</v>
      </c>
      <c r="T59" s="36"/>
      <c r="U59" s="36"/>
      <c r="V59" s="36">
        <f t="shared" si="42"/>
        <v>0</v>
      </c>
      <c r="W59" s="36">
        <f t="shared" si="43"/>
        <v>0</v>
      </c>
      <c r="Y59" s="57">
        <f>+$A$25</f>
        <v>85</v>
      </c>
      <c r="Z59" s="36"/>
      <c r="AA59" s="36"/>
      <c r="AB59" s="36">
        <f t="shared" si="44"/>
        <v>0</v>
      </c>
      <c r="AC59" s="36">
        <f t="shared" si="45"/>
        <v>0</v>
      </c>
      <c r="AE59" s="57">
        <f>+$A$25</f>
        <v>85</v>
      </c>
      <c r="AF59" s="36"/>
      <c r="AG59" s="36"/>
      <c r="AH59" s="36">
        <f t="shared" si="46"/>
        <v>0</v>
      </c>
      <c r="AI59" s="36">
        <f t="shared" si="47"/>
        <v>0</v>
      </c>
      <c r="AK59" s="57">
        <f>+$A$25</f>
        <v>85</v>
      </c>
      <c r="AL59" s="36"/>
      <c r="AM59" s="36"/>
      <c r="AN59" s="36">
        <f t="shared" si="48"/>
        <v>0</v>
      </c>
      <c r="AO59" s="36">
        <f t="shared" si="49"/>
        <v>0</v>
      </c>
      <c r="AQ59" s="57">
        <f>+$A$25</f>
        <v>85</v>
      </c>
      <c r="AR59" s="36"/>
      <c r="AS59" s="36"/>
      <c r="AT59" s="36">
        <f t="shared" si="50"/>
        <v>0</v>
      </c>
      <c r="AU59" s="36">
        <f t="shared" si="51"/>
        <v>0</v>
      </c>
      <c r="AW59" s="57">
        <f>+$A$25</f>
        <v>85</v>
      </c>
      <c r="AX59" s="36"/>
      <c r="AY59" s="36"/>
      <c r="AZ59" s="36">
        <f t="shared" si="52"/>
        <v>325</v>
      </c>
      <c r="BA59" s="36">
        <f t="shared" si="53"/>
        <v>27625000</v>
      </c>
    </row>
    <row r="60" spans="1:55">
      <c r="A60" s="57">
        <f>+$A$26</f>
        <v>55</v>
      </c>
      <c r="B60" s="36"/>
      <c r="C60" s="36"/>
      <c r="D60" s="36">
        <f t="shared" si="36"/>
        <v>2501</v>
      </c>
      <c r="E60" s="36">
        <f t="shared" si="37"/>
        <v>137555000</v>
      </c>
      <c r="G60" s="57">
        <f>+$A$26</f>
        <v>55</v>
      </c>
      <c r="H60" s="36">
        <v>22</v>
      </c>
      <c r="I60" s="36">
        <v>1</v>
      </c>
      <c r="J60" s="36">
        <f t="shared" si="38"/>
        <v>265</v>
      </c>
      <c r="K60" s="36">
        <f t="shared" si="39"/>
        <v>14575000</v>
      </c>
      <c r="M60" s="57">
        <f>+$A$26</f>
        <v>55</v>
      </c>
      <c r="N60" s="36">
        <v>8</v>
      </c>
      <c r="O60" s="36">
        <v>8</v>
      </c>
      <c r="P60" s="36">
        <f t="shared" si="40"/>
        <v>104</v>
      </c>
      <c r="Q60" s="36">
        <f t="shared" si="41"/>
        <v>5720000</v>
      </c>
      <c r="S60" s="57">
        <f>+$A$26</f>
        <v>55</v>
      </c>
      <c r="T60" s="36"/>
      <c r="U60" s="36"/>
      <c r="V60" s="36">
        <f t="shared" si="42"/>
        <v>0</v>
      </c>
      <c r="W60" s="36">
        <f t="shared" si="43"/>
        <v>0</v>
      </c>
      <c r="Y60" s="57">
        <f>+$A$26</f>
        <v>55</v>
      </c>
      <c r="Z60" s="36"/>
      <c r="AA60" s="36"/>
      <c r="AB60" s="36">
        <f t="shared" si="44"/>
        <v>0</v>
      </c>
      <c r="AC60" s="36">
        <f t="shared" si="45"/>
        <v>0</v>
      </c>
      <c r="AE60" s="57">
        <f>+$A$26</f>
        <v>55</v>
      </c>
      <c r="AF60" s="36"/>
      <c r="AG60" s="36"/>
      <c r="AH60" s="36">
        <f t="shared" si="46"/>
        <v>0</v>
      </c>
      <c r="AI60" s="36">
        <f t="shared" si="47"/>
        <v>0</v>
      </c>
      <c r="AK60" s="57">
        <f>+$A$26</f>
        <v>55</v>
      </c>
      <c r="AL60" s="36"/>
      <c r="AM60" s="36"/>
      <c r="AN60" s="36">
        <f t="shared" si="48"/>
        <v>0</v>
      </c>
      <c r="AO60" s="36">
        <f t="shared" si="49"/>
        <v>0</v>
      </c>
      <c r="AQ60" s="57">
        <f>+$A$26</f>
        <v>55</v>
      </c>
      <c r="AR60" s="36"/>
      <c r="AS60" s="36"/>
      <c r="AT60" s="36">
        <f t="shared" si="50"/>
        <v>0</v>
      </c>
      <c r="AU60" s="36">
        <f t="shared" si="51"/>
        <v>0</v>
      </c>
      <c r="AW60" s="57">
        <f>+$A$26</f>
        <v>55</v>
      </c>
      <c r="AX60" s="36"/>
      <c r="AY60" s="36"/>
      <c r="AZ60" s="36">
        <f t="shared" si="52"/>
        <v>2662</v>
      </c>
      <c r="BA60" s="36">
        <f t="shared" si="53"/>
        <v>146410000</v>
      </c>
    </row>
    <row r="61" spans="1:55">
      <c r="A61" s="57">
        <f>+$A$27</f>
        <v>120</v>
      </c>
      <c r="B61" s="36"/>
      <c r="C61" s="36"/>
      <c r="D61" s="36">
        <f t="shared" si="36"/>
        <v>-19</v>
      </c>
      <c r="E61" s="36">
        <f t="shared" si="37"/>
        <v>-2280000</v>
      </c>
      <c r="G61" s="57">
        <f>+$A$27</f>
        <v>120</v>
      </c>
      <c r="H61" s="36">
        <v>8</v>
      </c>
      <c r="I61" s="36"/>
      <c r="J61" s="36">
        <f t="shared" si="38"/>
        <v>96</v>
      </c>
      <c r="K61" s="36">
        <f t="shared" si="39"/>
        <v>11520000</v>
      </c>
      <c r="M61" s="57">
        <f>+$A$27</f>
        <v>120</v>
      </c>
      <c r="N61" s="36">
        <v>8</v>
      </c>
      <c r="O61" s="36">
        <v>10</v>
      </c>
      <c r="P61" s="36">
        <f t="shared" si="40"/>
        <v>106</v>
      </c>
      <c r="Q61" s="36">
        <f t="shared" si="41"/>
        <v>12720000</v>
      </c>
      <c r="S61" s="57">
        <f>+$A$27</f>
        <v>120</v>
      </c>
      <c r="T61" s="36"/>
      <c r="U61" s="36"/>
      <c r="V61" s="36">
        <f t="shared" si="42"/>
        <v>0</v>
      </c>
      <c r="W61" s="36">
        <f t="shared" si="43"/>
        <v>0</v>
      </c>
      <c r="Y61" s="57">
        <f>+$A$27</f>
        <v>120</v>
      </c>
      <c r="Z61" s="36"/>
      <c r="AA61" s="36"/>
      <c r="AB61" s="36">
        <f t="shared" si="44"/>
        <v>0</v>
      </c>
      <c r="AC61" s="36">
        <f t="shared" si="45"/>
        <v>0</v>
      </c>
      <c r="AE61" s="57">
        <f>+$A$27</f>
        <v>120</v>
      </c>
      <c r="AF61" s="36"/>
      <c r="AG61" s="36"/>
      <c r="AH61" s="36">
        <f t="shared" si="46"/>
        <v>0</v>
      </c>
      <c r="AI61" s="36">
        <f t="shared" si="47"/>
        <v>0</v>
      </c>
      <c r="AK61" s="57">
        <f>+$A$27</f>
        <v>120</v>
      </c>
      <c r="AL61" s="36"/>
      <c r="AM61" s="36"/>
      <c r="AN61" s="36">
        <f t="shared" si="48"/>
        <v>0</v>
      </c>
      <c r="AO61" s="36">
        <f t="shared" si="49"/>
        <v>0</v>
      </c>
      <c r="AQ61" s="57">
        <f>+$A$27</f>
        <v>120</v>
      </c>
      <c r="AR61" s="36"/>
      <c r="AS61" s="36"/>
      <c r="AT61" s="36">
        <f t="shared" si="50"/>
        <v>0</v>
      </c>
      <c r="AU61" s="36">
        <f t="shared" si="51"/>
        <v>0</v>
      </c>
      <c r="AW61" s="57">
        <f>+$A$27</f>
        <v>120</v>
      </c>
      <c r="AX61" s="36"/>
      <c r="AY61" s="36"/>
      <c r="AZ61" s="36">
        <f t="shared" si="52"/>
        <v>-29</v>
      </c>
      <c r="BA61" s="36">
        <f t="shared" si="53"/>
        <v>-3480000</v>
      </c>
    </row>
    <row r="62" spans="1:55">
      <c r="A62" s="57">
        <f>+$A$28</f>
        <v>72</v>
      </c>
      <c r="B62" s="36"/>
      <c r="C62" s="36"/>
      <c r="D62" s="36">
        <f t="shared" si="36"/>
        <v>14</v>
      </c>
      <c r="E62" s="36">
        <f t="shared" si="37"/>
        <v>1008000</v>
      </c>
      <c r="G62" s="57">
        <f>+$A$28</f>
        <v>72</v>
      </c>
      <c r="H62" s="36"/>
      <c r="I62" s="36"/>
      <c r="J62" s="36">
        <f t="shared" si="38"/>
        <v>0</v>
      </c>
      <c r="K62" s="36">
        <f t="shared" si="39"/>
        <v>0</v>
      </c>
      <c r="M62" s="57">
        <f>+$A$28</f>
        <v>72</v>
      </c>
      <c r="N62" s="36"/>
      <c r="O62" s="36"/>
      <c r="P62" s="36">
        <f t="shared" si="40"/>
        <v>0</v>
      </c>
      <c r="Q62" s="36">
        <f t="shared" si="41"/>
        <v>0</v>
      </c>
      <c r="S62" s="57">
        <f>+$A$28</f>
        <v>72</v>
      </c>
      <c r="T62" s="36"/>
      <c r="U62" s="36"/>
      <c r="V62" s="36">
        <f t="shared" si="42"/>
        <v>0</v>
      </c>
      <c r="W62" s="36">
        <f t="shared" si="43"/>
        <v>0</v>
      </c>
      <c r="Y62" s="57">
        <f>+$A$28</f>
        <v>72</v>
      </c>
      <c r="Z62" s="36"/>
      <c r="AA62" s="36"/>
      <c r="AB62" s="36">
        <f t="shared" si="44"/>
        <v>0</v>
      </c>
      <c r="AC62" s="36">
        <f t="shared" si="45"/>
        <v>0</v>
      </c>
      <c r="AE62" s="57">
        <f>+$A$28</f>
        <v>72</v>
      </c>
      <c r="AF62" s="36"/>
      <c r="AG62" s="36"/>
      <c r="AH62" s="36">
        <f t="shared" si="46"/>
        <v>0</v>
      </c>
      <c r="AI62" s="36">
        <f t="shared" si="47"/>
        <v>0</v>
      </c>
      <c r="AK62" s="57">
        <f>+$A$28</f>
        <v>72</v>
      </c>
      <c r="AL62" s="36"/>
      <c r="AM62" s="36"/>
      <c r="AN62" s="36">
        <f t="shared" si="48"/>
        <v>0</v>
      </c>
      <c r="AO62" s="36">
        <f t="shared" si="49"/>
        <v>0</v>
      </c>
      <c r="AQ62" s="57">
        <f>+$A$28</f>
        <v>72</v>
      </c>
      <c r="AR62" s="36"/>
      <c r="AS62" s="36"/>
      <c r="AT62" s="36">
        <f t="shared" si="50"/>
        <v>0</v>
      </c>
      <c r="AU62" s="36">
        <f t="shared" si="51"/>
        <v>0</v>
      </c>
      <c r="AW62" s="57">
        <f>+$A$28</f>
        <v>72</v>
      </c>
      <c r="AX62" s="36"/>
      <c r="AY62" s="36"/>
      <c r="AZ62" s="36">
        <f t="shared" si="52"/>
        <v>14</v>
      </c>
      <c r="BA62" s="36">
        <f t="shared" si="53"/>
        <v>1008000</v>
      </c>
    </row>
    <row r="63" spans="1:55">
      <c r="A63" s="57">
        <f>+$A$29</f>
        <v>105</v>
      </c>
      <c r="B63" s="36"/>
      <c r="C63" s="36"/>
      <c r="D63" s="36">
        <f t="shared" ref="D63" si="54">AZ29</f>
        <v>-151</v>
      </c>
      <c r="E63" s="36">
        <f t="shared" ref="E63" si="55">+D63*A63*1000</f>
        <v>-15855000</v>
      </c>
      <c r="G63" s="57">
        <f>+$A$29</f>
        <v>105</v>
      </c>
      <c r="H63" s="36"/>
      <c r="I63" s="36"/>
      <c r="J63" s="36">
        <f t="shared" ref="J63" si="56">+(H63*12)+I63</f>
        <v>0</v>
      </c>
      <c r="K63" s="36">
        <f t="shared" ref="K63" si="57">+J63*G63*1000</f>
        <v>0</v>
      </c>
      <c r="M63" s="57">
        <f>+$A$29</f>
        <v>105</v>
      </c>
      <c r="N63" s="36">
        <v>3</v>
      </c>
      <c r="O63" s="36"/>
      <c r="P63" s="36">
        <f t="shared" ref="P63" si="58">+(N63*12)+O63</f>
        <v>36</v>
      </c>
      <c r="Q63" s="36">
        <f t="shared" ref="Q63" si="59">+P63*M63*1000</f>
        <v>3780000</v>
      </c>
      <c r="S63" s="57">
        <f>+$A$29</f>
        <v>105</v>
      </c>
      <c r="T63" s="36"/>
      <c r="U63" s="36"/>
      <c r="V63" s="36">
        <f t="shared" ref="V63" si="60">+(T63*12)+U63</f>
        <v>0</v>
      </c>
      <c r="W63" s="36">
        <f t="shared" ref="W63" si="61">+V63*S63*1000</f>
        <v>0</v>
      </c>
      <c r="Y63" s="57">
        <f>+$A$29</f>
        <v>105</v>
      </c>
      <c r="Z63" s="36"/>
      <c r="AA63" s="36"/>
      <c r="AB63" s="36">
        <f t="shared" ref="AB63" si="62">+(Z63*12)+AA63</f>
        <v>0</v>
      </c>
      <c r="AC63" s="36">
        <f t="shared" ref="AC63" si="63">+AB63*Y63*1000</f>
        <v>0</v>
      </c>
      <c r="AE63" s="57">
        <f>+$A$29</f>
        <v>105</v>
      </c>
      <c r="AF63" s="36"/>
      <c r="AG63" s="36"/>
      <c r="AH63" s="36"/>
      <c r="AI63" s="36"/>
      <c r="AK63" s="57">
        <f>+$A$29</f>
        <v>105</v>
      </c>
      <c r="AL63" s="36"/>
      <c r="AM63" s="36"/>
      <c r="AN63" s="36">
        <f t="shared" ref="AN63" si="64">+(AL63*12)+AM63</f>
        <v>0</v>
      </c>
      <c r="AO63" s="36">
        <f t="shared" ref="AO63" si="65">+AN63*AK63*1000</f>
        <v>0</v>
      </c>
      <c r="AQ63" s="57">
        <f>+$A$29</f>
        <v>105</v>
      </c>
      <c r="AR63" s="36"/>
      <c r="AS63" s="36"/>
      <c r="AT63" s="36">
        <f t="shared" ref="AT63" si="66">+(AR63*12)+AS63</f>
        <v>0</v>
      </c>
      <c r="AU63" s="36">
        <f t="shared" ref="AU63" si="67">+AT63*AQ63*1000</f>
        <v>0</v>
      </c>
      <c r="AW63" s="57">
        <f>+$A$29</f>
        <v>105</v>
      </c>
      <c r="AX63" s="36"/>
      <c r="AY63" s="36"/>
      <c r="AZ63" s="36">
        <f t="shared" ref="AZ63" si="68">+D63+J63-P63+V63+AB63-AH63+AN63-AT63</f>
        <v>-187</v>
      </c>
      <c r="BA63" s="36">
        <f t="shared" ref="BA63" si="69">+AZ63*AW63*1000</f>
        <v>-19635000</v>
      </c>
      <c r="BC63" s="57"/>
    </row>
    <row r="64" spans="1:55">
      <c r="A64" s="57">
        <f>+$A$30</f>
        <v>130</v>
      </c>
      <c r="B64" s="36"/>
      <c r="C64" s="36"/>
      <c r="D64" s="36">
        <f t="shared" ref="D64" si="70">AZ30</f>
        <v>7</v>
      </c>
      <c r="E64" s="36">
        <f t="shared" si="37"/>
        <v>910000</v>
      </c>
      <c r="G64" s="57">
        <f>+$A$30</f>
        <v>130</v>
      </c>
      <c r="H64" s="36"/>
      <c r="I64" s="36"/>
      <c r="J64" s="36">
        <f t="shared" si="38"/>
        <v>0</v>
      </c>
      <c r="K64" s="36">
        <f t="shared" si="39"/>
        <v>0</v>
      </c>
      <c r="M64" s="57">
        <f>+$A$30</f>
        <v>130</v>
      </c>
      <c r="N64" s="36"/>
      <c r="O64" s="36"/>
      <c r="P64" s="36">
        <f t="shared" si="40"/>
        <v>0</v>
      </c>
      <c r="Q64" s="36">
        <f t="shared" si="41"/>
        <v>0</v>
      </c>
      <c r="S64" s="57">
        <f>+$A$30</f>
        <v>130</v>
      </c>
      <c r="T64" s="36"/>
      <c r="U64" s="36"/>
      <c r="V64" s="36">
        <f t="shared" si="42"/>
        <v>0</v>
      </c>
      <c r="W64" s="36">
        <f t="shared" si="43"/>
        <v>0</v>
      </c>
      <c r="Y64" s="57">
        <f>+$A$30</f>
        <v>130</v>
      </c>
      <c r="Z64" s="36"/>
      <c r="AA64" s="36"/>
      <c r="AB64" s="36">
        <f t="shared" si="44"/>
        <v>0</v>
      </c>
      <c r="AC64" s="36">
        <f t="shared" si="45"/>
        <v>0</v>
      </c>
      <c r="AE64" s="57">
        <f>+$A$30</f>
        <v>130</v>
      </c>
      <c r="AF64" s="36"/>
      <c r="AG64" s="36"/>
      <c r="AH64" s="36">
        <f t="shared" si="46"/>
        <v>0</v>
      </c>
      <c r="AI64" s="36">
        <f t="shared" si="47"/>
        <v>0</v>
      </c>
      <c r="AK64" s="57">
        <f>+$A$30</f>
        <v>130</v>
      </c>
      <c r="AL64" s="36"/>
      <c r="AM64" s="36"/>
      <c r="AN64" s="36">
        <f t="shared" si="48"/>
        <v>0</v>
      </c>
      <c r="AO64" s="36">
        <f t="shared" si="49"/>
        <v>0</v>
      </c>
      <c r="AQ64" s="57">
        <f>+$A$30</f>
        <v>130</v>
      </c>
      <c r="AR64" s="36"/>
      <c r="AS64" s="36"/>
      <c r="AT64" s="36">
        <f t="shared" si="50"/>
        <v>0</v>
      </c>
      <c r="AU64" s="36">
        <f t="shared" si="51"/>
        <v>0</v>
      </c>
      <c r="AW64" s="57">
        <f>+$A$30</f>
        <v>130</v>
      </c>
      <c r="AX64" s="36"/>
      <c r="AY64" s="36"/>
      <c r="AZ64" s="36">
        <f t="shared" si="52"/>
        <v>7</v>
      </c>
      <c r="BA64" s="36">
        <f t="shared" si="53"/>
        <v>910000</v>
      </c>
    </row>
    <row r="66" spans="1:53">
      <c r="B66" s="36">
        <f>SUM(B38:B64)</f>
        <v>0</v>
      </c>
      <c r="C66" s="36">
        <f>SUM(C38:C64)</f>
        <v>0</v>
      </c>
      <c r="D66" s="36">
        <f>SUM(D38:D64)</f>
        <v>3402</v>
      </c>
      <c r="E66" s="36">
        <f>SUM(E38:E64)</f>
        <v>167476000</v>
      </c>
      <c r="H66" s="36">
        <f>SUM(H38:H64)</f>
        <v>131</v>
      </c>
      <c r="I66" s="36">
        <f>SUM(I38:I64)</f>
        <v>11</v>
      </c>
      <c r="J66" s="36">
        <f>SUM(J38:J64)</f>
        <v>1583</v>
      </c>
      <c r="K66" s="36">
        <f>SUM(K38:K64)</f>
        <v>98360000</v>
      </c>
      <c r="N66" s="36">
        <f>SUM(N38:N64)</f>
        <v>118</v>
      </c>
      <c r="O66" s="36">
        <f>SUM(O38:O64)</f>
        <v>53</v>
      </c>
      <c r="P66" s="36">
        <f>SUM(P38:P64)</f>
        <v>1469</v>
      </c>
      <c r="Q66" s="36">
        <f>SUM(Q38:Q64)</f>
        <v>96954000</v>
      </c>
      <c r="T66" s="36">
        <f>SUM(T38:T64)</f>
        <v>0</v>
      </c>
      <c r="U66" s="36">
        <f>SUM(U38:U64)</f>
        <v>0</v>
      </c>
      <c r="V66" s="36">
        <f>SUM(V38:V64)</f>
        <v>0</v>
      </c>
      <c r="W66" s="36">
        <f>SUM(W38:W64)</f>
        <v>0</v>
      </c>
      <c r="Z66" s="36">
        <f>SUM(Z38:Z64)</f>
        <v>0</v>
      </c>
      <c r="AA66" s="36">
        <f>SUM(AA38:AA64)</f>
        <v>0</v>
      </c>
      <c r="AB66" s="36">
        <f>SUM(AB38:AB64)</f>
        <v>0</v>
      </c>
      <c r="AC66" s="36">
        <f>SUM(AC38:AC64)</f>
        <v>0</v>
      </c>
      <c r="AF66" s="36">
        <f>SUM(AF38:AF64)</f>
        <v>0</v>
      </c>
      <c r="AG66" s="36">
        <f>SUM(AG38:AG64)</f>
        <v>0</v>
      </c>
      <c r="AH66" s="36">
        <f>SUM(AH38:AH64)</f>
        <v>0</v>
      </c>
      <c r="AI66" s="36">
        <f>SUM(AI38:AI64)</f>
        <v>0</v>
      </c>
      <c r="AL66" s="36">
        <f>SUM(AL38:AL64)</f>
        <v>0</v>
      </c>
      <c r="AM66" s="36">
        <f>SUM(AM38:AM64)</f>
        <v>0</v>
      </c>
      <c r="AN66" s="36">
        <f>SUM(AN38:AN64)</f>
        <v>0</v>
      </c>
      <c r="AO66" s="36">
        <f>SUM(AO38:AO64)</f>
        <v>0</v>
      </c>
      <c r="AR66" s="36">
        <f>SUM(AR38:AR64)</f>
        <v>7</v>
      </c>
      <c r="AS66" s="36">
        <f>SUM(AS38:AS64)</f>
        <v>8</v>
      </c>
      <c r="AT66" s="36">
        <f>SUM(AT38:AT64)</f>
        <v>92</v>
      </c>
      <c r="AU66" s="36">
        <f>SUM(AU38:AU64)</f>
        <v>4600000</v>
      </c>
      <c r="AX66" s="36">
        <f>SUM(AX38:AX64)</f>
        <v>0</v>
      </c>
      <c r="AY66" s="36">
        <f>SUM(AY38:AY64)</f>
        <v>0</v>
      </c>
      <c r="AZ66" s="36">
        <f>SUM(AZ38:AZ64)</f>
        <v>3424</v>
      </c>
      <c r="BA66" s="36">
        <f>SUM(BA38:BA64)</f>
        <v>164282000</v>
      </c>
    </row>
    <row r="67" spans="1:53" s="58" customFormat="1" ht="12.75">
      <c r="F67" s="59"/>
      <c r="H67" s="37">
        <v>131</v>
      </c>
      <c r="I67" s="37">
        <v>11</v>
      </c>
      <c r="L67" s="59"/>
      <c r="N67" s="37">
        <v>122</v>
      </c>
      <c r="O67" s="37">
        <v>5</v>
      </c>
      <c r="R67" s="59"/>
      <c r="X67" s="59"/>
      <c r="Z67" s="58">
        <v>0</v>
      </c>
    </row>
    <row r="68" spans="1:53">
      <c r="H68" s="54" t="b">
        <f>H67='Nota Masuk'!E63</f>
        <v>1</v>
      </c>
      <c r="I68" s="54" t="b">
        <f>I67='Nota Masuk'!F63</f>
        <v>1</v>
      </c>
      <c r="K68" s="54" t="b">
        <f>K66='Nota Masuk'!J62</f>
        <v>1</v>
      </c>
      <c r="N68" s="54" t="b">
        <f>+N67='Nota Jual'!D232</f>
        <v>1</v>
      </c>
      <c r="O68" s="54" t="b">
        <f>+O67='Nota Jual'!E232</f>
        <v>1</v>
      </c>
      <c r="Q68" s="54" t="b">
        <f>+Q66='Nota Jual'!G231</f>
        <v>1</v>
      </c>
      <c r="R68" s="34" t="s">
        <v>82</v>
      </c>
      <c r="S68" s="54" t="s">
        <v>82</v>
      </c>
      <c r="T68" s="54" t="s">
        <v>82</v>
      </c>
      <c r="U68" s="54" t="s">
        <v>82</v>
      </c>
      <c r="V68" s="54" t="b">
        <f>+V66='Nota Jual'!H231</f>
        <v>1</v>
      </c>
      <c r="W68" s="54" t="b">
        <f>+W66='Nota Jual'!I231</f>
        <v>1</v>
      </c>
    </row>
    <row r="69" spans="1:53">
      <c r="A69" s="54" t="s">
        <v>24</v>
      </c>
      <c r="B69" s="54">
        <f>+'Nota Jual'!B234</f>
        <v>17</v>
      </c>
      <c r="C69" s="54" t="str">
        <f>+'Nota Jual'!A234</f>
        <v>Juni</v>
      </c>
    </row>
    <row r="70" spans="1:53">
      <c r="A70" s="55" t="s">
        <v>25</v>
      </c>
      <c r="B70" s="55"/>
      <c r="C70" s="55"/>
      <c r="D70" s="55"/>
      <c r="E70" s="55"/>
      <c r="F70" s="285"/>
      <c r="G70" s="55" t="s">
        <v>26</v>
      </c>
      <c r="H70" s="55"/>
      <c r="I70" s="55"/>
      <c r="J70" s="55"/>
      <c r="K70" s="55"/>
      <c r="L70" s="285"/>
      <c r="M70" s="55" t="s">
        <v>27</v>
      </c>
      <c r="N70" s="55"/>
      <c r="O70" s="55"/>
      <c r="P70" s="55"/>
      <c r="Q70" s="55"/>
      <c r="R70" s="285"/>
      <c r="S70" s="55" t="s">
        <v>37</v>
      </c>
      <c r="T70" s="55"/>
      <c r="U70" s="55"/>
      <c r="V70" s="55"/>
      <c r="W70" s="55"/>
      <c r="X70" s="285"/>
      <c r="Y70" s="55" t="s">
        <v>29</v>
      </c>
      <c r="Z70" s="55"/>
      <c r="AA70" s="55"/>
      <c r="AB70" s="55"/>
      <c r="AC70" s="55"/>
      <c r="AD70" s="55"/>
      <c r="AE70" s="55" t="s">
        <v>30</v>
      </c>
      <c r="AF70" s="55"/>
      <c r="AG70" s="55"/>
      <c r="AH70" s="55"/>
      <c r="AI70" s="55"/>
      <c r="AJ70" s="55"/>
      <c r="AK70" s="55" t="s">
        <v>31</v>
      </c>
      <c r="AL70" s="55"/>
      <c r="AM70" s="55"/>
      <c r="AN70" s="55"/>
      <c r="AO70" s="55"/>
      <c r="AP70" s="55"/>
      <c r="AQ70" s="55" t="s">
        <v>32</v>
      </c>
      <c r="AR70" s="55"/>
      <c r="AS70" s="55"/>
      <c r="AT70" s="55"/>
      <c r="AU70" s="55"/>
      <c r="AV70" s="55"/>
      <c r="AW70" s="55" t="s">
        <v>33</v>
      </c>
      <c r="AX70" s="55"/>
      <c r="AY70" s="55"/>
      <c r="AZ70" s="55"/>
      <c r="BA70" s="55"/>
    </row>
    <row r="71" spans="1:53">
      <c r="A71" s="56" t="s">
        <v>34</v>
      </c>
      <c r="B71" s="56" t="s">
        <v>11</v>
      </c>
      <c r="C71" s="56" t="s">
        <v>12</v>
      </c>
      <c r="D71" s="56" t="s">
        <v>35</v>
      </c>
      <c r="E71" s="56" t="s">
        <v>36</v>
      </c>
      <c r="G71" s="56" t="s">
        <v>34</v>
      </c>
      <c r="H71" s="56" t="s">
        <v>11</v>
      </c>
      <c r="I71" s="56" t="s">
        <v>12</v>
      </c>
      <c r="J71" s="56" t="s">
        <v>35</v>
      </c>
      <c r="K71" s="56" t="s">
        <v>36</v>
      </c>
      <c r="M71" s="56" t="s">
        <v>34</v>
      </c>
      <c r="N71" s="56" t="s">
        <v>11</v>
      </c>
      <c r="O71" s="56" t="s">
        <v>12</v>
      </c>
      <c r="P71" s="56" t="s">
        <v>35</v>
      </c>
      <c r="Q71" s="56" t="s">
        <v>36</v>
      </c>
      <c r="S71" s="56" t="s">
        <v>34</v>
      </c>
      <c r="T71" s="56" t="s">
        <v>11</v>
      </c>
      <c r="U71" s="56" t="s">
        <v>12</v>
      </c>
      <c r="V71" s="56" t="s">
        <v>35</v>
      </c>
      <c r="W71" s="56" t="s">
        <v>36</v>
      </c>
      <c r="Y71" s="56" t="s">
        <v>34</v>
      </c>
      <c r="Z71" s="56" t="s">
        <v>11</v>
      </c>
      <c r="AA71" s="56" t="s">
        <v>12</v>
      </c>
      <c r="AB71" s="56" t="s">
        <v>35</v>
      </c>
      <c r="AC71" s="56" t="s">
        <v>36</v>
      </c>
      <c r="AE71" s="56" t="s">
        <v>34</v>
      </c>
      <c r="AF71" s="56" t="s">
        <v>11</v>
      </c>
      <c r="AG71" s="56" t="s">
        <v>12</v>
      </c>
      <c r="AH71" s="56" t="s">
        <v>35</v>
      </c>
      <c r="AI71" s="56" t="s">
        <v>36</v>
      </c>
      <c r="AK71" s="56" t="s">
        <v>34</v>
      </c>
      <c r="AL71" s="56" t="s">
        <v>11</v>
      </c>
      <c r="AM71" s="56" t="s">
        <v>12</v>
      </c>
      <c r="AN71" s="56" t="s">
        <v>35</v>
      </c>
      <c r="AO71" s="56" t="s">
        <v>36</v>
      </c>
      <c r="AQ71" s="56" t="s">
        <v>34</v>
      </c>
      <c r="AR71" s="56" t="s">
        <v>11</v>
      </c>
      <c r="AS71" s="56" t="s">
        <v>12</v>
      </c>
      <c r="AT71" s="56" t="s">
        <v>35</v>
      </c>
      <c r="AU71" s="56" t="s">
        <v>36</v>
      </c>
      <c r="AW71" s="56" t="s">
        <v>34</v>
      </c>
      <c r="AX71" s="56" t="s">
        <v>11</v>
      </c>
      <c r="AY71" s="56" t="s">
        <v>12</v>
      </c>
      <c r="AZ71" s="56" t="s">
        <v>35</v>
      </c>
      <c r="BA71" s="56" t="s">
        <v>36</v>
      </c>
    </row>
    <row r="72" spans="1:53">
      <c r="A72" s="57">
        <f>+$A$4</f>
        <v>75</v>
      </c>
      <c r="B72" s="36"/>
      <c r="C72" s="36"/>
      <c r="D72" s="36">
        <f t="shared" ref="D72" si="71">AZ38</f>
        <v>-33</v>
      </c>
      <c r="E72" s="36">
        <f t="shared" ref="E72" si="72">+D72*A72*1000</f>
        <v>-2475000</v>
      </c>
      <c r="G72" s="57">
        <f>+$A$4</f>
        <v>75</v>
      </c>
      <c r="H72" s="36"/>
      <c r="I72" s="36"/>
      <c r="J72" s="36">
        <f t="shared" ref="J72" si="73">+(H72*12)+I72</f>
        <v>0</v>
      </c>
      <c r="K72" s="36">
        <f t="shared" ref="K72" si="74">+J72*G72*1000</f>
        <v>0</v>
      </c>
      <c r="M72" s="57">
        <f>+$A$4</f>
        <v>75</v>
      </c>
      <c r="N72" s="36"/>
      <c r="O72" s="36">
        <v>4</v>
      </c>
      <c r="P72" s="36">
        <f t="shared" ref="P72" si="75">+(N72*12)+O72</f>
        <v>4</v>
      </c>
      <c r="Q72" s="36">
        <f t="shared" ref="Q72" si="76">+P72*M72*1000</f>
        <v>300000</v>
      </c>
      <c r="S72" s="57">
        <f>+$A$4</f>
        <v>75</v>
      </c>
      <c r="T72" s="36"/>
      <c r="U72" s="36"/>
      <c r="V72" s="36">
        <f t="shared" ref="V72" si="77">+(T72*12)+U72</f>
        <v>0</v>
      </c>
      <c r="W72" s="36">
        <f t="shared" ref="W72" si="78">+V72*S72*1000</f>
        <v>0</v>
      </c>
      <c r="Y72" s="57">
        <f>+$A$4</f>
        <v>75</v>
      </c>
      <c r="Z72" s="36"/>
      <c r="AA72" s="36"/>
      <c r="AB72" s="36">
        <f t="shared" ref="AB72" si="79">+(Z72*12)+AA72</f>
        <v>0</v>
      </c>
      <c r="AC72" s="36">
        <f t="shared" ref="AC72" si="80">+AB72*Y72*1000</f>
        <v>0</v>
      </c>
      <c r="AE72" s="57">
        <f>+$A$4</f>
        <v>75</v>
      </c>
      <c r="AF72" s="36"/>
      <c r="AG72" s="36"/>
      <c r="AH72" s="36">
        <f t="shared" ref="AH72" si="81">+(AF72*12)+AG72</f>
        <v>0</v>
      </c>
      <c r="AI72" s="36">
        <f t="shared" ref="AI72" si="82">+AH72*AE72*1000</f>
        <v>0</v>
      </c>
      <c r="AK72" s="57">
        <f>+$A$4</f>
        <v>75</v>
      </c>
      <c r="AL72" s="36"/>
      <c r="AM72" s="36"/>
      <c r="AN72" s="36">
        <f t="shared" ref="AN72" si="83">+(AL72*12)+AM72</f>
        <v>0</v>
      </c>
      <c r="AO72" s="36">
        <f t="shared" ref="AO72" si="84">+AN72*AK72*1000</f>
        <v>0</v>
      </c>
      <c r="AQ72" s="57">
        <f>+$A$4</f>
        <v>75</v>
      </c>
      <c r="AR72" s="36"/>
      <c r="AS72" s="36"/>
      <c r="AT72" s="36">
        <f t="shared" ref="AT72" si="85">+(AR72*12)+AS72</f>
        <v>0</v>
      </c>
      <c r="AU72" s="36">
        <f t="shared" ref="AU72" si="86">+AT72*AQ72*1000</f>
        <v>0</v>
      </c>
      <c r="AW72" s="57">
        <f>+$A$4</f>
        <v>75</v>
      </c>
      <c r="AX72" s="36"/>
      <c r="AY72" s="36"/>
      <c r="AZ72" s="36">
        <f t="shared" ref="AZ72" si="87">+D72+J72-P72+V72+AB72-AH72+AN72-AT72</f>
        <v>-37</v>
      </c>
      <c r="BA72" s="36">
        <f t="shared" ref="BA72" si="88">+AZ72*AW72*1000</f>
        <v>-2775000</v>
      </c>
    </row>
    <row r="73" spans="1:53">
      <c r="A73" s="57">
        <f>$A$5</f>
        <v>58</v>
      </c>
      <c r="B73" s="36"/>
      <c r="C73" s="36"/>
      <c r="D73" s="36">
        <f t="shared" ref="D73:D96" si="89">AZ39</f>
        <v>72</v>
      </c>
      <c r="E73" s="36">
        <f t="shared" ref="E73:E98" si="90">+D73*A73*1000</f>
        <v>4176000</v>
      </c>
      <c r="G73" s="57">
        <f>$A$5</f>
        <v>58</v>
      </c>
      <c r="H73" s="36"/>
      <c r="I73" s="36"/>
      <c r="J73" s="36">
        <f t="shared" ref="J73:J98" si="91">+(H73*12)+I73</f>
        <v>0</v>
      </c>
      <c r="K73" s="36">
        <f t="shared" ref="K73:K98" si="92">+J73*G73*1000</f>
        <v>0</v>
      </c>
      <c r="M73" s="57">
        <f>$A$5</f>
        <v>58</v>
      </c>
      <c r="N73" s="36"/>
      <c r="O73" s="36"/>
      <c r="P73" s="36">
        <f t="shared" ref="P73:P98" si="93">+(N73*12)+O73</f>
        <v>0</v>
      </c>
      <c r="Q73" s="36">
        <f t="shared" ref="Q73:Q98" si="94">+P73*M73*1000</f>
        <v>0</v>
      </c>
      <c r="S73" s="57">
        <f>$A$5</f>
        <v>58</v>
      </c>
      <c r="T73" s="36"/>
      <c r="U73" s="36"/>
      <c r="V73" s="36">
        <f t="shared" ref="V73:V98" si="95">+(T73*12)+U73</f>
        <v>0</v>
      </c>
      <c r="W73" s="36">
        <f t="shared" ref="W73:W98" si="96">+V73*S73*1000</f>
        <v>0</v>
      </c>
      <c r="Y73" s="57">
        <f>$A$5</f>
        <v>58</v>
      </c>
      <c r="Z73" s="36"/>
      <c r="AA73" s="36"/>
      <c r="AB73" s="36">
        <f t="shared" ref="AB73:AB98" si="97">+(Z73*12)+AA73</f>
        <v>0</v>
      </c>
      <c r="AC73" s="36">
        <f t="shared" ref="AC73:AC98" si="98">+AB73*Y73*1000</f>
        <v>0</v>
      </c>
      <c r="AE73" s="57">
        <f>$A$5</f>
        <v>58</v>
      </c>
      <c r="AF73" s="36"/>
      <c r="AG73" s="36"/>
      <c r="AH73" s="36">
        <f t="shared" ref="AH73:AH98" si="99">+(AF73*12)+AG73</f>
        <v>0</v>
      </c>
      <c r="AI73" s="36">
        <f t="shared" ref="AI73:AI98" si="100">+AH73*AE73*1000</f>
        <v>0</v>
      </c>
      <c r="AK73" s="57">
        <f>$A$5</f>
        <v>58</v>
      </c>
      <c r="AL73" s="36"/>
      <c r="AM73" s="36"/>
      <c r="AN73" s="36">
        <f t="shared" ref="AN73:AN98" si="101">+(AL73*12)+AM73</f>
        <v>0</v>
      </c>
      <c r="AO73" s="36">
        <f t="shared" ref="AO73:AO98" si="102">+AN73*AK73*1000</f>
        <v>0</v>
      </c>
      <c r="AQ73" s="57">
        <f>$A$5</f>
        <v>58</v>
      </c>
      <c r="AR73" s="36"/>
      <c r="AS73" s="36"/>
      <c r="AT73" s="36">
        <f t="shared" ref="AT73:AT98" si="103">+(AR73*12)+AS73</f>
        <v>0</v>
      </c>
      <c r="AU73" s="36">
        <f t="shared" ref="AU73:AU98" si="104">+AT73*AQ73*1000</f>
        <v>0</v>
      </c>
      <c r="AW73" s="57">
        <f>$A$5</f>
        <v>58</v>
      </c>
      <c r="AX73" s="36"/>
      <c r="AY73" s="36"/>
      <c r="AZ73" s="36">
        <f t="shared" ref="AZ73:AZ98" si="105">+D73+J73-P73+V73+AB73-AH73+AN73-AT73</f>
        <v>72</v>
      </c>
      <c r="BA73" s="36">
        <f t="shared" ref="BA73:BA98" si="106">+AZ73*AW73*1000</f>
        <v>4176000</v>
      </c>
    </row>
    <row r="74" spans="1:53">
      <c r="A74" s="57">
        <f>+$A$6</f>
        <v>80</v>
      </c>
      <c r="B74" s="36"/>
      <c r="C74" s="36"/>
      <c r="D74" s="36">
        <f>AZ40</f>
        <v>0</v>
      </c>
      <c r="E74" s="36">
        <f t="shared" si="90"/>
        <v>0</v>
      </c>
      <c r="G74" s="57">
        <f>+$A$6</f>
        <v>80</v>
      </c>
      <c r="H74" s="36"/>
      <c r="I74" s="36"/>
      <c r="J74" s="36">
        <f t="shared" si="91"/>
        <v>0</v>
      </c>
      <c r="K74" s="36">
        <f t="shared" si="92"/>
        <v>0</v>
      </c>
      <c r="M74" s="57">
        <f>+$A$6</f>
        <v>80</v>
      </c>
      <c r="N74" s="36"/>
      <c r="O74" s="36"/>
      <c r="P74" s="36">
        <f t="shared" si="93"/>
        <v>0</v>
      </c>
      <c r="Q74" s="36">
        <f t="shared" si="94"/>
        <v>0</v>
      </c>
      <c r="S74" s="57">
        <f>+$A$6</f>
        <v>80</v>
      </c>
      <c r="T74" s="36"/>
      <c r="U74" s="36"/>
      <c r="V74" s="36">
        <f t="shared" si="95"/>
        <v>0</v>
      </c>
      <c r="W74" s="36">
        <f t="shared" si="96"/>
        <v>0</v>
      </c>
      <c r="Y74" s="57">
        <f>+$A$6</f>
        <v>80</v>
      </c>
      <c r="Z74" s="36"/>
      <c r="AA74" s="36"/>
      <c r="AB74" s="36">
        <f t="shared" si="97"/>
        <v>0</v>
      </c>
      <c r="AC74" s="36">
        <f t="shared" si="98"/>
        <v>0</v>
      </c>
      <c r="AE74" s="57">
        <f>+$A$6</f>
        <v>80</v>
      </c>
      <c r="AF74" s="36"/>
      <c r="AG74" s="36"/>
      <c r="AH74" s="36">
        <f t="shared" si="99"/>
        <v>0</v>
      </c>
      <c r="AI74" s="36">
        <f t="shared" si="100"/>
        <v>0</v>
      </c>
      <c r="AK74" s="57">
        <f>+$A$6</f>
        <v>80</v>
      </c>
      <c r="AL74" s="36"/>
      <c r="AM74" s="36"/>
      <c r="AN74" s="36">
        <f t="shared" si="101"/>
        <v>0</v>
      </c>
      <c r="AO74" s="36">
        <f t="shared" si="102"/>
        <v>0</v>
      </c>
      <c r="AQ74" s="57">
        <f>+$A$6</f>
        <v>80</v>
      </c>
      <c r="AR74" s="36"/>
      <c r="AS74" s="36"/>
      <c r="AT74" s="36">
        <f t="shared" si="103"/>
        <v>0</v>
      </c>
      <c r="AU74" s="36">
        <f t="shared" si="104"/>
        <v>0</v>
      </c>
      <c r="AW74" s="57">
        <f>+$A$6</f>
        <v>80</v>
      </c>
      <c r="AX74" s="36"/>
      <c r="AY74" s="36"/>
      <c r="AZ74" s="36">
        <f t="shared" si="105"/>
        <v>0</v>
      </c>
      <c r="BA74" s="36">
        <f t="shared" si="106"/>
        <v>0</v>
      </c>
    </row>
    <row r="75" spans="1:53">
      <c r="A75" s="57">
        <f>+$A$7</f>
        <v>60</v>
      </c>
      <c r="B75" s="36"/>
      <c r="C75" s="36"/>
      <c r="D75" s="36">
        <f t="shared" si="89"/>
        <v>0</v>
      </c>
      <c r="E75" s="36">
        <f t="shared" si="90"/>
        <v>0</v>
      </c>
      <c r="G75" s="57">
        <f>+$A$7</f>
        <v>60</v>
      </c>
      <c r="H75" s="36"/>
      <c r="I75" s="36"/>
      <c r="J75" s="36">
        <f t="shared" si="91"/>
        <v>0</v>
      </c>
      <c r="K75" s="36">
        <f t="shared" si="92"/>
        <v>0</v>
      </c>
      <c r="M75" s="57">
        <f>+$A$7</f>
        <v>60</v>
      </c>
      <c r="N75" s="36"/>
      <c r="O75" s="36"/>
      <c r="P75" s="36">
        <f t="shared" si="93"/>
        <v>0</v>
      </c>
      <c r="Q75" s="36">
        <f t="shared" si="94"/>
        <v>0</v>
      </c>
      <c r="S75" s="57">
        <f>+$A$7</f>
        <v>60</v>
      </c>
      <c r="T75" s="36"/>
      <c r="U75" s="36"/>
      <c r="V75" s="36">
        <f t="shared" si="95"/>
        <v>0</v>
      </c>
      <c r="W75" s="36">
        <f t="shared" si="96"/>
        <v>0</v>
      </c>
      <c r="Y75" s="57">
        <f>+$A$7</f>
        <v>60</v>
      </c>
      <c r="Z75" s="36"/>
      <c r="AA75" s="36"/>
      <c r="AB75" s="36">
        <f t="shared" si="97"/>
        <v>0</v>
      </c>
      <c r="AC75" s="36">
        <f t="shared" si="98"/>
        <v>0</v>
      </c>
      <c r="AE75" s="57">
        <f>+$A$7</f>
        <v>60</v>
      </c>
      <c r="AF75" s="36"/>
      <c r="AG75" s="36"/>
      <c r="AH75" s="36">
        <f t="shared" si="99"/>
        <v>0</v>
      </c>
      <c r="AI75" s="36">
        <f t="shared" si="100"/>
        <v>0</v>
      </c>
      <c r="AK75" s="57">
        <f>+$A$7</f>
        <v>60</v>
      </c>
      <c r="AL75" s="36"/>
      <c r="AM75" s="36"/>
      <c r="AN75" s="36">
        <f t="shared" si="101"/>
        <v>0</v>
      </c>
      <c r="AO75" s="36">
        <f t="shared" si="102"/>
        <v>0</v>
      </c>
      <c r="AQ75" s="57">
        <f>+$A$7</f>
        <v>60</v>
      </c>
      <c r="AR75" s="36"/>
      <c r="AS75" s="36"/>
      <c r="AT75" s="36">
        <f t="shared" si="103"/>
        <v>0</v>
      </c>
      <c r="AU75" s="36">
        <f t="shared" si="104"/>
        <v>0</v>
      </c>
      <c r="AW75" s="57">
        <f>+$A$7</f>
        <v>60</v>
      </c>
      <c r="AX75" s="36"/>
      <c r="AY75" s="36"/>
      <c r="AZ75" s="36">
        <f t="shared" si="105"/>
        <v>0</v>
      </c>
      <c r="BA75" s="36">
        <f t="shared" si="106"/>
        <v>0</v>
      </c>
    </row>
    <row r="76" spans="1:53">
      <c r="A76" s="57">
        <f>+$A$8</f>
        <v>82</v>
      </c>
      <c r="B76" s="36"/>
      <c r="C76" s="36"/>
      <c r="D76" s="36">
        <f t="shared" si="89"/>
        <v>29</v>
      </c>
      <c r="E76" s="36">
        <f t="shared" si="90"/>
        <v>2378000</v>
      </c>
      <c r="G76" s="57">
        <f>+$A$8</f>
        <v>82</v>
      </c>
      <c r="H76" s="36"/>
      <c r="I76" s="36"/>
      <c r="J76" s="36">
        <f t="shared" si="91"/>
        <v>0</v>
      </c>
      <c r="K76" s="36">
        <f t="shared" si="92"/>
        <v>0</v>
      </c>
      <c r="M76" s="57">
        <f>+$A$8</f>
        <v>82</v>
      </c>
      <c r="N76" s="36"/>
      <c r="O76" s="36"/>
      <c r="P76" s="36">
        <f t="shared" si="93"/>
        <v>0</v>
      </c>
      <c r="Q76" s="36">
        <f t="shared" si="94"/>
        <v>0</v>
      </c>
      <c r="S76" s="57">
        <f>+$A$8</f>
        <v>82</v>
      </c>
      <c r="T76" s="36"/>
      <c r="U76" s="36"/>
      <c r="V76" s="36">
        <f t="shared" si="95"/>
        <v>0</v>
      </c>
      <c r="W76" s="36">
        <f t="shared" si="96"/>
        <v>0</v>
      </c>
      <c r="Y76" s="57">
        <f>+$A$8</f>
        <v>82</v>
      </c>
      <c r="Z76" s="36"/>
      <c r="AA76" s="36"/>
      <c r="AB76" s="36">
        <f t="shared" si="97"/>
        <v>0</v>
      </c>
      <c r="AC76" s="36">
        <f t="shared" si="98"/>
        <v>0</v>
      </c>
      <c r="AE76" s="57">
        <f>+$A$8</f>
        <v>82</v>
      </c>
      <c r="AF76" s="36"/>
      <c r="AG76" s="36"/>
      <c r="AH76" s="36">
        <f t="shared" si="99"/>
        <v>0</v>
      </c>
      <c r="AI76" s="36">
        <f t="shared" si="100"/>
        <v>0</v>
      </c>
      <c r="AK76" s="57">
        <f>+$A$8</f>
        <v>82</v>
      </c>
      <c r="AL76" s="36"/>
      <c r="AM76" s="36"/>
      <c r="AN76" s="36">
        <f t="shared" si="101"/>
        <v>0</v>
      </c>
      <c r="AO76" s="36">
        <f t="shared" si="102"/>
        <v>0</v>
      </c>
      <c r="AQ76" s="57">
        <f>+$A$8</f>
        <v>82</v>
      </c>
      <c r="AR76" s="36"/>
      <c r="AS76" s="36"/>
      <c r="AT76" s="36">
        <f t="shared" si="103"/>
        <v>0</v>
      </c>
      <c r="AU76" s="36">
        <f t="shared" si="104"/>
        <v>0</v>
      </c>
      <c r="AW76" s="57">
        <f>+$A$8</f>
        <v>82</v>
      </c>
      <c r="AX76" s="36"/>
      <c r="AY76" s="36"/>
      <c r="AZ76" s="36">
        <f t="shared" si="105"/>
        <v>29</v>
      </c>
      <c r="BA76" s="36">
        <f t="shared" si="106"/>
        <v>2378000</v>
      </c>
    </row>
    <row r="77" spans="1:53">
      <c r="A77" s="57">
        <f>+$A$9</f>
        <v>70</v>
      </c>
      <c r="B77" s="36"/>
      <c r="C77" s="36"/>
      <c r="D77" s="36">
        <f t="shared" si="89"/>
        <v>0</v>
      </c>
      <c r="E77" s="36">
        <f t="shared" si="90"/>
        <v>0</v>
      </c>
      <c r="G77" s="57">
        <f>+$A$9</f>
        <v>70</v>
      </c>
      <c r="H77" s="36"/>
      <c r="I77" s="36"/>
      <c r="J77" s="36">
        <f t="shared" si="91"/>
        <v>0</v>
      </c>
      <c r="K77" s="36">
        <f t="shared" si="92"/>
        <v>0</v>
      </c>
      <c r="M77" s="57">
        <f>+$A$9</f>
        <v>70</v>
      </c>
      <c r="N77" s="36"/>
      <c r="O77" s="36"/>
      <c r="P77" s="36">
        <f t="shared" si="93"/>
        <v>0</v>
      </c>
      <c r="Q77" s="36">
        <f t="shared" si="94"/>
        <v>0</v>
      </c>
      <c r="S77" s="57">
        <f>+$A$9</f>
        <v>70</v>
      </c>
      <c r="T77" s="36"/>
      <c r="U77" s="36"/>
      <c r="V77" s="36">
        <f t="shared" si="95"/>
        <v>0</v>
      </c>
      <c r="W77" s="36">
        <f t="shared" si="96"/>
        <v>0</v>
      </c>
      <c r="Y77" s="57">
        <f>+$A$9</f>
        <v>70</v>
      </c>
      <c r="Z77" s="36"/>
      <c r="AA77" s="36"/>
      <c r="AB77" s="36">
        <f t="shared" si="97"/>
        <v>0</v>
      </c>
      <c r="AC77" s="36">
        <f t="shared" si="98"/>
        <v>0</v>
      </c>
      <c r="AE77" s="57">
        <f>+$A$9</f>
        <v>70</v>
      </c>
      <c r="AF77" s="36"/>
      <c r="AG77" s="36"/>
      <c r="AH77" s="36">
        <f t="shared" si="99"/>
        <v>0</v>
      </c>
      <c r="AI77" s="36">
        <f t="shared" si="100"/>
        <v>0</v>
      </c>
      <c r="AK77" s="57">
        <f>+$A$9</f>
        <v>70</v>
      </c>
      <c r="AL77" s="36"/>
      <c r="AM77" s="36"/>
      <c r="AN77" s="36">
        <f t="shared" si="101"/>
        <v>0</v>
      </c>
      <c r="AO77" s="36">
        <f t="shared" si="102"/>
        <v>0</v>
      </c>
      <c r="AQ77" s="57">
        <f>+$A$9</f>
        <v>70</v>
      </c>
      <c r="AR77" s="36"/>
      <c r="AS77" s="36"/>
      <c r="AT77" s="36">
        <f t="shared" si="103"/>
        <v>0</v>
      </c>
      <c r="AU77" s="36">
        <f t="shared" si="104"/>
        <v>0</v>
      </c>
      <c r="AW77" s="57">
        <f>+$A$9</f>
        <v>70</v>
      </c>
      <c r="AX77" s="36"/>
      <c r="AY77" s="36"/>
      <c r="AZ77" s="36">
        <f t="shared" si="105"/>
        <v>0</v>
      </c>
      <c r="BA77" s="36">
        <f t="shared" si="106"/>
        <v>0</v>
      </c>
    </row>
    <row r="78" spans="1:53">
      <c r="A78" s="57">
        <f>+$A$10</f>
        <v>90</v>
      </c>
      <c r="B78" s="36"/>
      <c r="C78" s="36"/>
      <c r="D78" s="36">
        <f t="shared" si="89"/>
        <v>-159</v>
      </c>
      <c r="E78" s="36">
        <f t="shared" si="90"/>
        <v>-14310000</v>
      </c>
      <c r="G78" s="57">
        <f>+$A$10</f>
        <v>90</v>
      </c>
      <c r="H78" s="36"/>
      <c r="I78" s="36"/>
      <c r="J78" s="36">
        <f t="shared" si="91"/>
        <v>0</v>
      </c>
      <c r="K78" s="36">
        <f t="shared" si="92"/>
        <v>0</v>
      </c>
      <c r="M78" s="57">
        <f>+$A$10</f>
        <v>90</v>
      </c>
      <c r="N78" s="36"/>
      <c r="O78" s="36"/>
      <c r="P78" s="36">
        <f t="shared" si="93"/>
        <v>0</v>
      </c>
      <c r="Q78" s="36">
        <f t="shared" si="94"/>
        <v>0</v>
      </c>
      <c r="S78" s="57">
        <f>+$A$10</f>
        <v>90</v>
      </c>
      <c r="T78" s="36"/>
      <c r="U78" s="36"/>
      <c r="V78" s="36">
        <f t="shared" si="95"/>
        <v>0</v>
      </c>
      <c r="W78" s="36">
        <f t="shared" si="96"/>
        <v>0</v>
      </c>
      <c r="Y78" s="57">
        <f>+$A$10</f>
        <v>90</v>
      </c>
      <c r="Z78" s="36"/>
      <c r="AA78" s="36"/>
      <c r="AB78" s="36">
        <f t="shared" si="97"/>
        <v>0</v>
      </c>
      <c r="AC78" s="36">
        <f t="shared" si="98"/>
        <v>0</v>
      </c>
      <c r="AE78" s="57">
        <f>+$A$10</f>
        <v>90</v>
      </c>
      <c r="AF78" s="36"/>
      <c r="AG78" s="36"/>
      <c r="AH78" s="36">
        <f t="shared" si="99"/>
        <v>0</v>
      </c>
      <c r="AI78" s="36">
        <f t="shared" si="100"/>
        <v>0</v>
      </c>
      <c r="AK78" s="57">
        <f>+$A$10</f>
        <v>90</v>
      </c>
      <c r="AL78" s="36"/>
      <c r="AM78" s="36"/>
      <c r="AN78" s="36">
        <f t="shared" si="101"/>
        <v>0</v>
      </c>
      <c r="AO78" s="36">
        <f t="shared" si="102"/>
        <v>0</v>
      </c>
      <c r="AQ78" s="57">
        <f>+$A$10</f>
        <v>90</v>
      </c>
      <c r="AR78" s="36"/>
      <c r="AS78" s="36"/>
      <c r="AT78" s="36">
        <f t="shared" si="103"/>
        <v>0</v>
      </c>
      <c r="AU78" s="36">
        <f t="shared" si="104"/>
        <v>0</v>
      </c>
      <c r="AW78" s="57">
        <f>+$A$10</f>
        <v>90</v>
      </c>
      <c r="AX78" s="36"/>
      <c r="AY78" s="36"/>
      <c r="AZ78" s="36">
        <f t="shared" si="105"/>
        <v>-159</v>
      </c>
      <c r="BA78" s="36">
        <f t="shared" si="106"/>
        <v>-14310000</v>
      </c>
    </row>
    <row r="79" spans="1:53">
      <c r="A79" s="57">
        <f>+$A$11</f>
        <v>68</v>
      </c>
      <c r="B79" s="36"/>
      <c r="C79" s="36"/>
      <c r="D79" s="36">
        <f t="shared" si="89"/>
        <v>1</v>
      </c>
      <c r="E79" s="36">
        <f t="shared" si="90"/>
        <v>68000</v>
      </c>
      <c r="G79" s="57">
        <f>+$A$11</f>
        <v>68</v>
      </c>
      <c r="H79" s="36"/>
      <c r="I79" s="36"/>
      <c r="J79" s="36">
        <f t="shared" si="91"/>
        <v>0</v>
      </c>
      <c r="K79" s="36">
        <f t="shared" si="92"/>
        <v>0</v>
      </c>
      <c r="M79" s="57">
        <f>+$A$11</f>
        <v>68</v>
      </c>
      <c r="N79" s="36"/>
      <c r="O79" s="36"/>
      <c r="P79" s="36">
        <f t="shared" si="93"/>
        <v>0</v>
      </c>
      <c r="Q79" s="36">
        <f t="shared" si="94"/>
        <v>0</v>
      </c>
      <c r="S79" s="57">
        <f>+$A$11</f>
        <v>68</v>
      </c>
      <c r="T79" s="36"/>
      <c r="U79" s="36"/>
      <c r="V79" s="36">
        <f t="shared" si="95"/>
        <v>0</v>
      </c>
      <c r="W79" s="36">
        <f t="shared" si="96"/>
        <v>0</v>
      </c>
      <c r="Y79" s="57">
        <f>+$A$11</f>
        <v>68</v>
      </c>
      <c r="Z79" s="36"/>
      <c r="AA79" s="36"/>
      <c r="AB79" s="36">
        <f t="shared" si="97"/>
        <v>0</v>
      </c>
      <c r="AC79" s="36">
        <f t="shared" si="98"/>
        <v>0</v>
      </c>
      <c r="AE79" s="57">
        <f>+$A$11</f>
        <v>68</v>
      </c>
      <c r="AF79" s="36"/>
      <c r="AG79" s="36"/>
      <c r="AH79" s="36">
        <f t="shared" si="99"/>
        <v>0</v>
      </c>
      <c r="AI79" s="36">
        <f t="shared" si="100"/>
        <v>0</v>
      </c>
      <c r="AK79" s="57">
        <f>+$A$11</f>
        <v>68</v>
      </c>
      <c r="AL79" s="36"/>
      <c r="AM79" s="36"/>
      <c r="AN79" s="36">
        <f t="shared" si="101"/>
        <v>0</v>
      </c>
      <c r="AO79" s="36">
        <f t="shared" si="102"/>
        <v>0</v>
      </c>
      <c r="AQ79" s="57">
        <f>+$A$11</f>
        <v>68</v>
      </c>
      <c r="AR79" s="36"/>
      <c r="AS79" s="36"/>
      <c r="AT79" s="36">
        <f t="shared" si="103"/>
        <v>0</v>
      </c>
      <c r="AU79" s="36">
        <f t="shared" si="104"/>
        <v>0</v>
      </c>
      <c r="AW79" s="57">
        <f>+$A$11</f>
        <v>68</v>
      </c>
      <c r="AX79" s="36"/>
      <c r="AY79" s="36"/>
      <c r="AZ79" s="36">
        <f t="shared" si="105"/>
        <v>1</v>
      </c>
      <c r="BA79" s="36">
        <f t="shared" si="106"/>
        <v>68000</v>
      </c>
    </row>
    <row r="80" spans="1:53">
      <c r="A80" s="57">
        <f>+$A$12</f>
        <v>135</v>
      </c>
      <c r="B80" s="36"/>
      <c r="C80" s="36"/>
      <c r="D80" s="36">
        <f t="shared" si="89"/>
        <v>59</v>
      </c>
      <c r="E80" s="36">
        <f t="shared" si="90"/>
        <v>7965000</v>
      </c>
      <c r="G80" s="57">
        <f>+$A$12</f>
        <v>135</v>
      </c>
      <c r="H80" s="36"/>
      <c r="I80" s="36"/>
      <c r="J80" s="36">
        <f t="shared" si="91"/>
        <v>0</v>
      </c>
      <c r="K80" s="36">
        <f t="shared" si="92"/>
        <v>0</v>
      </c>
      <c r="M80" s="57">
        <f>+$A$12</f>
        <v>135</v>
      </c>
      <c r="N80" s="36"/>
      <c r="O80" s="36"/>
      <c r="P80" s="36">
        <f t="shared" si="93"/>
        <v>0</v>
      </c>
      <c r="Q80" s="36">
        <f t="shared" si="94"/>
        <v>0</v>
      </c>
      <c r="S80" s="57">
        <f>+$A$12</f>
        <v>135</v>
      </c>
      <c r="T80" s="36"/>
      <c r="U80" s="36"/>
      <c r="V80" s="36">
        <f t="shared" si="95"/>
        <v>0</v>
      </c>
      <c r="W80" s="36">
        <f t="shared" si="96"/>
        <v>0</v>
      </c>
      <c r="Y80" s="57">
        <f>+$A$12</f>
        <v>135</v>
      </c>
      <c r="Z80" s="36"/>
      <c r="AA80" s="36"/>
      <c r="AB80" s="36">
        <f t="shared" si="97"/>
        <v>0</v>
      </c>
      <c r="AC80" s="36">
        <f t="shared" si="98"/>
        <v>0</v>
      </c>
      <c r="AE80" s="57">
        <f>+$A$12</f>
        <v>135</v>
      </c>
      <c r="AF80" s="36"/>
      <c r="AG80" s="36"/>
      <c r="AH80" s="36">
        <f t="shared" si="99"/>
        <v>0</v>
      </c>
      <c r="AI80" s="36">
        <f t="shared" si="100"/>
        <v>0</v>
      </c>
      <c r="AK80" s="57">
        <f>+$A$12</f>
        <v>135</v>
      </c>
      <c r="AL80" s="36"/>
      <c r="AM80" s="36"/>
      <c r="AN80" s="36">
        <f t="shared" si="101"/>
        <v>0</v>
      </c>
      <c r="AO80" s="36">
        <f t="shared" si="102"/>
        <v>0</v>
      </c>
      <c r="AQ80" s="57">
        <f>+$A$12</f>
        <v>135</v>
      </c>
      <c r="AR80" s="36"/>
      <c r="AS80" s="36"/>
      <c r="AT80" s="36">
        <f t="shared" si="103"/>
        <v>0</v>
      </c>
      <c r="AU80" s="36">
        <f t="shared" si="104"/>
        <v>0</v>
      </c>
      <c r="AW80" s="57">
        <f>+$A$12</f>
        <v>135</v>
      </c>
      <c r="AX80" s="36"/>
      <c r="AY80" s="36"/>
      <c r="AZ80" s="36">
        <f t="shared" si="105"/>
        <v>59</v>
      </c>
      <c r="BA80" s="36">
        <f t="shared" si="106"/>
        <v>7965000</v>
      </c>
    </row>
    <row r="81" spans="1:53">
      <c r="A81" s="57">
        <f>+$A$13</f>
        <v>100</v>
      </c>
      <c r="B81" s="36"/>
      <c r="C81" s="36"/>
      <c r="D81" s="36">
        <f t="shared" si="89"/>
        <v>66</v>
      </c>
      <c r="E81" s="36">
        <f t="shared" si="90"/>
        <v>6600000</v>
      </c>
      <c r="G81" s="57">
        <f>+$A$13</f>
        <v>100</v>
      </c>
      <c r="H81" s="36"/>
      <c r="I81" s="36"/>
      <c r="J81" s="36">
        <f t="shared" si="91"/>
        <v>0</v>
      </c>
      <c r="K81" s="36">
        <f t="shared" si="92"/>
        <v>0</v>
      </c>
      <c r="M81" s="57">
        <f>+$A$13</f>
        <v>100</v>
      </c>
      <c r="N81" s="36"/>
      <c r="O81" s="36"/>
      <c r="P81" s="36">
        <f t="shared" si="93"/>
        <v>0</v>
      </c>
      <c r="Q81" s="36">
        <f t="shared" si="94"/>
        <v>0</v>
      </c>
      <c r="S81" s="57">
        <f>+$A$13</f>
        <v>100</v>
      </c>
      <c r="T81" s="36"/>
      <c r="U81" s="36"/>
      <c r="V81" s="36">
        <f t="shared" si="95"/>
        <v>0</v>
      </c>
      <c r="W81" s="36">
        <f t="shared" si="96"/>
        <v>0</v>
      </c>
      <c r="Y81" s="57">
        <f>+$A$13</f>
        <v>100</v>
      </c>
      <c r="Z81" s="36"/>
      <c r="AA81" s="36"/>
      <c r="AB81" s="36">
        <f t="shared" si="97"/>
        <v>0</v>
      </c>
      <c r="AC81" s="36">
        <f t="shared" si="98"/>
        <v>0</v>
      </c>
      <c r="AE81" s="57">
        <f>+$A$13</f>
        <v>100</v>
      </c>
      <c r="AF81" s="36"/>
      <c r="AG81" s="36"/>
      <c r="AH81" s="36">
        <f t="shared" si="99"/>
        <v>0</v>
      </c>
      <c r="AI81" s="36">
        <f t="shared" si="100"/>
        <v>0</v>
      </c>
      <c r="AK81" s="57">
        <f>+$A$13</f>
        <v>100</v>
      </c>
      <c r="AL81" s="36"/>
      <c r="AM81" s="36"/>
      <c r="AN81" s="36">
        <f t="shared" si="101"/>
        <v>0</v>
      </c>
      <c r="AO81" s="36">
        <f t="shared" si="102"/>
        <v>0</v>
      </c>
      <c r="AQ81" s="57">
        <f>+$A$13</f>
        <v>100</v>
      </c>
      <c r="AR81" s="36"/>
      <c r="AS81" s="36"/>
      <c r="AT81" s="36">
        <f t="shared" si="103"/>
        <v>0</v>
      </c>
      <c r="AU81" s="36">
        <f t="shared" si="104"/>
        <v>0</v>
      </c>
      <c r="AW81" s="57">
        <f>+$A$13</f>
        <v>100</v>
      </c>
      <c r="AX81" s="36"/>
      <c r="AY81" s="36"/>
      <c r="AZ81" s="36">
        <f t="shared" si="105"/>
        <v>66</v>
      </c>
      <c r="BA81" s="36">
        <f t="shared" si="106"/>
        <v>6600000</v>
      </c>
    </row>
    <row r="82" spans="1:53">
      <c r="A82" s="57">
        <f>+$A$14</f>
        <v>35</v>
      </c>
      <c r="B82" s="36"/>
      <c r="C82" s="36"/>
      <c r="D82" s="36">
        <f t="shared" si="89"/>
        <v>34</v>
      </c>
      <c r="E82" s="36">
        <f t="shared" si="90"/>
        <v>1190000</v>
      </c>
      <c r="G82" s="57">
        <f>+$A$14</f>
        <v>35</v>
      </c>
      <c r="H82" s="36"/>
      <c r="I82" s="36"/>
      <c r="J82" s="36">
        <f t="shared" si="91"/>
        <v>0</v>
      </c>
      <c r="K82" s="36">
        <f t="shared" si="92"/>
        <v>0</v>
      </c>
      <c r="M82" s="57">
        <f>+$A$14</f>
        <v>35</v>
      </c>
      <c r="N82" s="36"/>
      <c r="O82" s="36"/>
      <c r="P82" s="36">
        <f t="shared" si="93"/>
        <v>0</v>
      </c>
      <c r="Q82" s="36">
        <f t="shared" si="94"/>
        <v>0</v>
      </c>
      <c r="S82" s="57">
        <f>+$A$14</f>
        <v>35</v>
      </c>
      <c r="T82" s="36"/>
      <c r="U82" s="36"/>
      <c r="V82" s="36">
        <f t="shared" si="95"/>
        <v>0</v>
      </c>
      <c r="W82" s="36">
        <f t="shared" si="96"/>
        <v>0</v>
      </c>
      <c r="Y82" s="57">
        <f>+$A$14</f>
        <v>35</v>
      </c>
      <c r="Z82" s="36"/>
      <c r="AA82" s="36"/>
      <c r="AB82" s="36">
        <f t="shared" si="97"/>
        <v>0</v>
      </c>
      <c r="AC82" s="36">
        <f t="shared" si="98"/>
        <v>0</v>
      </c>
      <c r="AE82" s="57">
        <f>+$A$14</f>
        <v>35</v>
      </c>
      <c r="AF82" s="36"/>
      <c r="AG82" s="36"/>
      <c r="AH82" s="36">
        <f t="shared" si="99"/>
        <v>0</v>
      </c>
      <c r="AI82" s="36">
        <f t="shared" si="100"/>
        <v>0</v>
      </c>
      <c r="AK82" s="57">
        <f>+$A$14</f>
        <v>35</v>
      </c>
      <c r="AL82" s="36"/>
      <c r="AM82" s="36"/>
      <c r="AN82" s="36">
        <f t="shared" si="101"/>
        <v>0</v>
      </c>
      <c r="AO82" s="36">
        <f t="shared" si="102"/>
        <v>0</v>
      </c>
      <c r="AQ82" s="57">
        <f>+$A$14</f>
        <v>35</v>
      </c>
      <c r="AR82" s="36"/>
      <c r="AS82" s="36"/>
      <c r="AT82" s="36">
        <f t="shared" si="103"/>
        <v>0</v>
      </c>
      <c r="AU82" s="36">
        <f t="shared" si="104"/>
        <v>0</v>
      </c>
      <c r="AW82" s="57">
        <f>+$A$14</f>
        <v>35</v>
      </c>
      <c r="AX82" s="36"/>
      <c r="AY82" s="36"/>
      <c r="AZ82" s="36">
        <f t="shared" si="105"/>
        <v>34</v>
      </c>
      <c r="BA82" s="36">
        <f t="shared" si="106"/>
        <v>1190000</v>
      </c>
    </row>
    <row r="83" spans="1:53">
      <c r="A83" s="57">
        <f>+$A$15</f>
        <v>57</v>
      </c>
      <c r="B83" s="36"/>
      <c r="C83" s="36"/>
      <c r="D83" s="36">
        <f t="shared" si="89"/>
        <v>0</v>
      </c>
      <c r="E83" s="36">
        <f t="shared" si="90"/>
        <v>0</v>
      </c>
      <c r="G83" s="57">
        <f>+$A$15</f>
        <v>57</v>
      </c>
      <c r="H83" s="36"/>
      <c r="I83" s="36"/>
      <c r="J83" s="36">
        <f t="shared" si="91"/>
        <v>0</v>
      </c>
      <c r="K83" s="36">
        <f t="shared" si="92"/>
        <v>0</v>
      </c>
      <c r="M83" s="57">
        <f>+$A$15</f>
        <v>57</v>
      </c>
      <c r="N83" s="36"/>
      <c r="O83" s="36"/>
      <c r="P83" s="36">
        <f t="shared" si="93"/>
        <v>0</v>
      </c>
      <c r="Q83" s="36">
        <f t="shared" si="94"/>
        <v>0</v>
      </c>
      <c r="S83" s="57">
        <f>+$A$15</f>
        <v>57</v>
      </c>
      <c r="T83" s="36"/>
      <c r="U83" s="36"/>
      <c r="V83" s="36">
        <f t="shared" si="95"/>
        <v>0</v>
      </c>
      <c r="W83" s="36">
        <f t="shared" si="96"/>
        <v>0</v>
      </c>
      <c r="Y83" s="57">
        <f>+$A$15</f>
        <v>57</v>
      </c>
      <c r="Z83" s="36"/>
      <c r="AA83" s="36"/>
      <c r="AB83" s="36">
        <f t="shared" si="97"/>
        <v>0</v>
      </c>
      <c r="AC83" s="36">
        <f t="shared" si="98"/>
        <v>0</v>
      </c>
      <c r="AE83" s="57">
        <f>+$A$15</f>
        <v>57</v>
      </c>
      <c r="AF83" s="36"/>
      <c r="AG83" s="36"/>
      <c r="AH83" s="36">
        <f t="shared" si="99"/>
        <v>0</v>
      </c>
      <c r="AI83" s="36">
        <f t="shared" si="100"/>
        <v>0</v>
      </c>
      <c r="AK83" s="57">
        <f>+$A$15</f>
        <v>57</v>
      </c>
      <c r="AL83" s="36"/>
      <c r="AM83" s="36"/>
      <c r="AN83" s="36">
        <f t="shared" si="101"/>
        <v>0</v>
      </c>
      <c r="AO83" s="36">
        <f t="shared" si="102"/>
        <v>0</v>
      </c>
      <c r="AQ83" s="57">
        <f>+$A$15</f>
        <v>57</v>
      </c>
      <c r="AR83" s="36"/>
      <c r="AS83" s="36"/>
      <c r="AT83" s="36">
        <f t="shared" si="103"/>
        <v>0</v>
      </c>
      <c r="AU83" s="36">
        <f t="shared" si="104"/>
        <v>0</v>
      </c>
      <c r="AW83" s="57">
        <f>+$A$15</f>
        <v>57</v>
      </c>
      <c r="AX83" s="36"/>
      <c r="AY83" s="36"/>
      <c r="AZ83" s="36">
        <f t="shared" si="105"/>
        <v>0</v>
      </c>
      <c r="BA83" s="36">
        <f t="shared" si="106"/>
        <v>0</v>
      </c>
    </row>
    <row r="84" spans="1:53">
      <c r="A84" s="57">
        <f>+$A$16</f>
        <v>20</v>
      </c>
      <c r="B84" s="36"/>
      <c r="C84" s="36"/>
      <c r="D84" s="36">
        <f t="shared" si="89"/>
        <v>117</v>
      </c>
      <c r="E84" s="36">
        <f t="shared" si="90"/>
        <v>2340000</v>
      </c>
      <c r="G84" s="57">
        <f>+$A$16</f>
        <v>20</v>
      </c>
      <c r="H84" s="36"/>
      <c r="I84" s="36"/>
      <c r="J84" s="36">
        <f t="shared" si="91"/>
        <v>0</v>
      </c>
      <c r="K84" s="36">
        <f t="shared" si="92"/>
        <v>0</v>
      </c>
      <c r="M84" s="57">
        <f>+$A$16</f>
        <v>20</v>
      </c>
      <c r="N84" s="36"/>
      <c r="O84" s="36"/>
      <c r="P84" s="36">
        <f t="shared" si="93"/>
        <v>0</v>
      </c>
      <c r="Q84" s="36">
        <f t="shared" si="94"/>
        <v>0</v>
      </c>
      <c r="S84" s="57">
        <f>+$A$16</f>
        <v>20</v>
      </c>
      <c r="T84" s="36"/>
      <c r="U84" s="36"/>
      <c r="V84" s="36">
        <f t="shared" si="95"/>
        <v>0</v>
      </c>
      <c r="W84" s="36">
        <f t="shared" si="96"/>
        <v>0</v>
      </c>
      <c r="Y84" s="57">
        <f>+$A$16</f>
        <v>20</v>
      </c>
      <c r="Z84" s="36"/>
      <c r="AA84" s="36"/>
      <c r="AB84" s="36">
        <f t="shared" si="97"/>
        <v>0</v>
      </c>
      <c r="AC84" s="36">
        <f t="shared" si="98"/>
        <v>0</v>
      </c>
      <c r="AE84" s="57">
        <f>+$A$16</f>
        <v>20</v>
      </c>
      <c r="AF84" s="36"/>
      <c r="AG84" s="36"/>
      <c r="AH84" s="36">
        <f t="shared" si="99"/>
        <v>0</v>
      </c>
      <c r="AI84" s="36">
        <f t="shared" si="100"/>
        <v>0</v>
      </c>
      <c r="AK84" s="57">
        <f>+$A$16</f>
        <v>20</v>
      </c>
      <c r="AL84" s="36"/>
      <c r="AM84" s="36"/>
      <c r="AN84" s="36">
        <f t="shared" si="101"/>
        <v>0</v>
      </c>
      <c r="AO84" s="36">
        <f t="shared" si="102"/>
        <v>0</v>
      </c>
      <c r="AQ84" s="57">
        <f>+$A$16</f>
        <v>20</v>
      </c>
      <c r="AR84" s="36"/>
      <c r="AS84" s="36"/>
      <c r="AT84" s="36">
        <f t="shared" si="103"/>
        <v>0</v>
      </c>
      <c r="AU84" s="36">
        <f t="shared" si="104"/>
        <v>0</v>
      </c>
      <c r="AW84" s="57">
        <f>+$A$16</f>
        <v>20</v>
      </c>
      <c r="AX84" s="36"/>
      <c r="AY84" s="36"/>
      <c r="AZ84" s="36">
        <f t="shared" si="105"/>
        <v>117</v>
      </c>
      <c r="BA84" s="36">
        <f t="shared" si="106"/>
        <v>2340000</v>
      </c>
    </row>
    <row r="85" spans="1:53">
      <c r="A85" s="57">
        <f>+$A$17</f>
        <v>38</v>
      </c>
      <c r="B85" s="36"/>
      <c r="C85" s="36"/>
      <c r="D85" s="36">
        <f t="shared" si="89"/>
        <v>1</v>
      </c>
      <c r="E85" s="36">
        <f t="shared" si="90"/>
        <v>38000</v>
      </c>
      <c r="G85" s="57">
        <f>+$A$17</f>
        <v>38</v>
      </c>
      <c r="H85" s="36"/>
      <c r="I85" s="36"/>
      <c r="J85" s="36">
        <f t="shared" si="91"/>
        <v>0</v>
      </c>
      <c r="K85" s="36">
        <f t="shared" si="92"/>
        <v>0</v>
      </c>
      <c r="M85" s="57">
        <f>+$A$17</f>
        <v>38</v>
      </c>
      <c r="N85" s="36"/>
      <c r="O85" s="36"/>
      <c r="P85" s="36">
        <f t="shared" si="93"/>
        <v>0</v>
      </c>
      <c r="Q85" s="36">
        <f t="shared" si="94"/>
        <v>0</v>
      </c>
      <c r="S85" s="57">
        <f>+$A$17</f>
        <v>38</v>
      </c>
      <c r="T85" s="36"/>
      <c r="U85" s="36"/>
      <c r="V85" s="36">
        <f t="shared" si="95"/>
        <v>0</v>
      </c>
      <c r="W85" s="36">
        <f t="shared" si="96"/>
        <v>0</v>
      </c>
      <c r="Y85" s="57">
        <f>+$A$17</f>
        <v>38</v>
      </c>
      <c r="Z85" s="36"/>
      <c r="AA85" s="36"/>
      <c r="AB85" s="36">
        <f t="shared" si="97"/>
        <v>0</v>
      </c>
      <c r="AC85" s="36">
        <f t="shared" si="98"/>
        <v>0</v>
      </c>
      <c r="AE85" s="57">
        <f>+$A$17</f>
        <v>38</v>
      </c>
      <c r="AF85" s="36"/>
      <c r="AG85" s="36"/>
      <c r="AH85" s="36">
        <f t="shared" si="99"/>
        <v>0</v>
      </c>
      <c r="AI85" s="36">
        <f t="shared" si="100"/>
        <v>0</v>
      </c>
      <c r="AK85" s="57">
        <f>+$A$17</f>
        <v>38</v>
      </c>
      <c r="AL85" s="36"/>
      <c r="AM85" s="36"/>
      <c r="AN85" s="36">
        <f t="shared" si="101"/>
        <v>0</v>
      </c>
      <c r="AO85" s="36">
        <f t="shared" si="102"/>
        <v>0</v>
      </c>
      <c r="AQ85" s="57">
        <f>+$A$17</f>
        <v>38</v>
      </c>
      <c r="AR85" s="36"/>
      <c r="AS85" s="36"/>
      <c r="AT85" s="36">
        <f t="shared" si="103"/>
        <v>0</v>
      </c>
      <c r="AU85" s="36">
        <f t="shared" si="104"/>
        <v>0</v>
      </c>
      <c r="AW85" s="57">
        <f>+$A$17</f>
        <v>38</v>
      </c>
      <c r="AX85" s="36"/>
      <c r="AY85" s="36"/>
      <c r="AZ85" s="36">
        <f t="shared" si="105"/>
        <v>1</v>
      </c>
      <c r="BA85" s="36">
        <f t="shared" si="106"/>
        <v>38000</v>
      </c>
    </row>
    <row r="86" spans="1:53">
      <c r="A86" s="57">
        <f>+$A$18</f>
        <v>40</v>
      </c>
      <c r="B86" s="36"/>
      <c r="C86" s="36"/>
      <c r="D86" s="36">
        <f t="shared" si="89"/>
        <v>0</v>
      </c>
      <c r="E86" s="36">
        <f t="shared" si="90"/>
        <v>0</v>
      </c>
      <c r="G86" s="57">
        <f>+$A$18</f>
        <v>40</v>
      </c>
      <c r="H86" s="36"/>
      <c r="I86" s="36"/>
      <c r="J86" s="36">
        <f t="shared" si="91"/>
        <v>0</v>
      </c>
      <c r="K86" s="36">
        <f t="shared" si="92"/>
        <v>0</v>
      </c>
      <c r="M86" s="57">
        <f>+$A$18</f>
        <v>40</v>
      </c>
      <c r="N86" s="36"/>
      <c r="O86" s="36"/>
      <c r="P86" s="36">
        <f t="shared" si="93"/>
        <v>0</v>
      </c>
      <c r="Q86" s="36">
        <f t="shared" si="94"/>
        <v>0</v>
      </c>
      <c r="S86" s="57">
        <f>+$A$18</f>
        <v>40</v>
      </c>
      <c r="T86" s="36"/>
      <c r="U86" s="36"/>
      <c r="V86" s="36">
        <f t="shared" si="95"/>
        <v>0</v>
      </c>
      <c r="W86" s="36">
        <f t="shared" si="96"/>
        <v>0</v>
      </c>
      <c r="Y86" s="57">
        <f>+$A$18</f>
        <v>40</v>
      </c>
      <c r="Z86" s="36"/>
      <c r="AA86" s="36"/>
      <c r="AB86" s="36">
        <f t="shared" si="97"/>
        <v>0</v>
      </c>
      <c r="AC86" s="36">
        <f t="shared" si="98"/>
        <v>0</v>
      </c>
      <c r="AE86" s="57">
        <f>+$A$18</f>
        <v>40</v>
      </c>
      <c r="AF86" s="36"/>
      <c r="AG86" s="36"/>
      <c r="AH86" s="36">
        <f t="shared" si="99"/>
        <v>0</v>
      </c>
      <c r="AI86" s="36">
        <f t="shared" si="100"/>
        <v>0</v>
      </c>
      <c r="AK86" s="57">
        <f>+$A$18</f>
        <v>40</v>
      </c>
      <c r="AL86" s="36"/>
      <c r="AM86" s="36"/>
      <c r="AN86" s="36">
        <f t="shared" si="101"/>
        <v>0</v>
      </c>
      <c r="AO86" s="36">
        <f t="shared" si="102"/>
        <v>0</v>
      </c>
      <c r="AQ86" s="57">
        <f>+$A$18</f>
        <v>40</v>
      </c>
      <c r="AR86" s="36"/>
      <c r="AS86" s="36"/>
      <c r="AT86" s="36">
        <f t="shared" si="103"/>
        <v>0</v>
      </c>
      <c r="AU86" s="36">
        <f t="shared" si="104"/>
        <v>0</v>
      </c>
      <c r="AW86" s="57">
        <f>+$A$18</f>
        <v>40</v>
      </c>
      <c r="AX86" s="36"/>
      <c r="AY86" s="36"/>
      <c r="AZ86" s="36">
        <f t="shared" si="105"/>
        <v>0</v>
      </c>
      <c r="BA86" s="36">
        <f t="shared" si="106"/>
        <v>0</v>
      </c>
    </row>
    <row r="87" spans="1:53">
      <c r="A87" s="57">
        <f>+$A$19</f>
        <v>42</v>
      </c>
      <c r="B87" s="36"/>
      <c r="C87" s="36"/>
      <c r="D87" s="36">
        <f t="shared" si="89"/>
        <v>692</v>
      </c>
      <c r="E87" s="36">
        <f t="shared" si="90"/>
        <v>29064000</v>
      </c>
      <c r="G87" s="57">
        <f>+$A$19</f>
        <v>42</v>
      </c>
      <c r="H87" s="36">
        <v>59</v>
      </c>
      <c r="I87" s="36">
        <v>7</v>
      </c>
      <c r="J87" s="36">
        <f t="shared" si="91"/>
        <v>715</v>
      </c>
      <c r="K87" s="36">
        <f t="shared" si="92"/>
        <v>30030000</v>
      </c>
      <c r="M87" s="57">
        <f>+$A$19</f>
        <v>42</v>
      </c>
      <c r="N87" s="36">
        <v>75</v>
      </c>
      <c r="O87" s="36">
        <v>2</v>
      </c>
      <c r="P87" s="36">
        <f t="shared" si="93"/>
        <v>902</v>
      </c>
      <c r="Q87" s="36">
        <f t="shared" si="94"/>
        <v>37884000</v>
      </c>
      <c r="S87" s="57">
        <f>+$A$19</f>
        <v>42</v>
      </c>
      <c r="T87" s="36"/>
      <c r="U87" s="36"/>
      <c r="V87" s="36">
        <f t="shared" si="95"/>
        <v>0</v>
      </c>
      <c r="W87" s="36">
        <f t="shared" si="96"/>
        <v>0</v>
      </c>
      <c r="Y87" s="57">
        <f>+$A$19</f>
        <v>42</v>
      </c>
      <c r="Z87" s="36"/>
      <c r="AA87" s="36"/>
      <c r="AB87" s="36">
        <f t="shared" si="97"/>
        <v>0</v>
      </c>
      <c r="AC87" s="36">
        <f t="shared" si="98"/>
        <v>0</v>
      </c>
      <c r="AE87" s="57">
        <f>+$A$19</f>
        <v>42</v>
      </c>
      <c r="AF87" s="36"/>
      <c r="AG87" s="36"/>
      <c r="AH87" s="36">
        <f t="shared" si="99"/>
        <v>0</v>
      </c>
      <c r="AI87" s="36">
        <f t="shared" si="100"/>
        <v>0</v>
      </c>
      <c r="AK87" s="57">
        <f>+$A$19</f>
        <v>42</v>
      </c>
      <c r="AL87" s="36"/>
      <c r="AM87" s="36"/>
      <c r="AN87" s="36">
        <f t="shared" si="101"/>
        <v>0</v>
      </c>
      <c r="AO87" s="36">
        <f t="shared" si="102"/>
        <v>0</v>
      </c>
      <c r="AQ87" s="57">
        <f>+$A$19</f>
        <v>42</v>
      </c>
      <c r="AR87" s="36"/>
      <c r="AS87" s="36"/>
      <c r="AT87" s="36">
        <f t="shared" si="103"/>
        <v>0</v>
      </c>
      <c r="AU87" s="36">
        <f t="shared" si="104"/>
        <v>0</v>
      </c>
      <c r="AW87" s="57">
        <f>+$A$19</f>
        <v>42</v>
      </c>
      <c r="AX87" s="36"/>
      <c r="AY87" s="36"/>
      <c r="AZ87" s="36">
        <f t="shared" si="105"/>
        <v>505</v>
      </c>
      <c r="BA87" s="36">
        <f t="shared" si="106"/>
        <v>21210000</v>
      </c>
    </row>
    <row r="88" spans="1:53">
      <c r="A88" s="57">
        <f>+$A$20</f>
        <v>45</v>
      </c>
      <c r="B88" s="36"/>
      <c r="C88" s="36"/>
      <c r="D88" s="36">
        <f t="shared" si="89"/>
        <v>514</v>
      </c>
      <c r="E88" s="36">
        <f t="shared" si="90"/>
        <v>23130000</v>
      </c>
      <c r="G88" s="57">
        <f>+$A$20</f>
        <v>45</v>
      </c>
      <c r="H88" s="36"/>
      <c r="I88" s="36"/>
      <c r="J88" s="36">
        <f t="shared" si="91"/>
        <v>0</v>
      </c>
      <c r="K88" s="36">
        <f t="shared" si="92"/>
        <v>0</v>
      </c>
      <c r="M88" s="57">
        <f>+$A$20</f>
        <v>45</v>
      </c>
      <c r="N88" s="36">
        <v>1</v>
      </c>
      <c r="O88" s="36">
        <v>10</v>
      </c>
      <c r="P88" s="36">
        <f t="shared" si="93"/>
        <v>22</v>
      </c>
      <c r="Q88" s="36">
        <f t="shared" si="94"/>
        <v>990000</v>
      </c>
      <c r="S88" s="57">
        <f>+$A$20</f>
        <v>45</v>
      </c>
      <c r="T88" s="36"/>
      <c r="U88" s="36"/>
      <c r="V88" s="36">
        <f t="shared" si="95"/>
        <v>0</v>
      </c>
      <c r="W88" s="36">
        <f t="shared" si="96"/>
        <v>0</v>
      </c>
      <c r="Y88" s="57">
        <f>+$A$20</f>
        <v>45</v>
      </c>
      <c r="Z88" s="36"/>
      <c r="AA88" s="36"/>
      <c r="AB88" s="36">
        <f t="shared" si="97"/>
        <v>0</v>
      </c>
      <c r="AC88" s="36">
        <f t="shared" si="98"/>
        <v>0</v>
      </c>
      <c r="AE88" s="57">
        <f>+$A$20</f>
        <v>45</v>
      </c>
      <c r="AF88" s="36"/>
      <c r="AG88" s="36"/>
      <c r="AH88" s="36">
        <f t="shared" si="99"/>
        <v>0</v>
      </c>
      <c r="AI88" s="36">
        <f t="shared" si="100"/>
        <v>0</v>
      </c>
      <c r="AK88" s="57">
        <f>+$A$20</f>
        <v>45</v>
      </c>
      <c r="AL88" s="36"/>
      <c r="AM88" s="36"/>
      <c r="AN88" s="36">
        <f t="shared" si="101"/>
        <v>0</v>
      </c>
      <c r="AO88" s="36">
        <f t="shared" si="102"/>
        <v>0</v>
      </c>
      <c r="AQ88" s="57">
        <f>+$A$20</f>
        <v>45</v>
      </c>
      <c r="AR88" s="36"/>
      <c r="AS88" s="36"/>
      <c r="AT88" s="36">
        <f t="shared" si="103"/>
        <v>0</v>
      </c>
      <c r="AU88" s="36">
        <f t="shared" si="104"/>
        <v>0</v>
      </c>
      <c r="AW88" s="57">
        <f>+$A$20</f>
        <v>45</v>
      </c>
      <c r="AX88" s="36"/>
      <c r="AY88" s="36"/>
      <c r="AZ88" s="36">
        <f t="shared" si="105"/>
        <v>492</v>
      </c>
      <c r="BA88" s="36">
        <f t="shared" si="106"/>
        <v>22140000</v>
      </c>
    </row>
    <row r="89" spans="1:53">
      <c r="A89" s="57">
        <f>+$A$21</f>
        <v>50</v>
      </c>
      <c r="B89" s="36"/>
      <c r="C89" s="36"/>
      <c r="D89" s="36">
        <f t="shared" si="89"/>
        <v>-80</v>
      </c>
      <c r="E89" s="36">
        <f t="shared" si="90"/>
        <v>-4000000</v>
      </c>
      <c r="G89" s="57">
        <f>+$A$21</f>
        <v>50</v>
      </c>
      <c r="H89" s="36"/>
      <c r="I89" s="36"/>
      <c r="J89" s="36">
        <f t="shared" si="91"/>
        <v>0</v>
      </c>
      <c r="K89" s="36">
        <f t="shared" si="92"/>
        <v>0</v>
      </c>
      <c r="M89" s="57">
        <f>+$A$21</f>
        <v>50</v>
      </c>
      <c r="N89" s="36"/>
      <c r="O89" s="36"/>
      <c r="P89" s="36">
        <f t="shared" si="93"/>
        <v>0</v>
      </c>
      <c r="Q89" s="36">
        <f t="shared" si="94"/>
        <v>0</v>
      </c>
      <c r="S89" s="57">
        <f>+$A$21</f>
        <v>50</v>
      </c>
      <c r="T89" s="36"/>
      <c r="U89" s="36"/>
      <c r="V89" s="36">
        <f t="shared" si="95"/>
        <v>0</v>
      </c>
      <c r="W89" s="36">
        <f t="shared" si="96"/>
        <v>0</v>
      </c>
      <c r="Y89" s="57">
        <f>+$A$21</f>
        <v>50</v>
      </c>
      <c r="Z89" s="36"/>
      <c r="AA89" s="36"/>
      <c r="AB89" s="36">
        <f t="shared" si="97"/>
        <v>0</v>
      </c>
      <c r="AC89" s="36">
        <f t="shared" si="98"/>
        <v>0</v>
      </c>
      <c r="AE89" s="57">
        <f>+$A$21</f>
        <v>50</v>
      </c>
      <c r="AF89" s="36"/>
      <c r="AG89" s="36"/>
      <c r="AH89" s="36">
        <f t="shared" si="99"/>
        <v>0</v>
      </c>
      <c r="AI89" s="36">
        <f t="shared" si="100"/>
        <v>0</v>
      </c>
      <c r="AK89" s="57">
        <f>+$A$21</f>
        <v>50</v>
      </c>
      <c r="AL89" s="36"/>
      <c r="AM89" s="36"/>
      <c r="AN89" s="36">
        <f t="shared" si="101"/>
        <v>0</v>
      </c>
      <c r="AO89" s="36">
        <f t="shared" si="102"/>
        <v>0</v>
      </c>
      <c r="AQ89" s="57">
        <f>+$A$21</f>
        <v>50</v>
      </c>
      <c r="AR89" s="36"/>
      <c r="AS89" s="36"/>
      <c r="AT89" s="36">
        <f t="shared" si="103"/>
        <v>0</v>
      </c>
      <c r="AU89" s="36">
        <f t="shared" si="104"/>
        <v>0</v>
      </c>
      <c r="AW89" s="57">
        <f>+$A$21</f>
        <v>50</v>
      </c>
      <c r="AX89" s="36"/>
      <c r="AY89" s="36"/>
      <c r="AZ89" s="36">
        <f t="shared" si="105"/>
        <v>-80</v>
      </c>
      <c r="BA89" s="36">
        <f t="shared" si="106"/>
        <v>-4000000</v>
      </c>
    </row>
    <row r="90" spans="1:53">
      <c r="A90" s="57">
        <f>+$A$22</f>
        <v>37</v>
      </c>
      <c r="B90" s="36"/>
      <c r="C90" s="36"/>
      <c r="D90" s="36">
        <f t="shared" si="89"/>
        <v>0</v>
      </c>
      <c r="E90" s="36">
        <f t="shared" si="90"/>
        <v>0</v>
      </c>
      <c r="G90" s="57">
        <f>+$A$22</f>
        <v>37</v>
      </c>
      <c r="H90" s="36"/>
      <c r="I90" s="36"/>
      <c r="J90" s="36">
        <f t="shared" si="91"/>
        <v>0</v>
      </c>
      <c r="K90" s="36">
        <f t="shared" si="92"/>
        <v>0</v>
      </c>
      <c r="M90" s="57">
        <f>+$A$22</f>
        <v>37</v>
      </c>
      <c r="N90" s="36"/>
      <c r="O90" s="36"/>
      <c r="P90" s="36">
        <f t="shared" si="93"/>
        <v>0</v>
      </c>
      <c r="Q90" s="36">
        <f t="shared" si="94"/>
        <v>0</v>
      </c>
      <c r="S90" s="57">
        <f>+$A$22</f>
        <v>37</v>
      </c>
      <c r="T90" s="36"/>
      <c r="U90" s="36"/>
      <c r="V90" s="36">
        <f t="shared" si="95"/>
        <v>0</v>
      </c>
      <c r="W90" s="36">
        <f t="shared" si="96"/>
        <v>0</v>
      </c>
      <c r="Y90" s="57">
        <f>+$A$22</f>
        <v>37</v>
      </c>
      <c r="Z90" s="36"/>
      <c r="AA90" s="36"/>
      <c r="AB90" s="36">
        <f t="shared" si="97"/>
        <v>0</v>
      </c>
      <c r="AC90" s="36">
        <f t="shared" si="98"/>
        <v>0</v>
      </c>
      <c r="AE90" s="57">
        <f>+$A$22</f>
        <v>37</v>
      </c>
      <c r="AF90" s="36"/>
      <c r="AG90" s="36"/>
      <c r="AH90" s="36">
        <f t="shared" si="99"/>
        <v>0</v>
      </c>
      <c r="AI90" s="36">
        <f t="shared" si="100"/>
        <v>0</v>
      </c>
      <c r="AK90" s="57">
        <f>+$A$22</f>
        <v>37</v>
      </c>
      <c r="AL90" s="36"/>
      <c r="AM90" s="36"/>
      <c r="AN90" s="36">
        <f t="shared" si="101"/>
        <v>0</v>
      </c>
      <c r="AO90" s="36">
        <f t="shared" si="102"/>
        <v>0</v>
      </c>
      <c r="AQ90" s="57">
        <f>+$A$22</f>
        <v>37</v>
      </c>
      <c r="AR90" s="36"/>
      <c r="AS90" s="36"/>
      <c r="AT90" s="36">
        <f t="shared" si="103"/>
        <v>0</v>
      </c>
      <c r="AU90" s="36">
        <f t="shared" si="104"/>
        <v>0</v>
      </c>
      <c r="AW90" s="57">
        <f>+$A$22</f>
        <v>37</v>
      </c>
      <c r="AX90" s="36"/>
      <c r="AY90" s="36"/>
      <c r="AZ90" s="36">
        <f t="shared" si="105"/>
        <v>0</v>
      </c>
      <c r="BA90" s="36">
        <f t="shared" si="106"/>
        <v>0</v>
      </c>
    </row>
    <row r="91" spans="1:53">
      <c r="A91" s="57">
        <f>+$A$23</f>
        <v>65</v>
      </c>
      <c r="B91" s="36"/>
      <c r="C91" s="36"/>
      <c r="D91" s="36">
        <f t="shared" si="89"/>
        <v>-716</v>
      </c>
      <c r="E91" s="36">
        <f t="shared" si="90"/>
        <v>-46540000</v>
      </c>
      <c r="G91" s="57">
        <f>+$A$23</f>
        <v>65</v>
      </c>
      <c r="H91" s="36"/>
      <c r="I91" s="36"/>
      <c r="J91" s="36">
        <f t="shared" si="91"/>
        <v>0</v>
      </c>
      <c r="K91" s="36">
        <f t="shared" si="92"/>
        <v>0</v>
      </c>
      <c r="M91" s="57">
        <f>+$A$23</f>
        <v>65</v>
      </c>
      <c r="N91" s="36">
        <v>33</v>
      </c>
      <c r="O91" s="36">
        <v>5</v>
      </c>
      <c r="P91" s="36">
        <f t="shared" si="93"/>
        <v>401</v>
      </c>
      <c r="Q91" s="36">
        <f t="shared" si="94"/>
        <v>26065000</v>
      </c>
      <c r="S91" s="57">
        <f>+$A$23</f>
        <v>65</v>
      </c>
      <c r="T91" s="36"/>
      <c r="U91" s="36"/>
      <c r="V91" s="36">
        <f t="shared" si="95"/>
        <v>0</v>
      </c>
      <c r="W91" s="36">
        <f t="shared" si="96"/>
        <v>0</v>
      </c>
      <c r="Y91" s="57">
        <f>+$A$23</f>
        <v>65</v>
      </c>
      <c r="Z91" s="36"/>
      <c r="AA91" s="36"/>
      <c r="AB91" s="36">
        <f t="shared" si="97"/>
        <v>0</v>
      </c>
      <c r="AC91" s="36">
        <f t="shared" si="98"/>
        <v>0</v>
      </c>
      <c r="AE91" s="57">
        <f>+$A$23</f>
        <v>65</v>
      </c>
      <c r="AF91" s="36"/>
      <c r="AG91" s="36"/>
      <c r="AH91" s="36">
        <f t="shared" si="99"/>
        <v>0</v>
      </c>
      <c r="AI91" s="36">
        <f t="shared" si="100"/>
        <v>0</v>
      </c>
      <c r="AK91" s="57">
        <f>+$A$23</f>
        <v>65</v>
      </c>
      <c r="AL91" s="36"/>
      <c r="AM91" s="36"/>
      <c r="AN91" s="36">
        <f t="shared" si="101"/>
        <v>0</v>
      </c>
      <c r="AO91" s="36">
        <f t="shared" si="102"/>
        <v>0</v>
      </c>
      <c r="AQ91" s="57">
        <f>+$A$23</f>
        <v>65</v>
      </c>
      <c r="AR91" s="36"/>
      <c r="AS91" s="36"/>
      <c r="AT91" s="36">
        <f t="shared" si="103"/>
        <v>0</v>
      </c>
      <c r="AU91" s="36">
        <f t="shared" si="104"/>
        <v>0</v>
      </c>
      <c r="AW91" s="57">
        <f>+$A$23</f>
        <v>65</v>
      </c>
      <c r="AX91" s="36"/>
      <c r="AY91" s="36"/>
      <c r="AZ91" s="36">
        <f t="shared" si="105"/>
        <v>-1117</v>
      </c>
      <c r="BA91" s="36">
        <f t="shared" si="106"/>
        <v>-72605000</v>
      </c>
    </row>
    <row r="92" spans="1:53">
      <c r="A92" s="57">
        <f>+$A$24</f>
        <v>52</v>
      </c>
      <c r="B92" s="36"/>
      <c r="C92" s="36"/>
      <c r="D92" s="36">
        <f t="shared" si="89"/>
        <v>35</v>
      </c>
      <c r="E92" s="36">
        <f t="shared" si="90"/>
        <v>1820000</v>
      </c>
      <c r="G92" s="57">
        <f>+$A$24</f>
        <v>52</v>
      </c>
      <c r="H92" s="36"/>
      <c r="I92" s="36"/>
      <c r="J92" s="36">
        <f t="shared" si="91"/>
        <v>0</v>
      </c>
      <c r="K92" s="36">
        <f t="shared" si="92"/>
        <v>0</v>
      </c>
      <c r="M92" s="57">
        <f>+$A$24</f>
        <v>52</v>
      </c>
      <c r="N92" s="36"/>
      <c r="O92" s="36"/>
      <c r="P92" s="36">
        <f t="shared" si="93"/>
        <v>0</v>
      </c>
      <c r="Q92" s="36">
        <f t="shared" si="94"/>
        <v>0</v>
      </c>
      <c r="S92" s="57">
        <f>+$A$24</f>
        <v>52</v>
      </c>
      <c r="T92" s="36"/>
      <c r="U92" s="36"/>
      <c r="V92" s="36">
        <f t="shared" si="95"/>
        <v>0</v>
      </c>
      <c r="W92" s="36">
        <f t="shared" si="96"/>
        <v>0</v>
      </c>
      <c r="Y92" s="57">
        <f>+$A$24</f>
        <v>52</v>
      </c>
      <c r="Z92" s="36"/>
      <c r="AA92" s="36"/>
      <c r="AB92" s="36">
        <f t="shared" si="97"/>
        <v>0</v>
      </c>
      <c r="AC92" s="36">
        <f t="shared" si="98"/>
        <v>0</v>
      </c>
      <c r="AE92" s="57">
        <f>+$A$24</f>
        <v>52</v>
      </c>
      <c r="AF92" s="36"/>
      <c r="AG92" s="36"/>
      <c r="AH92" s="36">
        <f t="shared" si="99"/>
        <v>0</v>
      </c>
      <c r="AI92" s="36">
        <f t="shared" si="100"/>
        <v>0</v>
      </c>
      <c r="AK92" s="57">
        <f>+$A$24</f>
        <v>52</v>
      </c>
      <c r="AL92" s="36"/>
      <c r="AM92" s="36"/>
      <c r="AN92" s="36">
        <f t="shared" si="101"/>
        <v>0</v>
      </c>
      <c r="AO92" s="36">
        <f t="shared" si="102"/>
        <v>0</v>
      </c>
      <c r="AQ92" s="57">
        <f>+$A$24</f>
        <v>52</v>
      </c>
      <c r="AR92" s="36"/>
      <c r="AS92" s="36"/>
      <c r="AT92" s="36">
        <f t="shared" si="103"/>
        <v>0</v>
      </c>
      <c r="AU92" s="36">
        <f t="shared" si="104"/>
        <v>0</v>
      </c>
      <c r="AW92" s="57">
        <f>+$A$24</f>
        <v>52</v>
      </c>
      <c r="AX92" s="36"/>
      <c r="AY92" s="36"/>
      <c r="AZ92" s="36">
        <f t="shared" si="105"/>
        <v>35</v>
      </c>
      <c r="BA92" s="36">
        <f t="shared" si="106"/>
        <v>1820000</v>
      </c>
    </row>
    <row r="93" spans="1:53">
      <c r="A93" s="57">
        <f>+$A$25</f>
        <v>85</v>
      </c>
      <c r="B93" s="36"/>
      <c r="C93" s="36"/>
      <c r="D93" s="36">
        <f t="shared" si="89"/>
        <v>325</v>
      </c>
      <c r="E93" s="36">
        <f t="shared" si="90"/>
        <v>27625000</v>
      </c>
      <c r="G93" s="57">
        <f>+$A$25</f>
        <v>85</v>
      </c>
      <c r="H93" s="36"/>
      <c r="I93" s="36"/>
      <c r="J93" s="36">
        <f t="shared" si="91"/>
        <v>0</v>
      </c>
      <c r="K93" s="36">
        <f t="shared" si="92"/>
        <v>0</v>
      </c>
      <c r="M93" s="57">
        <f>+$A$25</f>
        <v>85</v>
      </c>
      <c r="N93" s="36"/>
      <c r="O93" s="36">
        <v>7</v>
      </c>
      <c r="P93" s="36">
        <f t="shared" si="93"/>
        <v>7</v>
      </c>
      <c r="Q93" s="36">
        <f t="shared" si="94"/>
        <v>595000</v>
      </c>
      <c r="S93" s="57">
        <f>+$A$25</f>
        <v>85</v>
      </c>
      <c r="T93" s="36"/>
      <c r="U93" s="36"/>
      <c r="V93" s="36">
        <f t="shared" si="95"/>
        <v>0</v>
      </c>
      <c r="W93" s="36">
        <f t="shared" si="96"/>
        <v>0</v>
      </c>
      <c r="Y93" s="57">
        <f>+$A$25</f>
        <v>85</v>
      </c>
      <c r="Z93" s="36"/>
      <c r="AA93" s="36"/>
      <c r="AB93" s="36">
        <f t="shared" si="97"/>
        <v>0</v>
      </c>
      <c r="AC93" s="36">
        <f t="shared" si="98"/>
        <v>0</v>
      </c>
      <c r="AE93" s="57">
        <f>+$A$25</f>
        <v>85</v>
      </c>
      <c r="AF93" s="36"/>
      <c r="AG93" s="36"/>
      <c r="AH93" s="36">
        <f t="shared" si="99"/>
        <v>0</v>
      </c>
      <c r="AI93" s="36">
        <f t="shared" si="100"/>
        <v>0</v>
      </c>
      <c r="AK93" s="57">
        <f>+$A$25</f>
        <v>85</v>
      </c>
      <c r="AL93" s="36"/>
      <c r="AM93" s="36"/>
      <c r="AN93" s="36">
        <f t="shared" si="101"/>
        <v>0</v>
      </c>
      <c r="AO93" s="36">
        <f t="shared" si="102"/>
        <v>0</v>
      </c>
      <c r="AQ93" s="57">
        <f>+$A$25</f>
        <v>85</v>
      </c>
      <c r="AR93" s="36">
        <v>2</v>
      </c>
      <c r="AS93" s="36">
        <v>8</v>
      </c>
      <c r="AT93" s="36">
        <f t="shared" si="103"/>
        <v>32</v>
      </c>
      <c r="AU93" s="36">
        <f t="shared" si="104"/>
        <v>2720000</v>
      </c>
      <c r="AW93" s="57">
        <f>+$A$25</f>
        <v>85</v>
      </c>
      <c r="AX93" s="36"/>
      <c r="AY93" s="36"/>
      <c r="AZ93" s="36">
        <f t="shared" si="105"/>
        <v>286</v>
      </c>
      <c r="BA93" s="36">
        <f t="shared" si="106"/>
        <v>24310000</v>
      </c>
    </row>
    <row r="94" spans="1:53">
      <c r="A94" s="57">
        <f>+$A$26</f>
        <v>55</v>
      </c>
      <c r="B94" s="36"/>
      <c r="C94" s="36"/>
      <c r="D94" s="36">
        <f t="shared" si="89"/>
        <v>2662</v>
      </c>
      <c r="E94" s="36">
        <f t="shared" si="90"/>
        <v>146410000</v>
      </c>
      <c r="G94" s="57">
        <f>+$A$26</f>
        <v>55</v>
      </c>
      <c r="H94" s="36">
        <v>29</v>
      </c>
      <c r="I94" s="36">
        <v>8</v>
      </c>
      <c r="J94" s="36">
        <f t="shared" si="91"/>
        <v>356</v>
      </c>
      <c r="K94" s="36">
        <f t="shared" si="92"/>
        <v>19580000</v>
      </c>
      <c r="M94" s="57">
        <f>+$A$26</f>
        <v>55</v>
      </c>
      <c r="N94" s="36">
        <v>27</v>
      </c>
      <c r="O94" s="36">
        <v>10</v>
      </c>
      <c r="P94" s="36">
        <f t="shared" si="93"/>
        <v>334</v>
      </c>
      <c r="Q94" s="36">
        <f t="shared" si="94"/>
        <v>18370000</v>
      </c>
      <c r="S94" s="57">
        <f>+$A$26</f>
        <v>55</v>
      </c>
      <c r="T94" s="36"/>
      <c r="U94" s="36"/>
      <c r="V94" s="36">
        <f t="shared" si="95"/>
        <v>0</v>
      </c>
      <c r="W94" s="36">
        <f t="shared" si="96"/>
        <v>0</v>
      </c>
      <c r="Y94" s="57">
        <f>+$A$26</f>
        <v>55</v>
      </c>
      <c r="Z94" s="36"/>
      <c r="AA94" s="36"/>
      <c r="AB94" s="36">
        <f t="shared" si="97"/>
        <v>0</v>
      </c>
      <c r="AC94" s="36">
        <f t="shared" si="98"/>
        <v>0</v>
      </c>
      <c r="AE94" s="57">
        <f>+$A$26</f>
        <v>55</v>
      </c>
      <c r="AF94" s="36"/>
      <c r="AG94" s="36"/>
      <c r="AH94" s="36">
        <f t="shared" si="99"/>
        <v>0</v>
      </c>
      <c r="AI94" s="36">
        <f t="shared" si="100"/>
        <v>0</v>
      </c>
      <c r="AK94" s="57">
        <f>+$A$26</f>
        <v>55</v>
      </c>
      <c r="AL94" s="36"/>
      <c r="AM94" s="36"/>
      <c r="AN94" s="36">
        <f t="shared" si="101"/>
        <v>0</v>
      </c>
      <c r="AO94" s="36">
        <f t="shared" si="102"/>
        <v>0</v>
      </c>
      <c r="AQ94" s="57">
        <f>+$A$26</f>
        <v>55</v>
      </c>
      <c r="AR94" s="36"/>
      <c r="AS94" s="36"/>
      <c r="AT94" s="36">
        <f t="shared" si="103"/>
        <v>0</v>
      </c>
      <c r="AU94" s="36">
        <f t="shared" si="104"/>
        <v>0</v>
      </c>
      <c r="AW94" s="57">
        <f>+$A$26</f>
        <v>55</v>
      </c>
      <c r="AX94" s="36"/>
      <c r="AY94" s="36"/>
      <c r="AZ94" s="36">
        <f t="shared" si="105"/>
        <v>2684</v>
      </c>
      <c r="BA94" s="36">
        <f t="shared" si="106"/>
        <v>147620000</v>
      </c>
    </row>
    <row r="95" spans="1:53">
      <c r="A95" s="57">
        <f>+$A$27</f>
        <v>120</v>
      </c>
      <c r="B95" s="36"/>
      <c r="C95" s="36"/>
      <c r="D95" s="36">
        <f t="shared" si="89"/>
        <v>-29</v>
      </c>
      <c r="E95" s="36">
        <f t="shared" si="90"/>
        <v>-3480000</v>
      </c>
      <c r="G95" s="57">
        <f>+$A$27</f>
        <v>120</v>
      </c>
      <c r="H95" s="36">
        <v>11</v>
      </c>
      <c r="I95" s="36">
        <v>10</v>
      </c>
      <c r="J95" s="36">
        <f t="shared" si="91"/>
        <v>142</v>
      </c>
      <c r="K95" s="36">
        <f t="shared" si="92"/>
        <v>17040000</v>
      </c>
      <c r="M95" s="57">
        <f>+$A$27</f>
        <v>120</v>
      </c>
      <c r="N95" s="36">
        <v>6</v>
      </c>
      <c r="O95" s="36">
        <v>4</v>
      </c>
      <c r="P95" s="36">
        <f t="shared" si="93"/>
        <v>76</v>
      </c>
      <c r="Q95" s="36">
        <f t="shared" si="94"/>
        <v>9120000</v>
      </c>
      <c r="S95" s="57">
        <f>+$A$27</f>
        <v>120</v>
      </c>
      <c r="T95" s="36"/>
      <c r="U95" s="36"/>
      <c r="V95" s="36">
        <f t="shared" si="95"/>
        <v>0</v>
      </c>
      <c r="W95" s="36">
        <f t="shared" si="96"/>
        <v>0</v>
      </c>
      <c r="Y95" s="57">
        <f>+$A$27</f>
        <v>120</v>
      </c>
      <c r="Z95" s="36"/>
      <c r="AA95" s="36"/>
      <c r="AB95" s="36">
        <f t="shared" si="97"/>
        <v>0</v>
      </c>
      <c r="AC95" s="36">
        <f t="shared" si="98"/>
        <v>0</v>
      </c>
      <c r="AE95" s="57">
        <f>+$A$27</f>
        <v>120</v>
      </c>
      <c r="AF95" s="36"/>
      <c r="AG95" s="36"/>
      <c r="AH95" s="36">
        <f t="shared" si="99"/>
        <v>0</v>
      </c>
      <c r="AI95" s="36">
        <f t="shared" si="100"/>
        <v>0</v>
      </c>
      <c r="AK95" s="57">
        <f>+$A$27</f>
        <v>120</v>
      </c>
      <c r="AL95" s="36"/>
      <c r="AM95" s="36"/>
      <c r="AN95" s="36">
        <f t="shared" si="101"/>
        <v>0</v>
      </c>
      <c r="AO95" s="36">
        <f t="shared" si="102"/>
        <v>0</v>
      </c>
      <c r="AQ95" s="57">
        <f>+$A$27</f>
        <v>120</v>
      </c>
      <c r="AR95" s="36"/>
      <c r="AS95" s="36"/>
      <c r="AT95" s="36">
        <f t="shared" si="103"/>
        <v>0</v>
      </c>
      <c r="AU95" s="36">
        <f t="shared" si="104"/>
        <v>0</v>
      </c>
      <c r="AW95" s="57">
        <f>+$A$27</f>
        <v>120</v>
      </c>
      <c r="AX95" s="36"/>
      <c r="AY95" s="36"/>
      <c r="AZ95" s="36">
        <f t="shared" si="105"/>
        <v>37</v>
      </c>
      <c r="BA95" s="36">
        <f t="shared" si="106"/>
        <v>4440000</v>
      </c>
    </row>
    <row r="96" spans="1:53">
      <c r="A96" s="57">
        <f>+$A$28</f>
        <v>72</v>
      </c>
      <c r="B96" s="36"/>
      <c r="C96" s="36"/>
      <c r="D96" s="36">
        <f t="shared" si="89"/>
        <v>14</v>
      </c>
      <c r="E96" s="36">
        <f t="shared" si="90"/>
        <v>1008000</v>
      </c>
      <c r="G96" s="57">
        <f>+$A$28</f>
        <v>72</v>
      </c>
      <c r="H96" s="36"/>
      <c r="I96" s="36"/>
      <c r="J96" s="36">
        <f t="shared" si="91"/>
        <v>0</v>
      </c>
      <c r="K96" s="36">
        <f t="shared" si="92"/>
        <v>0</v>
      </c>
      <c r="M96" s="57">
        <f>+$A$28</f>
        <v>72</v>
      </c>
      <c r="N96" s="36"/>
      <c r="O96" s="36"/>
      <c r="P96" s="36">
        <f t="shared" si="93"/>
        <v>0</v>
      </c>
      <c r="Q96" s="36">
        <f t="shared" si="94"/>
        <v>0</v>
      </c>
      <c r="S96" s="57">
        <f>+$A$28</f>
        <v>72</v>
      </c>
      <c r="T96" s="36"/>
      <c r="U96" s="36"/>
      <c r="V96" s="36">
        <f t="shared" si="95"/>
        <v>0</v>
      </c>
      <c r="W96" s="36">
        <f t="shared" si="96"/>
        <v>0</v>
      </c>
      <c r="Y96" s="57">
        <f>+$A$28</f>
        <v>72</v>
      </c>
      <c r="Z96" s="36"/>
      <c r="AA96" s="36"/>
      <c r="AB96" s="36">
        <f t="shared" si="97"/>
        <v>0</v>
      </c>
      <c r="AC96" s="36">
        <f t="shared" si="98"/>
        <v>0</v>
      </c>
      <c r="AE96" s="57">
        <f>+$A$28</f>
        <v>72</v>
      </c>
      <c r="AF96" s="36"/>
      <c r="AG96" s="36"/>
      <c r="AH96" s="36">
        <f t="shared" si="99"/>
        <v>0</v>
      </c>
      <c r="AI96" s="36">
        <f t="shared" si="100"/>
        <v>0</v>
      </c>
      <c r="AK96" s="57">
        <f>+$A$28</f>
        <v>72</v>
      </c>
      <c r="AL96" s="36"/>
      <c r="AM96" s="36"/>
      <c r="AN96" s="36">
        <f>+(AL96*12)+AM96</f>
        <v>0</v>
      </c>
      <c r="AO96" s="36">
        <f t="shared" si="102"/>
        <v>0</v>
      </c>
      <c r="AQ96" s="57">
        <f>+$A$28</f>
        <v>72</v>
      </c>
      <c r="AR96" s="36"/>
      <c r="AS96" s="36"/>
      <c r="AT96" s="36">
        <f t="shared" si="103"/>
        <v>0</v>
      </c>
      <c r="AU96" s="36">
        <f t="shared" si="104"/>
        <v>0</v>
      </c>
      <c r="AW96" s="57">
        <f>+$A$28</f>
        <v>72</v>
      </c>
      <c r="AX96" s="36"/>
      <c r="AY96" s="36"/>
      <c r="AZ96" s="36">
        <f t="shared" si="105"/>
        <v>14</v>
      </c>
      <c r="BA96" s="36">
        <f t="shared" si="106"/>
        <v>1008000</v>
      </c>
    </row>
    <row r="97" spans="1:53">
      <c r="A97" s="57">
        <f>+$A$29</f>
        <v>105</v>
      </c>
      <c r="B97" s="36"/>
      <c r="C97" s="36"/>
      <c r="D97" s="36">
        <f t="shared" ref="D97" si="107">AZ63</f>
        <v>-187</v>
      </c>
      <c r="E97" s="36">
        <f t="shared" ref="E97" si="108">+D97*A97*1000</f>
        <v>-19635000</v>
      </c>
      <c r="G97" s="57">
        <f>+$A$29</f>
        <v>105</v>
      </c>
      <c r="H97" s="36"/>
      <c r="I97" s="36"/>
      <c r="J97" s="36">
        <f t="shared" ref="J97" si="109">+(H97*12)+I97</f>
        <v>0</v>
      </c>
      <c r="K97" s="36">
        <f t="shared" ref="K97" si="110">+J97*G97*1000</f>
        <v>0</v>
      </c>
      <c r="M97" s="57">
        <f>+$A$29</f>
        <v>105</v>
      </c>
      <c r="N97" s="36">
        <v>1</v>
      </c>
      <c r="O97" s="36"/>
      <c r="P97" s="36">
        <f t="shared" ref="P97" si="111">+(N97*12)+O97</f>
        <v>12</v>
      </c>
      <c r="Q97" s="36">
        <f t="shared" ref="Q97" si="112">+P97*M97*1000</f>
        <v>1260000</v>
      </c>
      <c r="S97" s="57">
        <f>+$A$29</f>
        <v>105</v>
      </c>
      <c r="T97" s="36"/>
      <c r="U97" s="36"/>
      <c r="V97" s="36">
        <f t="shared" ref="V97" si="113">+(T97*12)+U97</f>
        <v>0</v>
      </c>
      <c r="W97" s="36">
        <f t="shared" ref="W97" si="114">+V97*S97*1000</f>
        <v>0</v>
      </c>
      <c r="Y97" s="57">
        <f>+$A$29</f>
        <v>105</v>
      </c>
      <c r="Z97" s="36"/>
      <c r="AA97" s="36"/>
      <c r="AB97" s="36">
        <f t="shared" ref="AB97" si="115">+(Z97*12)+AA97</f>
        <v>0</v>
      </c>
      <c r="AC97" s="36">
        <f t="shared" ref="AC97" si="116">+AB97*Y97*1000</f>
        <v>0</v>
      </c>
      <c r="AE97" s="57">
        <f>+$A$29</f>
        <v>105</v>
      </c>
      <c r="AF97" s="36"/>
      <c r="AG97" s="36"/>
      <c r="AH97" s="36">
        <f t="shared" ref="AH97" si="117">+(AF97*12)+AG97</f>
        <v>0</v>
      </c>
      <c r="AI97" s="36">
        <f t="shared" ref="AI97" si="118">+AH97*AE97*1000</f>
        <v>0</v>
      </c>
      <c r="AK97" s="57">
        <f>+$A$29</f>
        <v>105</v>
      </c>
      <c r="AL97" s="36"/>
      <c r="AM97" s="36"/>
      <c r="AN97" s="36">
        <f>+(AL97*12)+AM97</f>
        <v>0</v>
      </c>
      <c r="AO97" s="36">
        <f t="shared" ref="AO97" si="119">+AN97*AK97*1000</f>
        <v>0</v>
      </c>
      <c r="AQ97" s="57">
        <f>+$A$29</f>
        <v>105</v>
      </c>
      <c r="AR97" s="36"/>
      <c r="AS97" s="36"/>
      <c r="AT97" s="36">
        <f t="shared" ref="AT97" si="120">+(AR97*12)+AS97</f>
        <v>0</v>
      </c>
      <c r="AU97" s="36">
        <f t="shared" ref="AU97" si="121">+AT97*AQ97*1000</f>
        <v>0</v>
      </c>
      <c r="AW97" s="57">
        <f>+$A$29</f>
        <v>105</v>
      </c>
      <c r="AX97" s="36"/>
      <c r="AY97" s="36"/>
      <c r="AZ97" s="36">
        <f t="shared" ref="AZ97" si="122">+D97+J97-P97+V97+AB97-AH97+AN97-AT97</f>
        <v>-199</v>
      </c>
      <c r="BA97" s="36">
        <f t="shared" ref="BA97" si="123">+AZ97*AW97*1000</f>
        <v>-20895000</v>
      </c>
    </row>
    <row r="98" spans="1:53">
      <c r="A98" s="57">
        <f>+$A$30</f>
        <v>130</v>
      </c>
      <c r="B98" s="36"/>
      <c r="C98" s="36"/>
      <c r="D98" s="36">
        <f>AZ64</f>
        <v>7</v>
      </c>
      <c r="E98" s="36">
        <f t="shared" si="90"/>
        <v>910000</v>
      </c>
      <c r="G98" s="57">
        <f>+$A$30</f>
        <v>130</v>
      </c>
      <c r="H98" s="36"/>
      <c r="I98" s="36"/>
      <c r="J98" s="36">
        <f t="shared" si="91"/>
        <v>0</v>
      </c>
      <c r="K98" s="36">
        <f t="shared" si="92"/>
        <v>0</v>
      </c>
      <c r="M98" s="57">
        <f>+$A$30</f>
        <v>130</v>
      </c>
      <c r="N98" s="36"/>
      <c r="O98" s="36"/>
      <c r="P98" s="36">
        <f t="shared" si="93"/>
        <v>0</v>
      </c>
      <c r="Q98" s="36">
        <f t="shared" si="94"/>
        <v>0</v>
      </c>
      <c r="S98" s="57">
        <f>+$A$30</f>
        <v>130</v>
      </c>
      <c r="T98" s="36"/>
      <c r="U98" s="36"/>
      <c r="V98" s="36">
        <f t="shared" si="95"/>
        <v>0</v>
      </c>
      <c r="W98" s="36">
        <f t="shared" si="96"/>
        <v>0</v>
      </c>
      <c r="Y98" s="57">
        <f>+$A$30</f>
        <v>130</v>
      </c>
      <c r="Z98" s="36"/>
      <c r="AA98" s="36"/>
      <c r="AB98" s="36">
        <f t="shared" si="97"/>
        <v>0</v>
      </c>
      <c r="AC98" s="36">
        <f t="shared" si="98"/>
        <v>0</v>
      </c>
      <c r="AE98" s="57">
        <f>+$A$30</f>
        <v>130</v>
      </c>
      <c r="AF98" s="36"/>
      <c r="AG98" s="36"/>
      <c r="AH98" s="36">
        <f t="shared" si="99"/>
        <v>0</v>
      </c>
      <c r="AI98" s="36">
        <f t="shared" si="100"/>
        <v>0</v>
      </c>
      <c r="AK98" s="57">
        <f>+$A$30</f>
        <v>130</v>
      </c>
      <c r="AL98" s="36"/>
      <c r="AM98" s="36"/>
      <c r="AN98" s="36">
        <f t="shared" si="101"/>
        <v>0</v>
      </c>
      <c r="AO98" s="36">
        <f t="shared" si="102"/>
        <v>0</v>
      </c>
      <c r="AQ98" s="57">
        <f>+$A$30</f>
        <v>130</v>
      </c>
      <c r="AR98" s="36"/>
      <c r="AS98" s="36"/>
      <c r="AT98" s="36">
        <f t="shared" si="103"/>
        <v>0</v>
      </c>
      <c r="AU98" s="36">
        <f t="shared" si="104"/>
        <v>0</v>
      </c>
      <c r="AW98" s="57">
        <f>+$A$30</f>
        <v>130</v>
      </c>
      <c r="AX98" s="36"/>
      <c r="AY98" s="36"/>
      <c r="AZ98" s="36">
        <f t="shared" si="105"/>
        <v>7</v>
      </c>
      <c r="BA98" s="36">
        <f t="shared" si="106"/>
        <v>910000</v>
      </c>
    </row>
    <row r="100" spans="1:53">
      <c r="B100" s="36">
        <f>SUM(B72:B98)</f>
        <v>0</v>
      </c>
      <c r="C100" s="36">
        <f>SUM(C72:C98)</f>
        <v>0</v>
      </c>
      <c r="D100" s="36">
        <f>SUM(D72:D98)</f>
        <v>3424</v>
      </c>
      <c r="E100" s="36">
        <f>SUM(E72:E98)</f>
        <v>164282000</v>
      </c>
      <c r="H100" s="36">
        <f>SUM(H72:H98)</f>
        <v>99</v>
      </c>
      <c r="I100" s="36">
        <f>SUM(I72:I98)</f>
        <v>25</v>
      </c>
      <c r="J100" s="36">
        <f>SUM(J72:J98)</f>
        <v>1213</v>
      </c>
      <c r="K100" s="36">
        <f>SUM(K72:K98)</f>
        <v>66650000</v>
      </c>
      <c r="N100" s="36">
        <f>SUM(N72:N98)</f>
        <v>143</v>
      </c>
      <c r="O100" s="36">
        <f>SUM(O72:O98)</f>
        <v>42</v>
      </c>
      <c r="P100" s="36">
        <f>SUM(P72:P98)</f>
        <v>1758</v>
      </c>
      <c r="Q100" s="36">
        <f>SUM(Q72:Q98)</f>
        <v>94584000</v>
      </c>
      <c r="T100" s="36">
        <f>SUM(T72:T98)</f>
        <v>0</v>
      </c>
      <c r="U100" s="36">
        <f>SUM(U72:U98)</f>
        <v>0</v>
      </c>
      <c r="V100" s="36">
        <f>SUM(V72:V98)</f>
        <v>0</v>
      </c>
      <c r="W100" s="36">
        <f>SUM(W72:W98)</f>
        <v>0</v>
      </c>
      <c r="Z100" s="36">
        <f>SUM(Z72:Z98)</f>
        <v>0</v>
      </c>
      <c r="AA100" s="36">
        <f>SUM(AA72:AA98)</f>
        <v>0</v>
      </c>
      <c r="AB100" s="36">
        <f>SUM(AB72:AB98)</f>
        <v>0</v>
      </c>
      <c r="AC100" s="36">
        <f>SUM(AC72:AC98)</f>
        <v>0</v>
      </c>
      <c r="AF100" s="36">
        <f>SUM(AF72:AF98)</f>
        <v>0</v>
      </c>
      <c r="AG100" s="36">
        <f>SUM(AG72:AG98)</f>
        <v>0</v>
      </c>
      <c r="AH100" s="36">
        <f>SUM(AH72:AH98)</f>
        <v>0</v>
      </c>
      <c r="AI100" s="36">
        <f>SUM(AI72:AI98)</f>
        <v>0</v>
      </c>
      <c r="AL100" s="36">
        <f>SUM(AL72:AL98)</f>
        <v>0</v>
      </c>
      <c r="AM100" s="36">
        <f>SUM(AM72:AM98)</f>
        <v>0</v>
      </c>
      <c r="AN100" s="36">
        <f>SUM(AN72:AN98)</f>
        <v>0</v>
      </c>
      <c r="AO100" s="36">
        <f>SUM(AO72:AO98)</f>
        <v>0</v>
      </c>
      <c r="AR100" s="36">
        <f>SUM(AR72:AR98)</f>
        <v>2</v>
      </c>
      <c r="AS100" s="36">
        <f>SUM(AS72:AS98)</f>
        <v>8</v>
      </c>
      <c r="AT100" s="36">
        <f>SUM(AT72:AT98)</f>
        <v>32</v>
      </c>
      <c r="AU100" s="36">
        <f>SUM(AU72:AU98)</f>
        <v>2720000</v>
      </c>
      <c r="AX100" s="36">
        <f>SUM(AX72:AX98)</f>
        <v>0</v>
      </c>
      <c r="AY100" s="36">
        <f>SUM(AY72:AY98)</f>
        <v>0</v>
      </c>
      <c r="AZ100" s="36">
        <f>SUM(AZ72:AZ98)</f>
        <v>2847</v>
      </c>
      <c r="BA100" s="36">
        <f>SUM(BA72:BA98)</f>
        <v>133628000</v>
      </c>
    </row>
    <row r="101" spans="1:53" s="37" customFormat="1" ht="12.75">
      <c r="F101" s="286"/>
      <c r="H101" s="37">
        <v>101</v>
      </c>
      <c r="I101" s="37">
        <v>1</v>
      </c>
      <c r="L101" s="286"/>
      <c r="N101" s="37">
        <v>146</v>
      </c>
      <c r="O101" s="37">
        <v>6</v>
      </c>
      <c r="P101" s="37">
        <v>0</v>
      </c>
      <c r="R101" s="286"/>
      <c r="X101" s="286"/>
    </row>
    <row r="102" spans="1:53">
      <c r="H102" s="54" t="b">
        <f>H101='Nota Masuk'!E76</f>
        <v>1</v>
      </c>
      <c r="I102" s="54" t="b">
        <f>I101='Nota Masuk'!F76</f>
        <v>1</v>
      </c>
      <c r="K102" s="54" t="b">
        <f>K100='Nota Masuk'!J75</f>
        <v>1</v>
      </c>
      <c r="N102" s="54" t="b">
        <f>+N101='Nota Jual'!D291</f>
        <v>1</v>
      </c>
      <c r="O102" s="54" t="b">
        <f>+O101='Nota Jual'!E291</f>
        <v>1</v>
      </c>
      <c r="Q102" s="54" t="b">
        <f>+Q100='Nota Jual'!G290</f>
        <v>1</v>
      </c>
      <c r="V102" s="54" t="b">
        <f>+V100='Nota Jual'!H290</f>
        <v>1</v>
      </c>
      <c r="W102" s="54" t="b">
        <f>+W100='Nota Jual'!I290</f>
        <v>1</v>
      </c>
    </row>
    <row r="103" spans="1:53">
      <c r="A103" s="54" t="s">
        <v>24</v>
      </c>
      <c r="B103" s="54">
        <f>+'Nota Jual'!B293</f>
        <v>18</v>
      </c>
      <c r="C103" s="54" t="str">
        <f>+'Nota Jual'!A293</f>
        <v>Juni</v>
      </c>
    </row>
    <row r="104" spans="1:53">
      <c r="A104" s="55" t="s">
        <v>25</v>
      </c>
      <c r="B104" s="55"/>
      <c r="C104" s="55"/>
      <c r="D104" s="55"/>
      <c r="E104" s="55"/>
      <c r="F104" s="285"/>
      <c r="G104" s="55" t="s">
        <v>26</v>
      </c>
      <c r="H104" s="55"/>
      <c r="I104" s="55"/>
      <c r="J104" s="55"/>
      <c r="K104" s="55"/>
      <c r="L104" s="285"/>
      <c r="M104" s="55" t="s">
        <v>27</v>
      </c>
      <c r="N104" s="55"/>
      <c r="O104" s="55"/>
      <c r="P104" s="55"/>
      <c r="Q104" s="55"/>
      <c r="R104" s="285"/>
      <c r="S104" s="55" t="s">
        <v>37</v>
      </c>
      <c r="T104" s="55"/>
      <c r="U104" s="55"/>
      <c r="V104" s="55"/>
      <c r="W104" s="55"/>
      <c r="X104" s="285"/>
      <c r="Y104" s="55" t="s">
        <v>29</v>
      </c>
      <c r="Z104" s="55"/>
      <c r="AA104" s="55"/>
      <c r="AB104" s="55"/>
      <c r="AC104" s="55"/>
      <c r="AD104" s="55"/>
      <c r="AE104" s="55" t="s">
        <v>30</v>
      </c>
      <c r="AF104" s="55"/>
      <c r="AG104" s="55"/>
      <c r="AH104" s="55"/>
      <c r="AI104" s="55"/>
      <c r="AJ104" s="55"/>
      <c r="AK104" s="55" t="s">
        <v>31</v>
      </c>
      <c r="AL104" s="55"/>
      <c r="AM104" s="55"/>
      <c r="AN104" s="55"/>
      <c r="AO104" s="55"/>
      <c r="AP104" s="55"/>
      <c r="AQ104" s="55" t="s">
        <v>32</v>
      </c>
      <c r="AR104" s="55"/>
      <c r="AS104" s="55"/>
      <c r="AT104" s="55"/>
      <c r="AU104" s="55"/>
      <c r="AV104" s="55"/>
      <c r="AW104" s="55" t="s">
        <v>33</v>
      </c>
      <c r="AX104" s="55"/>
      <c r="AY104" s="55"/>
      <c r="AZ104" s="55"/>
      <c r="BA104" s="55"/>
    </row>
    <row r="105" spans="1:53">
      <c r="A105" s="56" t="s">
        <v>34</v>
      </c>
      <c r="B105" s="56" t="s">
        <v>11</v>
      </c>
      <c r="C105" s="56" t="s">
        <v>12</v>
      </c>
      <c r="D105" s="56" t="s">
        <v>35</v>
      </c>
      <c r="E105" s="56" t="s">
        <v>36</v>
      </c>
      <c r="G105" s="56" t="s">
        <v>34</v>
      </c>
      <c r="H105" s="56" t="s">
        <v>11</v>
      </c>
      <c r="I105" s="56" t="s">
        <v>12</v>
      </c>
      <c r="J105" s="56" t="s">
        <v>35</v>
      </c>
      <c r="K105" s="56" t="s">
        <v>36</v>
      </c>
      <c r="M105" s="56" t="s">
        <v>34</v>
      </c>
      <c r="N105" s="56" t="s">
        <v>11</v>
      </c>
      <c r="O105" s="56" t="s">
        <v>12</v>
      </c>
      <c r="P105" s="56" t="s">
        <v>35</v>
      </c>
      <c r="Q105" s="56" t="s">
        <v>36</v>
      </c>
      <c r="S105" s="56" t="s">
        <v>34</v>
      </c>
      <c r="T105" s="56" t="s">
        <v>11</v>
      </c>
      <c r="U105" s="56" t="s">
        <v>12</v>
      </c>
      <c r="V105" s="56" t="s">
        <v>35</v>
      </c>
      <c r="W105" s="56" t="s">
        <v>36</v>
      </c>
      <c r="Y105" s="56" t="s">
        <v>34</v>
      </c>
      <c r="Z105" s="56" t="s">
        <v>11</v>
      </c>
      <c r="AA105" s="56" t="s">
        <v>12</v>
      </c>
      <c r="AB105" s="56" t="s">
        <v>35</v>
      </c>
      <c r="AC105" s="56" t="s">
        <v>36</v>
      </c>
      <c r="AE105" s="56" t="s">
        <v>34</v>
      </c>
      <c r="AF105" s="56" t="s">
        <v>11</v>
      </c>
      <c r="AG105" s="56" t="s">
        <v>12</v>
      </c>
      <c r="AH105" s="56" t="s">
        <v>35</v>
      </c>
      <c r="AI105" s="56" t="s">
        <v>36</v>
      </c>
      <c r="AK105" s="56" t="s">
        <v>34</v>
      </c>
      <c r="AL105" s="56" t="s">
        <v>11</v>
      </c>
      <c r="AM105" s="56" t="s">
        <v>12</v>
      </c>
      <c r="AN105" s="56" t="s">
        <v>35</v>
      </c>
      <c r="AO105" s="56" t="s">
        <v>36</v>
      </c>
      <c r="AQ105" s="56" t="s">
        <v>34</v>
      </c>
      <c r="AR105" s="56" t="s">
        <v>11</v>
      </c>
      <c r="AS105" s="56" t="s">
        <v>12</v>
      </c>
      <c r="AT105" s="56" t="s">
        <v>35</v>
      </c>
      <c r="AU105" s="56" t="s">
        <v>36</v>
      </c>
      <c r="AW105" s="56" t="s">
        <v>34</v>
      </c>
      <c r="AX105" s="56" t="s">
        <v>11</v>
      </c>
      <c r="AY105" s="56" t="s">
        <v>12</v>
      </c>
      <c r="AZ105" s="56" t="s">
        <v>35</v>
      </c>
      <c r="BA105" s="56" t="s">
        <v>36</v>
      </c>
    </row>
    <row r="106" spans="1:53">
      <c r="A106" s="57">
        <f>+$A$4</f>
        <v>75</v>
      </c>
      <c r="B106" s="36"/>
      <c r="C106" s="36"/>
      <c r="D106" s="36">
        <f t="shared" ref="D106" si="124">AZ72</f>
        <v>-37</v>
      </c>
      <c r="E106" s="36">
        <f t="shared" ref="E106" si="125">+D106*A106*1000</f>
        <v>-2775000</v>
      </c>
      <c r="G106" s="57">
        <f>+$A$4</f>
        <v>75</v>
      </c>
      <c r="H106" s="36"/>
      <c r="I106" s="36"/>
      <c r="J106" s="36">
        <f t="shared" ref="J106" si="126">+(H106*12)+I106</f>
        <v>0</v>
      </c>
      <c r="K106" s="36">
        <f t="shared" ref="K106" si="127">+J106*G106*1000</f>
        <v>0</v>
      </c>
      <c r="M106" s="57">
        <f>+$A$4</f>
        <v>75</v>
      </c>
      <c r="N106" s="36">
        <v>2</v>
      </c>
      <c r="O106" s="36">
        <v>10</v>
      </c>
      <c r="P106" s="36">
        <f t="shared" ref="P106" si="128">+(N106*12)+O106</f>
        <v>34</v>
      </c>
      <c r="Q106" s="36">
        <f t="shared" ref="Q106" si="129">+P106*M106*1000</f>
        <v>2550000</v>
      </c>
      <c r="S106" s="57">
        <f>+$A$4</f>
        <v>75</v>
      </c>
      <c r="T106" s="36"/>
      <c r="U106" s="36"/>
      <c r="V106" s="36">
        <f t="shared" ref="V106" si="130">+(T106*12)+U106</f>
        <v>0</v>
      </c>
      <c r="W106" s="36">
        <f t="shared" ref="W106" si="131">+V106*S106*1000</f>
        <v>0</v>
      </c>
      <c r="Y106" s="57">
        <f>+$A$4</f>
        <v>75</v>
      </c>
      <c r="Z106" s="36"/>
      <c r="AA106" s="36"/>
      <c r="AB106" s="36">
        <f t="shared" ref="AB106" si="132">+(Z106*12)+AA106</f>
        <v>0</v>
      </c>
      <c r="AC106" s="36">
        <f t="shared" ref="AC106" si="133">+AB106*Y106*1000</f>
        <v>0</v>
      </c>
      <c r="AE106" s="57">
        <f>+$A$4</f>
        <v>75</v>
      </c>
      <c r="AF106" s="36"/>
      <c r="AG106" s="36"/>
      <c r="AH106" s="36">
        <f t="shared" ref="AH106" si="134">+(AF106*12)+AG106</f>
        <v>0</v>
      </c>
      <c r="AI106" s="36">
        <f t="shared" ref="AI106" si="135">+AH106*AE106*1000</f>
        <v>0</v>
      </c>
      <c r="AK106" s="57">
        <f>+$A$4</f>
        <v>75</v>
      </c>
      <c r="AL106" s="36"/>
      <c r="AM106" s="36"/>
      <c r="AN106" s="36">
        <f t="shared" ref="AN106" si="136">+(AL106*12)+AM106</f>
        <v>0</v>
      </c>
      <c r="AO106" s="36">
        <f t="shared" ref="AO106" si="137">+AN106*AK106*1000</f>
        <v>0</v>
      </c>
      <c r="AQ106" s="57">
        <f>+$A$4</f>
        <v>75</v>
      </c>
      <c r="AR106" s="36"/>
      <c r="AS106" s="36"/>
      <c r="AT106" s="36">
        <f t="shared" ref="AT106" si="138">+(AR106*12)+AS106</f>
        <v>0</v>
      </c>
      <c r="AU106" s="36">
        <f t="shared" ref="AU106" si="139">+AT106*AQ106*1000</f>
        <v>0</v>
      </c>
      <c r="AW106" s="57">
        <f>+$A$4</f>
        <v>75</v>
      </c>
      <c r="AX106" s="36"/>
      <c r="AY106" s="36"/>
      <c r="AZ106" s="36">
        <f t="shared" ref="AZ106" si="140">+D106+J106-P106+V106+AB106-AH106+AN106-AT106</f>
        <v>-71</v>
      </c>
      <c r="BA106" s="36">
        <f t="shared" ref="BA106" si="141">+AZ106*AW106*1000</f>
        <v>-5325000</v>
      </c>
    </row>
    <row r="107" spans="1:53">
      <c r="A107" s="57">
        <f>$A$5</f>
        <v>58</v>
      </c>
      <c r="B107" s="36"/>
      <c r="C107" s="36"/>
      <c r="D107" s="36">
        <f t="shared" ref="D107:D130" si="142">AZ73</f>
        <v>72</v>
      </c>
      <c r="E107" s="36">
        <f t="shared" ref="E107:E132" si="143">+D107*A107*1000</f>
        <v>4176000</v>
      </c>
      <c r="G107" s="57">
        <f>$A$5</f>
        <v>58</v>
      </c>
      <c r="H107" s="36"/>
      <c r="I107" s="36"/>
      <c r="J107" s="36">
        <f t="shared" ref="J107:J132" si="144">+(H107*12)+I107</f>
        <v>0</v>
      </c>
      <c r="K107" s="36">
        <f t="shared" ref="K107:K132" si="145">+J107*G107*1000</f>
        <v>0</v>
      </c>
      <c r="M107" s="57">
        <f>$A$5</f>
        <v>58</v>
      </c>
      <c r="N107" s="36"/>
      <c r="O107" s="36"/>
      <c r="P107" s="36">
        <f t="shared" ref="P107:P132" si="146">+(N107*12)+O107</f>
        <v>0</v>
      </c>
      <c r="Q107" s="36">
        <f t="shared" ref="Q107:Q132" si="147">+P107*M107*1000</f>
        <v>0</v>
      </c>
      <c r="S107" s="57">
        <f>$A$5</f>
        <v>58</v>
      </c>
      <c r="T107" s="36"/>
      <c r="U107" s="36"/>
      <c r="V107" s="36">
        <f t="shared" ref="V107:V132" si="148">+(T107*12)+U107</f>
        <v>0</v>
      </c>
      <c r="W107" s="36">
        <f t="shared" ref="W107:W132" si="149">+V107*S107*1000</f>
        <v>0</v>
      </c>
      <c r="Y107" s="57">
        <f>$A$5</f>
        <v>58</v>
      </c>
      <c r="Z107" s="36"/>
      <c r="AA107" s="36"/>
      <c r="AB107" s="36">
        <f t="shared" ref="AB107:AB132" si="150">+(Z107*12)+AA107</f>
        <v>0</v>
      </c>
      <c r="AC107" s="36">
        <f t="shared" ref="AC107:AC132" si="151">+AB107*Y107*1000</f>
        <v>0</v>
      </c>
      <c r="AE107" s="57">
        <f>$A$5</f>
        <v>58</v>
      </c>
      <c r="AF107" s="36"/>
      <c r="AG107" s="36"/>
      <c r="AH107" s="36">
        <f t="shared" ref="AH107:AH132" si="152">+(AF107*12)+AG107</f>
        <v>0</v>
      </c>
      <c r="AI107" s="36">
        <f t="shared" ref="AI107:AI132" si="153">+AH107*AE107*1000</f>
        <v>0</v>
      </c>
      <c r="AK107" s="57">
        <f>$A$5</f>
        <v>58</v>
      </c>
      <c r="AL107" s="36"/>
      <c r="AM107" s="36"/>
      <c r="AN107" s="36">
        <f t="shared" ref="AN107:AN132" si="154">+(AL107*12)+AM107</f>
        <v>0</v>
      </c>
      <c r="AO107" s="36">
        <f t="shared" ref="AO107:AO132" si="155">+AN107*AK107*1000</f>
        <v>0</v>
      </c>
      <c r="AQ107" s="57">
        <f>$A$5</f>
        <v>58</v>
      </c>
      <c r="AR107" s="36"/>
      <c r="AS107" s="36"/>
      <c r="AT107" s="36">
        <f t="shared" ref="AT107:AT132" si="156">+(AR107*12)+AS107</f>
        <v>0</v>
      </c>
      <c r="AU107" s="36">
        <f t="shared" ref="AU107:AU132" si="157">+AT107*AQ107*1000</f>
        <v>0</v>
      </c>
      <c r="AW107" s="57">
        <f>$A$5</f>
        <v>58</v>
      </c>
      <c r="AX107" s="36"/>
      <c r="AY107" s="36"/>
      <c r="AZ107" s="36">
        <f t="shared" ref="AZ107:AZ132" si="158">+D107+J107-P107+V107+AB107-AH107+AN107-AT107</f>
        <v>72</v>
      </c>
      <c r="BA107" s="36">
        <f t="shared" ref="BA107:BA132" si="159">+AZ107*AW107*1000</f>
        <v>4176000</v>
      </c>
    </row>
    <row r="108" spans="1:53">
      <c r="A108" s="57">
        <f>+$A$6</f>
        <v>80</v>
      </c>
      <c r="B108" s="36"/>
      <c r="C108" s="36"/>
      <c r="D108" s="36">
        <f>AZ74</f>
        <v>0</v>
      </c>
      <c r="E108" s="36">
        <f t="shared" si="143"/>
        <v>0</v>
      </c>
      <c r="G108" s="57">
        <f>+$A$6</f>
        <v>80</v>
      </c>
      <c r="H108" s="36"/>
      <c r="I108" s="36"/>
      <c r="J108" s="36">
        <f t="shared" si="144"/>
        <v>0</v>
      </c>
      <c r="K108" s="36">
        <f t="shared" si="145"/>
        <v>0</v>
      </c>
      <c r="M108" s="57">
        <f>+$A$6</f>
        <v>80</v>
      </c>
      <c r="N108" s="36"/>
      <c r="O108" s="36"/>
      <c r="P108" s="36">
        <f t="shared" si="146"/>
        <v>0</v>
      </c>
      <c r="Q108" s="36">
        <f t="shared" si="147"/>
        <v>0</v>
      </c>
      <c r="S108" s="57">
        <f>+$A$6</f>
        <v>80</v>
      </c>
      <c r="T108" s="36"/>
      <c r="U108" s="36"/>
      <c r="V108" s="36">
        <f t="shared" si="148"/>
        <v>0</v>
      </c>
      <c r="W108" s="36">
        <f t="shared" si="149"/>
        <v>0</v>
      </c>
      <c r="Y108" s="57">
        <f>+$A$6</f>
        <v>80</v>
      </c>
      <c r="Z108" s="36"/>
      <c r="AA108" s="36"/>
      <c r="AB108" s="36">
        <f t="shared" si="150"/>
        <v>0</v>
      </c>
      <c r="AC108" s="36">
        <f t="shared" si="151"/>
        <v>0</v>
      </c>
      <c r="AE108" s="57">
        <f>+$A$6</f>
        <v>80</v>
      </c>
      <c r="AF108" s="36"/>
      <c r="AG108" s="36"/>
      <c r="AH108" s="36">
        <f t="shared" si="152"/>
        <v>0</v>
      </c>
      <c r="AI108" s="36">
        <f t="shared" si="153"/>
        <v>0</v>
      </c>
      <c r="AK108" s="57">
        <f>+$A$6</f>
        <v>80</v>
      </c>
      <c r="AL108" s="36"/>
      <c r="AM108" s="36"/>
      <c r="AN108" s="36">
        <f t="shared" si="154"/>
        <v>0</v>
      </c>
      <c r="AO108" s="36">
        <f t="shared" si="155"/>
        <v>0</v>
      </c>
      <c r="AQ108" s="57">
        <f>+$A$6</f>
        <v>80</v>
      </c>
      <c r="AR108" s="36"/>
      <c r="AS108" s="36"/>
      <c r="AT108" s="36">
        <f t="shared" si="156"/>
        <v>0</v>
      </c>
      <c r="AU108" s="36">
        <f t="shared" si="157"/>
        <v>0</v>
      </c>
      <c r="AW108" s="57">
        <f>+$A$6</f>
        <v>80</v>
      </c>
      <c r="AX108" s="36"/>
      <c r="AY108" s="36"/>
      <c r="AZ108" s="36">
        <f t="shared" si="158"/>
        <v>0</v>
      </c>
      <c r="BA108" s="36">
        <f t="shared" si="159"/>
        <v>0</v>
      </c>
    </row>
    <row r="109" spans="1:53">
      <c r="A109" s="57">
        <f>+$A$7</f>
        <v>60</v>
      </c>
      <c r="B109" s="36"/>
      <c r="C109" s="36"/>
      <c r="D109" s="36">
        <f t="shared" si="142"/>
        <v>0</v>
      </c>
      <c r="E109" s="36">
        <f t="shared" si="143"/>
        <v>0</v>
      </c>
      <c r="G109" s="57">
        <f>+$A$7</f>
        <v>60</v>
      </c>
      <c r="H109" s="36"/>
      <c r="I109" s="36"/>
      <c r="J109" s="36">
        <f t="shared" si="144"/>
        <v>0</v>
      </c>
      <c r="K109" s="36">
        <f t="shared" si="145"/>
        <v>0</v>
      </c>
      <c r="M109" s="57">
        <f>+$A$7</f>
        <v>60</v>
      </c>
      <c r="N109" s="36"/>
      <c r="O109" s="36"/>
      <c r="P109" s="36">
        <f t="shared" si="146"/>
        <v>0</v>
      </c>
      <c r="Q109" s="36">
        <f t="shared" si="147"/>
        <v>0</v>
      </c>
      <c r="S109" s="57">
        <f>+$A$7</f>
        <v>60</v>
      </c>
      <c r="T109" s="36"/>
      <c r="U109" s="36"/>
      <c r="V109" s="36">
        <f t="shared" si="148"/>
        <v>0</v>
      </c>
      <c r="W109" s="36">
        <f t="shared" si="149"/>
        <v>0</v>
      </c>
      <c r="Y109" s="57">
        <f>+$A$7</f>
        <v>60</v>
      </c>
      <c r="Z109" s="36"/>
      <c r="AA109" s="36"/>
      <c r="AB109" s="36">
        <f t="shared" si="150"/>
        <v>0</v>
      </c>
      <c r="AC109" s="36">
        <f t="shared" si="151"/>
        <v>0</v>
      </c>
      <c r="AE109" s="57">
        <f>+$A$7</f>
        <v>60</v>
      </c>
      <c r="AF109" s="36"/>
      <c r="AG109" s="36"/>
      <c r="AH109" s="36">
        <f t="shared" si="152"/>
        <v>0</v>
      </c>
      <c r="AI109" s="36">
        <f t="shared" si="153"/>
        <v>0</v>
      </c>
      <c r="AK109" s="57">
        <f>+$A$7</f>
        <v>60</v>
      </c>
      <c r="AL109" s="36"/>
      <c r="AM109" s="36"/>
      <c r="AN109" s="36">
        <f t="shared" si="154"/>
        <v>0</v>
      </c>
      <c r="AO109" s="36">
        <f t="shared" si="155"/>
        <v>0</v>
      </c>
      <c r="AQ109" s="57">
        <f>+$A$7</f>
        <v>60</v>
      </c>
      <c r="AR109" s="36"/>
      <c r="AS109" s="36"/>
      <c r="AT109" s="36">
        <f t="shared" si="156"/>
        <v>0</v>
      </c>
      <c r="AU109" s="36">
        <f t="shared" si="157"/>
        <v>0</v>
      </c>
      <c r="AW109" s="57">
        <f>+$A$7</f>
        <v>60</v>
      </c>
      <c r="AX109" s="36"/>
      <c r="AY109" s="36"/>
      <c r="AZ109" s="36">
        <f t="shared" si="158"/>
        <v>0</v>
      </c>
      <c r="BA109" s="36">
        <f t="shared" si="159"/>
        <v>0</v>
      </c>
    </row>
    <row r="110" spans="1:53">
      <c r="A110" s="57">
        <f>+$A$8</f>
        <v>82</v>
      </c>
      <c r="B110" s="36"/>
      <c r="C110" s="36"/>
      <c r="D110" s="36">
        <f t="shared" si="142"/>
        <v>29</v>
      </c>
      <c r="E110" s="36">
        <f t="shared" si="143"/>
        <v>2378000</v>
      </c>
      <c r="G110" s="57">
        <f>+$A$8</f>
        <v>82</v>
      </c>
      <c r="H110" s="36"/>
      <c r="I110" s="36"/>
      <c r="J110" s="36">
        <f t="shared" si="144"/>
        <v>0</v>
      </c>
      <c r="K110" s="36">
        <f t="shared" si="145"/>
        <v>0</v>
      </c>
      <c r="M110" s="57">
        <f>+$A$8</f>
        <v>82</v>
      </c>
      <c r="N110" s="36"/>
      <c r="O110" s="36"/>
      <c r="P110" s="36">
        <f t="shared" si="146"/>
        <v>0</v>
      </c>
      <c r="Q110" s="36">
        <f t="shared" si="147"/>
        <v>0</v>
      </c>
      <c r="S110" s="57">
        <f>+$A$8</f>
        <v>82</v>
      </c>
      <c r="T110" s="36"/>
      <c r="U110" s="36"/>
      <c r="V110" s="36">
        <f t="shared" si="148"/>
        <v>0</v>
      </c>
      <c r="W110" s="36">
        <f t="shared" si="149"/>
        <v>0</v>
      </c>
      <c r="Y110" s="57">
        <f>+$A$8</f>
        <v>82</v>
      </c>
      <c r="Z110" s="36"/>
      <c r="AA110" s="36"/>
      <c r="AB110" s="36">
        <f t="shared" si="150"/>
        <v>0</v>
      </c>
      <c r="AC110" s="36">
        <f t="shared" si="151"/>
        <v>0</v>
      </c>
      <c r="AE110" s="57">
        <f>+$A$8</f>
        <v>82</v>
      </c>
      <c r="AF110" s="36"/>
      <c r="AG110" s="36"/>
      <c r="AH110" s="36">
        <f t="shared" si="152"/>
        <v>0</v>
      </c>
      <c r="AI110" s="36">
        <f t="shared" si="153"/>
        <v>0</v>
      </c>
      <c r="AK110" s="57">
        <f>+$A$8</f>
        <v>82</v>
      </c>
      <c r="AL110" s="36"/>
      <c r="AM110" s="36"/>
      <c r="AN110" s="36">
        <f t="shared" si="154"/>
        <v>0</v>
      </c>
      <c r="AO110" s="36">
        <f t="shared" si="155"/>
        <v>0</v>
      </c>
      <c r="AQ110" s="57">
        <f>+$A$8</f>
        <v>82</v>
      </c>
      <c r="AR110" s="36"/>
      <c r="AS110" s="36"/>
      <c r="AT110" s="36">
        <f t="shared" si="156"/>
        <v>0</v>
      </c>
      <c r="AU110" s="36">
        <f t="shared" si="157"/>
        <v>0</v>
      </c>
      <c r="AW110" s="57">
        <f>+$A$8</f>
        <v>82</v>
      </c>
      <c r="AX110" s="36"/>
      <c r="AY110" s="36"/>
      <c r="AZ110" s="36">
        <f t="shared" si="158"/>
        <v>29</v>
      </c>
      <c r="BA110" s="36">
        <f t="shared" si="159"/>
        <v>2378000</v>
      </c>
    </row>
    <row r="111" spans="1:53">
      <c r="A111" s="57">
        <f>+$A$9</f>
        <v>70</v>
      </c>
      <c r="B111" s="36"/>
      <c r="C111" s="36"/>
      <c r="D111" s="36">
        <f t="shared" si="142"/>
        <v>0</v>
      </c>
      <c r="E111" s="36">
        <f t="shared" si="143"/>
        <v>0</v>
      </c>
      <c r="G111" s="57">
        <f>+$A$9</f>
        <v>70</v>
      </c>
      <c r="H111" s="36"/>
      <c r="I111" s="36"/>
      <c r="J111" s="36">
        <f t="shared" si="144"/>
        <v>0</v>
      </c>
      <c r="K111" s="36">
        <f t="shared" si="145"/>
        <v>0</v>
      </c>
      <c r="M111" s="57">
        <f>+$A$9</f>
        <v>70</v>
      </c>
      <c r="N111" s="36"/>
      <c r="O111" s="36"/>
      <c r="P111" s="36">
        <f t="shared" si="146"/>
        <v>0</v>
      </c>
      <c r="Q111" s="36">
        <f t="shared" si="147"/>
        <v>0</v>
      </c>
      <c r="S111" s="57">
        <f>+$A$9</f>
        <v>70</v>
      </c>
      <c r="T111" s="36"/>
      <c r="U111" s="36"/>
      <c r="V111" s="36">
        <f t="shared" si="148"/>
        <v>0</v>
      </c>
      <c r="W111" s="36">
        <f t="shared" si="149"/>
        <v>0</v>
      </c>
      <c r="Y111" s="57">
        <f>+$A$9</f>
        <v>70</v>
      </c>
      <c r="Z111" s="36"/>
      <c r="AA111" s="36"/>
      <c r="AB111" s="36">
        <f t="shared" si="150"/>
        <v>0</v>
      </c>
      <c r="AC111" s="36">
        <f t="shared" si="151"/>
        <v>0</v>
      </c>
      <c r="AE111" s="57">
        <f>+$A$9</f>
        <v>70</v>
      </c>
      <c r="AF111" s="36"/>
      <c r="AG111" s="36"/>
      <c r="AH111" s="36">
        <f t="shared" si="152"/>
        <v>0</v>
      </c>
      <c r="AI111" s="36">
        <f t="shared" si="153"/>
        <v>0</v>
      </c>
      <c r="AK111" s="57">
        <f>+$A$9</f>
        <v>70</v>
      </c>
      <c r="AL111" s="36"/>
      <c r="AM111" s="36"/>
      <c r="AN111" s="36">
        <f t="shared" si="154"/>
        <v>0</v>
      </c>
      <c r="AO111" s="36">
        <f t="shared" si="155"/>
        <v>0</v>
      </c>
      <c r="AQ111" s="57">
        <f>+$A$9</f>
        <v>70</v>
      </c>
      <c r="AR111" s="36"/>
      <c r="AS111" s="36"/>
      <c r="AT111" s="36">
        <f t="shared" si="156"/>
        <v>0</v>
      </c>
      <c r="AU111" s="36">
        <f t="shared" si="157"/>
        <v>0</v>
      </c>
      <c r="AW111" s="57">
        <f>+$A$9</f>
        <v>70</v>
      </c>
      <c r="AX111" s="36"/>
      <c r="AY111" s="36"/>
      <c r="AZ111" s="36">
        <f t="shared" si="158"/>
        <v>0</v>
      </c>
      <c r="BA111" s="36">
        <f t="shared" si="159"/>
        <v>0</v>
      </c>
    </row>
    <row r="112" spans="1:53">
      <c r="A112" s="57">
        <f>+$A$10</f>
        <v>90</v>
      </c>
      <c r="B112" s="36"/>
      <c r="C112" s="36"/>
      <c r="D112" s="36">
        <f t="shared" si="142"/>
        <v>-159</v>
      </c>
      <c r="E112" s="36">
        <f t="shared" si="143"/>
        <v>-14310000</v>
      </c>
      <c r="G112" s="57">
        <f>+$A$10</f>
        <v>90</v>
      </c>
      <c r="H112" s="36">
        <v>11</v>
      </c>
      <c r="I112" s="36">
        <v>1</v>
      </c>
      <c r="J112" s="36">
        <f t="shared" si="144"/>
        <v>133</v>
      </c>
      <c r="K112" s="36">
        <f t="shared" si="145"/>
        <v>11970000</v>
      </c>
      <c r="M112" s="57">
        <f>+$A$10</f>
        <v>90</v>
      </c>
      <c r="N112" s="36">
        <v>4</v>
      </c>
      <c r="O112" s="36">
        <v>7</v>
      </c>
      <c r="P112" s="36">
        <f t="shared" si="146"/>
        <v>55</v>
      </c>
      <c r="Q112" s="36">
        <f t="shared" si="147"/>
        <v>4950000</v>
      </c>
      <c r="S112" s="57">
        <f>+$A$10</f>
        <v>90</v>
      </c>
      <c r="T112" s="36"/>
      <c r="U112" s="36"/>
      <c r="V112" s="36">
        <f t="shared" si="148"/>
        <v>0</v>
      </c>
      <c r="W112" s="36">
        <f t="shared" si="149"/>
        <v>0</v>
      </c>
      <c r="Y112" s="57">
        <f>+$A$10</f>
        <v>90</v>
      </c>
      <c r="Z112" s="36"/>
      <c r="AA112" s="36"/>
      <c r="AB112" s="36">
        <f t="shared" si="150"/>
        <v>0</v>
      </c>
      <c r="AC112" s="36">
        <f t="shared" si="151"/>
        <v>0</v>
      </c>
      <c r="AE112" s="57">
        <f>+$A$10</f>
        <v>90</v>
      </c>
      <c r="AF112" s="36"/>
      <c r="AG112" s="36"/>
      <c r="AH112" s="36">
        <f t="shared" si="152"/>
        <v>0</v>
      </c>
      <c r="AI112" s="36">
        <f t="shared" si="153"/>
        <v>0</v>
      </c>
      <c r="AK112" s="57">
        <f>+$A$10</f>
        <v>90</v>
      </c>
      <c r="AL112" s="36"/>
      <c r="AM112" s="36"/>
      <c r="AN112" s="36">
        <f t="shared" si="154"/>
        <v>0</v>
      </c>
      <c r="AO112" s="36">
        <f t="shared" si="155"/>
        <v>0</v>
      </c>
      <c r="AQ112" s="57">
        <f>+$A$10</f>
        <v>90</v>
      </c>
      <c r="AR112" s="36"/>
      <c r="AS112" s="36"/>
      <c r="AT112" s="36">
        <f t="shared" si="156"/>
        <v>0</v>
      </c>
      <c r="AU112" s="36">
        <f t="shared" si="157"/>
        <v>0</v>
      </c>
      <c r="AW112" s="57">
        <f>+$A$10</f>
        <v>90</v>
      </c>
      <c r="AX112" s="36"/>
      <c r="AY112" s="36"/>
      <c r="AZ112" s="36">
        <f t="shared" si="158"/>
        <v>-81</v>
      </c>
      <c r="BA112" s="36">
        <f t="shared" si="159"/>
        <v>-7290000</v>
      </c>
    </row>
    <row r="113" spans="1:53">
      <c r="A113" s="57">
        <f>+$A$11</f>
        <v>68</v>
      </c>
      <c r="B113" s="36"/>
      <c r="C113" s="36"/>
      <c r="D113" s="36">
        <f t="shared" si="142"/>
        <v>1</v>
      </c>
      <c r="E113" s="36">
        <f t="shared" si="143"/>
        <v>68000</v>
      </c>
      <c r="G113" s="57">
        <f>+$A$11</f>
        <v>68</v>
      </c>
      <c r="H113" s="36"/>
      <c r="I113" s="36"/>
      <c r="J113" s="36">
        <f t="shared" si="144"/>
        <v>0</v>
      </c>
      <c r="K113" s="36">
        <f t="shared" si="145"/>
        <v>0</v>
      </c>
      <c r="M113" s="57">
        <f>+$A$11</f>
        <v>68</v>
      </c>
      <c r="N113" s="36"/>
      <c r="O113" s="36"/>
      <c r="P113" s="36">
        <f t="shared" si="146"/>
        <v>0</v>
      </c>
      <c r="Q113" s="36">
        <f t="shared" si="147"/>
        <v>0</v>
      </c>
      <c r="S113" s="57">
        <f>+$A$11</f>
        <v>68</v>
      </c>
      <c r="T113" s="36"/>
      <c r="U113" s="36"/>
      <c r="V113" s="36">
        <f t="shared" si="148"/>
        <v>0</v>
      </c>
      <c r="W113" s="36">
        <f t="shared" si="149"/>
        <v>0</v>
      </c>
      <c r="Y113" s="57">
        <f>+$A$11</f>
        <v>68</v>
      </c>
      <c r="Z113" s="36"/>
      <c r="AA113" s="36"/>
      <c r="AB113" s="36">
        <f t="shared" si="150"/>
        <v>0</v>
      </c>
      <c r="AC113" s="36">
        <f t="shared" si="151"/>
        <v>0</v>
      </c>
      <c r="AE113" s="57">
        <f>+$A$11</f>
        <v>68</v>
      </c>
      <c r="AF113" s="36"/>
      <c r="AG113" s="36"/>
      <c r="AH113" s="36">
        <f t="shared" si="152"/>
        <v>0</v>
      </c>
      <c r="AI113" s="36">
        <f t="shared" si="153"/>
        <v>0</v>
      </c>
      <c r="AK113" s="57">
        <f>+$A$11</f>
        <v>68</v>
      </c>
      <c r="AL113" s="36"/>
      <c r="AM113" s="36"/>
      <c r="AN113" s="36">
        <f t="shared" si="154"/>
        <v>0</v>
      </c>
      <c r="AO113" s="36">
        <f t="shared" si="155"/>
        <v>0</v>
      </c>
      <c r="AQ113" s="57">
        <f>+$A$11</f>
        <v>68</v>
      </c>
      <c r="AR113" s="36"/>
      <c r="AS113" s="36"/>
      <c r="AT113" s="36">
        <f t="shared" si="156"/>
        <v>0</v>
      </c>
      <c r="AU113" s="36">
        <f t="shared" si="157"/>
        <v>0</v>
      </c>
      <c r="AW113" s="57">
        <f>+$A$11</f>
        <v>68</v>
      </c>
      <c r="AX113" s="36"/>
      <c r="AY113" s="36"/>
      <c r="AZ113" s="36">
        <f t="shared" si="158"/>
        <v>1</v>
      </c>
      <c r="BA113" s="36">
        <f t="shared" si="159"/>
        <v>68000</v>
      </c>
    </row>
    <row r="114" spans="1:53">
      <c r="A114" s="57">
        <f>+$A$12</f>
        <v>135</v>
      </c>
      <c r="B114" s="36"/>
      <c r="C114" s="36"/>
      <c r="D114" s="36">
        <f t="shared" si="142"/>
        <v>59</v>
      </c>
      <c r="E114" s="36">
        <f t="shared" si="143"/>
        <v>7965000</v>
      </c>
      <c r="G114" s="57">
        <f>+$A$12</f>
        <v>135</v>
      </c>
      <c r="H114" s="36"/>
      <c r="I114" s="36"/>
      <c r="J114" s="36">
        <f t="shared" si="144"/>
        <v>0</v>
      </c>
      <c r="K114" s="36">
        <f t="shared" si="145"/>
        <v>0</v>
      </c>
      <c r="M114" s="57">
        <f>+$A$12</f>
        <v>135</v>
      </c>
      <c r="N114" s="36"/>
      <c r="O114" s="36"/>
      <c r="P114" s="36">
        <f t="shared" si="146"/>
        <v>0</v>
      </c>
      <c r="Q114" s="36">
        <f t="shared" si="147"/>
        <v>0</v>
      </c>
      <c r="S114" s="57">
        <f>+$A$12</f>
        <v>135</v>
      </c>
      <c r="T114" s="36"/>
      <c r="U114" s="36"/>
      <c r="V114" s="36">
        <f t="shared" si="148"/>
        <v>0</v>
      </c>
      <c r="W114" s="36">
        <f t="shared" si="149"/>
        <v>0</v>
      </c>
      <c r="Y114" s="57">
        <f>+$A$12</f>
        <v>135</v>
      </c>
      <c r="Z114" s="36"/>
      <c r="AA114" s="36"/>
      <c r="AB114" s="36">
        <f t="shared" si="150"/>
        <v>0</v>
      </c>
      <c r="AC114" s="36">
        <f t="shared" si="151"/>
        <v>0</v>
      </c>
      <c r="AE114" s="57">
        <f>+$A$12</f>
        <v>135</v>
      </c>
      <c r="AF114" s="36"/>
      <c r="AG114" s="36"/>
      <c r="AH114" s="36">
        <f t="shared" si="152"/>
        <v>0</v>
      </c>
      <c r="AI114" s="36">
        <f t="shared" si="153"/>
        <v>0</v>
      </c>
      <c r="AK114" s="57">
        <f>+$A$12</f>
        <v>135</v>
      </c>
      <c r="AL114" s="36"/>
      <c r="AM114" s="36"/>
      <c r="AN114" s="36">
        <f t="shared" si="154"/>
        <v>0</v>
      </c>
      <c r="AO114" s="36">
        <f t="shared" si="155"/>
        <v>0</v>
      </c>
      <c r="AQ114" s="57">
        <f>+$A$12</f>
        <v>135</v>
      </c>
      <c r="AR114" s="36"/>
      <c r="AS114" s="36"/>
      <c r="AT114" s="36">
        <f t="shared" si="156"/>
        <v>0</v>
      </c>
      <c r="AU114" s="36">
        <f t="shared" si="157"/>
        <v>0</v>
      </c>
      <c r="AW114" s="57">
        <f>+$A$12</f>
        <v>135</v>
      </c>
      <c r="AX114" s="36"/>
      <c r="AY114" s="36"/>
      <c r="AZ114" s="36">
        <f t="shared" si="158"/>
        <v>59</v>
      </c>
      <c r="BA114" s="36">
        <f t="shared" si="159"/>
        <v>7965000</v>
      </c>
    </row>
    <row r="115" spans="1:53">
      <c r="A115" s="57">
        <f>+$A$13</f>
        <v>100</v>
      </c>
      <c r="B115" s="36"/>
      <c r="C115" s="36"/>
      <c r="D115" s="36">
        <f t="shared" si="142"/>
        <v>66</v>
      </c>
      <c r="E115" s="36">
        <f t="shared" si="143"/>
        <v>6600000</v>
      </c>
      <c r="G115" s="57">
        <f>+$A$13</f>
        <v>100</v>
      </c>
      <c r="H115" s="36"/>
      <c r="I115" s="36"/>
      <c r="J115" s="36">
        <f t="shared" si="144"/>
        <v>0</v>
      </c>
      <c r="K115" s="36">
        <f t="shared" si="145"/>
        <v>0</v>
      </c>
      <c r="M115" s="57">
        <f>+$A$13</f>
        <v>100</v>
      </c>
      <c r="N115" s="36"/>
      <c r="O115" s="36"/>
      <c r="P115" s="36">
        <f t="shared" si="146"/>
        <v>0</v>
      </c>
      <c r="Q115" s="36">
        <f t="shared" si="147"/>
        <v>0</v>
      </c>
      <c r="S115" s="57">
        <f>+$A$13</f>
        <v>100</v>
      </c>
      <c r="T115" s="36"/>
      <c r="U115" s="36"/>
      <c r="V115" s="36">
        <f t="shared" si="148"/>
        <v>0</v>
      </c>
      <c r="W115" s="36">
        <f t="shared" si="149"/>
        <v>0</v>
      </c>
      <c r="Y115" s="57">
        <f>+$A$13</f>
        <v>100</v>
      </c>
      <c r="Z115" s="36"/>
      <c r="AA115" s="36"/>
      <c r="AB115" s="36">
        <f t="shared" si="150"/>
        <v>0</v>
      </c>
      <c r="AC115" s="36">
        <f t="shared" si="151"/>
        <v>0</v>
      </c>
      <c r="AE115" s="57">
        <f>+$A$13</f>
        <v>100</v>
      </c>
      <c r="AF115" s="36"/>
      <c r="AG115" s="36"/>
      <c r="AH115" s="36">
        <f t="shared" si="152"/>
        <v>0</v>
      </c>
      <c r="AI115" s="36">
        <f t="shared" si="153"/>
        <v>0</v>
      </c>
      <c r="AK115" s="57">
        <f>+$A$13</f>
        <v>100</v>
      </c>
      <c r="AL115" s="36"/>
      <c r="AM115" s="36"/>
      <c r="AN115" s="36">
        <f t="shared" si="154"/>
        <v>0</v>
      </c>
      <c r="AO115" s="36">
        <f t="shared" si="155"/>
        <v>0</v>
      </c>
      <c r="AQ115" s="57">
        <f>+$A$13</f>
        <v>100</v>
      </c>
      <c r="AR115" s="36"/>
      <c r="AS115" s="36"/>
      <c r="AT115" s="36">
        <f t="shared" si="156"/>
        <v>0</v>
      </c>
      <c r="AU115" s="36">
        <f t="shared" si="157"/>
        <v>0</v>
      </c>
      <c r="AW115" s="57">
        <f>+$A$13</f>
        <v>100</v>
      </c>
      <c r="AX115" s="36"/>
      <c r="AY115" s="36"/>
      <c r="AZ115" s="36">
        <f t="shared" si="158"/>
        <v>66</v>
      </c>
      <c r="BA115" s="36">
        <f t="shared" si="159"/>
        <v>6600000</v>
      </c>
    </row>
    <row r="116" spans="1:53">
      <c r="A116" s="57">
        <f>+$A$14</f>
        <v>35</v>
      </c>
      <c r="B116" s="36"/>
      <c r="C116" s="36"/>
      <c r="D116" s="36">
        <f t="shared" si="142"/>
        <v>34</v>
      </c>
      <c r="E116" s="36">
        <f t="shared" si="143"/>
        <v>1190000</v>
      </c>
      <c r="G116" s="57">
        <f>+$A$14</f>
        <v>35</v>
      </c>
      <c r="H116" s="36"/>
      <c r="I116" s="36"/>
      <c r="J116" s="36">
        <f t="shared" si="144"/>
        <v>0</v>
      </c>
      <c r="K116" s="36">
        <f t="shared" si="145"/>
        <v>0</v>
      </c>
      <c r="M116" s="57">
        <f>+$A$14</f>
        <v>35</v>
      </c>
      <c r="N116" s="36"/>
      <c r="O116" s="36"/>
      <c r="P116" s="36">
        <f t="shared" si="146"/>
        <v>0</v>
      </c>
      <c r="Q116" s="36">
        <f t="shared" si="147"/>
        <v>0</v>
      </c>
      <c r="S116" s="57">
        <f>+$A$14</f>
        <v>35</v>
      </c>
      <c r="T116" s="36"/>
      <c r="U116" s="36"/>
      <c r="V116" s="36">
        <f t="shared" si="148"/>
        <v>0</v>
      </c>
      <c r="W116" s="36">
        <f t="shared" si="149"/>
        <v>0</v>
      </c>
      <c r="Y116" s="57">
        <f>+$A$14</f>
        <v>35</v>
      </c>
      <c r="Z116" s="36"/>
      <c r="AA116" s="36"/>
      <c r="AB116" s="36">
        <f t="shared" si="150"/>
        <v>0</v>
      </c>
      <c r="AC116" s="36">
        <f t="shared" si="151"/>
        <v>0</v>
      </c>
      <c r="AE116" s="57">
        <f>+$A$14</f>
        <v>35</v>
      </c>
      <c r="AF116" s="36"/>
      <c r="AG116" s="36"/>
      <c r="AH116" s="36">
        <f t="shared" si="152"/>
        <v>0</v>
      </c>
      <c r="AI116" s="36">
        <f t="shared" si="153"/>
        <v>0</v>
      </c>
      <c r="AK116" s="57">
        <f>+$A$14</f>
        <v>35</v>
      </c>
      <c r="AL116" s="36"/>
      <c r="AM116" s="36"/>
      <c r="AN116" s="36">
        <f t="shared" si="154"/>
        <v>0</v>
      </c>
      <c r="AO116" s="36">
        <f t="shared" si="155"/>
        <v>0</v>
      </c>
      <c r="AQ116" s="57">
        <f>+$A$14</f>
        <v>35</v>
      </c>
      <c r="AR116" s="36"/>
      <c r="AS116" s="36"/>
      <c r="AT116" s="36">
        <f t="shared" si="156"/>
        <v>0</v>
      </c>
      <c r="AU116" s="36">
        <f t="shared" si="157"/>
        <v>0</v>
      </c>
      <c r="AW116" s="57">
        <f>+$A$14</f>
        <v>35</v>
      </c>
      <c r="AX116" s="36"/>
      <c r="AY116" s="36"/>
      <c r="AZ116" s="36">
        <f t="shared" si="158"/>
        <v>34</v>
      </c>
      <c r="BA116" s="36">
        <f t="shared" si="159"/>
        <v>1190000</v>
      </c>
    </row>
    <row r="117" spans="1:53">
      <c r="A117" s="57">
        <f>+$A$15</f>
        <v>57</v>
      </c>
      <c r="B117" s="36"/>
      <c r="C117" s="36"/>
      <c r="D117" s="36">
        <f t="shared" si="142"/>
        <v>0</v>
      </c>
      <c r="E117" s="36">
        <f t="shared" si="143"/>
        <v>0</v>
      </c>
      <c r="G117" s="57">
        <f>+$A$15</f>
        <v>57</v>
      </c>
      <c r="H117" s="36"/>
      <c r="I117" s="36"/>
      <c r="J117" s="36">
        <f t="shared" si="144"/>
        <v>0</v>
      </c>
      <c r="K117" s="36">
        <f t="shared" si="145"/>
        <v>0</v>
      </c>
      <c r="M117" s="57">
        <f>+$A$15</f>
        <v>57</v>
      </c>
      <c r="N117" s="36"/>
      <c r="O117" s="36"/>
      <c r="P117" s="36">
        <f t="shared" si="146"/>
        <v>0</v>
      </c>
      <c r="Q117" s="36">
        <f t="shared" si="147"/>
        <v>0</v>
      </c>
      <c r="S117" s="57">
        <f>+$A$15</f>
        <v>57</v>
      </c>
      <c r="T117" s="36"/>
      <c r="U117" s="36"/>
      <c r="V117" s="36">
        <f t="shared" si="148"/>
        <v>0</v>
      </c>
      <c r="W117" s="36">
        <f t="shared" si="149"/>
        <v>0</v>
      </c>
      <c r="Y117" s="57">
        <f>+$A$15</f>
        <v>57</v>
      </c>
      <c r="Z117" s="36"/>
      <c r="AA117" s="36"/>
      <c r="AB117" s="36">
        <f t="shared" si="150"/>
        <v>0</v>
      </c>
      <c r="AC117" s="36">
        <f t="shared" si="151"/>
        <v>0</v>
      </c>
      <c r="AE117" s="57">
        <f>+$A$15</f>
        <v>57</v>
      </c>
      <c r="AF117" s="36"/>
      <c r="AG117" s="36"/>
      <c r="AH117" s="36">
        <f t="shared" si="152"/>
        <v>0</v>
      </c>
      <c r="AI117" s="36">
        <f t="shared" si="153"/>
        <v>0</v>
      </c>
      <c r="AK117" s="57">
        <f>+$A$15</f>
        <v>57</v>
      </c>
      <c r="AL117" s="36"/>
      <c r="AM117" s="36"/>
      <c r="AN117" s="36">
        <f t="shared" si="154"/>
        <v>0</v>
      </c>
      <c r="AO117" s="36">
        <f t="shared" si="155"/>
        <v>0</v>
      </c>
      <c r="AQ117" s="57">
        <f>+$A$15</f>
        <v>57</v>
      </c>
      <c r="AR117" s="36"/>
      <c r="AS117" s="36"/>
      <c r="AT117" s="36">
        <f t="shared" si="156"/>
        <v>0</v>
      </c>
      <c r="AU117" s="36">
        <f t="shared" si="157"/>
        <v>0</v>
      </c>
      <c r="AW117" s="57">
        <f>+$A$15</f>
        <v>57</v>
      </c>
      <c r="AX117" s="36"/>
      <c r="AY117" s="36"/>
      <c r="AZ117" s="36">
        <f t="shared" si="158"/>
        <v>0</v>
      </c>
      <c r="BA117" s="36">
        <f t="shared" si="159"/>
        <v>0</v>
      </c>
    </row>
    <row r="118" spans="1:53">
      <c r="A118" s="57">
        <f>+$A$16</f>
        <v>20</v>
      </c>
      <c r="B118" s="36"/>
      <c r="C118" s="36"/>
      <c r="D118" s="36">
        <f t="shared" si="142"/>
        <v>117</v>
      </c>
      <c r="E118" s="36">
        <f t="shared" si="143"/>
        <v>2340000</v>
      </c>
      <c r="G118" s="57">
        <f>+$A$16</f>
        <v>20</v>
      </c>
      <c r="H118" s="36"/>
      <c r="I118" s="36"/>
      <c r="J118" s="36">
        <f t="shared" si="144"/>
        <v>0</v>
      </c>
      <c r="K118" s="36">
        <f t="shared" si="145"/>
        <v>0</v>
      </c>
      <c r="M118" s="57">
        <f>+$A$16</f>
        <v>20</v>
      </c>
      <c r="N118" s="36"/>
      <c r="O118" s="36"/>
      <c r="P118" s="36">
        <f t="shared" si="146"/>
        <v>0</v>
      </c>
      <c r="Q118" s="36">
        <f t="shared" si="147"/>
        <v>0</v>
      </c>
      <c r="S118" s="57">
        <f>+$A$16</f>
        <v>20</v>
      </c>
      <c r="T118" s="36"/>
      <c r="U118" s="36"/>
      <c r="V118" s="36">
        <f t="shared" si="148"/>
        <v>0</v>
      </c>
      <c r="W118" s="36">
        <f t="shared" si="149"/>
        <v>0</v>
      </c>
      <c r="Y118" s="57">
        <f>+$A$16</f>
        <v>20</v>
      </c>
      <c r="Z118" s="36"/>
      <c r="AA118" s="36"/>
      <c r="AB118" s="36">
        <f t="shared" si="150"/>
        <v>0</v>
      </c>
      <c r="AC118" s="36">
        <f t="shared" si="151"/>
        <v>0</v>
      </c>
      <c r="AE118" s="57">
        <f>+$A$16</f>
        <v>20</v>
      </c>
      <c r="AF118" s="36"/>
      <c r="AG118" s="36"/>
      <c r="AH118" s="36">
        <f t="shared" si="152"/>
        <v>0</v>
      </c>
      <c r="AI118" s="36">
        <f t="shared" si="153"/>
        <v>0</v>
      </c>
      <c r="AK118" s="57">
        <f>+$A$16</f>
        <v>20</v>
      </c>
      <c r="AL118" s="36"/>
      <c r="AM118" s="36"/>
      <c r="AN118" s="36">
        <f t="shared" si="154"/>
        <v>0</v>
      </c>
      <c r="AO118" s="36">
        <f t="shared" si="155"/>
        <v>0</v>
      </c>
      <c r="AQ118" s="57">
        <f>+$A$16</f>
        <v>20</v>
      </c>
      <c r="AR118" s="36"/>
      <c r="AS118" s="36"/>
      <c r="AT118" s="36">
        <f t="shared" si="156"/>
        <v>0</v>
      </c>
      <c r="AU118" s="36">
        <f t="shared" si="157"/>
        <v>0</v>
      </c>
      <c r="AW118" s="57">
        <f>+$A$16</f>
        <v>20</v>
      </c>
      <c r="AX118" s="36"/>
      <c r="AY118" s="36"/>
      <c r="AZ118" s="36">
        <f t="shared" si="158"/>
        <v>117</v>
      </c>
      <c r="BA118" s="36">
        <f t="shared" si="159"/>
        <v>2340000</v>
      </c>
    </row>
    <row r="119" spans="1:53">
      <c r="A119" s="57">
        <f>+$A$17</f>
        <v>38</v>
      </c>
      <c r="B119" s="36"/>
      <c r="C119" s="36"/>
      <c r="D119" s="36">
        <f t="shared" si="142"/>
        <v>1</v>
      </c>
      <c r="E119" s="36">
        <f t="shared" si="143"/>
        <v>38000</v>
      </c>
      <c r="G119" s="57">
        <f>+$A$17</f>
        <v>38</v>
      </c>
      <c r="H119" s="36"/>
      <c r="I119" s="36"/>
      <c r="J119" s="36">
        <f t="shared" si="144"/>
        <v>0</v>
      </c>
      <c r="K119" s="36">
        <f t="shared" si="145"/>
        <v>0</v>
      </c>
      <c r="M119" s="57">
        <f>+$A$17</f>
        <v>38</v>
      </c>
      <c r="N119" s="36"/>
      <c r="O119" s="36"/>
      <c r="P119" s="36">
        <f t="shared" si="146"/>
        <v>0</v>
      </c>
      <c r="Q119" s="36">
        <f t="shared" si="147"/>
        <v>0</v>
      </c>
      <c r="S119" s="57">
        <f>+$A$17</f>
        <v>38</v>
      </c>
      <c r="T119" s="36"/>
      <c r="U119" s="36"/>
      <c r="V119" s="36">
        <f t="shared" si="148"/>
        <v>0</v>
      </c>
      <c r="W119" s="36">
        <f t="shared" si="149"/>
        <v>0</v>
      </c>
      <c r="Y119" s="57">
        <f>+$A$17</f>
        <v>38</v>
      </c>
      <c r="Z119" s="36"/>
      <c r="AA119" s="36"/>
      <c r="AB119" s="36">
        <f t="shared" si="150"/>
        <v>0</v>
      </c>
      <c r="AC119" s="36">
        <f t="shared" si="151"/>
        <v>0</v>
      </c>
      <c r="AE119" s="57">
        <f>+$A$17</f>
        <v>38</v>
      </c>
      <c r="AF119" s="36"/>
      <c r="AG119" s="36"/>
      <c r="AH119" s="36">
        <f t="shared" si="152"/>
        <v>0</v>
      </c>
      <c r="AI119" s="36">
        <f t="shared" si="153"/>
        <v>0</v>
      </c>
      <c r="AK119" s="57">
        <f>+$A$17</f>
        <v>38</v>
      </c>
      <c r="AL119" s="36"/>
      <c r="AM119" s="36"/>
      <c r="AN119" s="36">
        <f t="shared" si="154"/>
        <v>0</v>
      </c>
      <c r="AO119" s="36">
        <f t="shared" si="155"/>
        <v>0</v>
      </c>
      <c r="AQ119" s="57">
        <f>+$A$17</f>
        <v>38</v>
      </c>
      <c r="AR119" s="36"/>
      <c r="AS119" s="36"/>
      <c r="AT119" s="36">
        <f t="shared" si="156"/>
        <v>0</v>
      </c>
      <c r="AU119" s="36">
        <f t="shared" si="157"/>
        <v>0</v>
      </c>
      <c r="AW119" s="57">
        <f>+$A$17</f>
        <v>38</v>
      </c>
      <c r="AX119" s="36"/>
      <c r="AY119" s="36"/>
      <c r="AZ119" s="36">
        <f t="shared" si="158"/>
        <v>1</v>
      </c>
      <c r="BA119" s="36">
        <f t="shared" si="159"/>
        <v>38000</v>
      </c>
    </row>
    <row r="120" spans="1:53">
      <c r="A120" s="57">
        <f>+$A$18</f>
        <v>40</v>
      </c>
      <c r="B120" s="36"/>
      <c r="C120" s="36"/>
      <c r="D120" s="36">
        <f t="shared" si="142"/>
        <v>0</v>
      </c>
      <c r="E120" s="36">
        <f t="shared" si="143"/>
        <v>0</v>
      </c>
      <c r="G120" s="57">
        <f>+$A$18</f>
        <v>40</v>
      </c>
      <c r="H120" s="36"/>
      <c r="I120" s="36"/>
      <c r="J120" s="36">
        <f t="shared" si="144"/>
        <v>0</v>
      </c>
      <c r="K120" s="36">
        <f t="shared" si="145"/>
        <v>0</v>
      </c>
      <c r="M120" s="57">
        <f>+$A$18</f>
        <v>40</v>
      </c>
      <c r="N120" s="36"/>
      <c r="O120" s="36"/>
      <c r="P120" s="36">
        <f t="shared" si="146"/>
        <v>0</v>
      </c>
      <c r="Q120" s="36">
        <f t="shared" si="147"/>
        <v>0</v>
      </c>
      <c r="S120" s="57">
        <f>+$A$18</f>
        <v>40</v>
      </c>
      <c r="T120" s="36"/>
      <c r="U120" s="36"/>
      <c r="V120" s="36">
        <f t="shared" si="148"/>
        <v>0</v>
      </c>
      <c r="W120" s="36">
        <f t="shared" si="149"/>
        <v>0</v>
      </c>
      <c r="Y120" s="57">
        <f>+$A$18</f>
        <v>40</v>
      </c>
      <c r="Z120" s="36"/>
      <c r="AA120" s="36"/>
      <c r="AB120" s="36">
        <f t="shared" si="150"/>
        <v>0</v>
      </c>
      <c r="AC120" s="36">
        <f t="shared" si="151"/>
        <v>0</v>
      </c>
      <c r="AE120" s="57">
        <f>+$A$18</f>
        <v>40</v>
      </c>
      <c r="AF120" s="36"/>
      <c r="AG120" s="36"/>
      <c r="AH120" s="36">
        <f t="shared" si="152"/>
        <v>0</v>
      </c>
      <c r="AI120" s="36">
        <f t="shared" si="153"/>
        <v>0</v>
      </c>
      <c r="AK120" s="57">
        <f>+$A$18</f>
        <v>40</v>
      </c>
      <c r="AL120" s="36"/>
      <c r="AM120" s="36"/>
      <c r="AN120" s="36">
        <f t="shared" si="154"/>
        <v>0</v>
      </c>
      <c r="AO120" s="36">
        <f t="shared" si="155"/>
        <v>0</v>
      </c>
      <c r="AQ120" s="57">
        <f>+$A$18</f>
        <v>40</v>
      </c>
      <c r="AR120" s="36"/>
      <c r="AS120" s="36"/>
      <c r="AT120" s="36">
        <f t="shared" si="156"/>
        <v>0</v>
      </c>
      <c r="AU120" s="36">
        <f t="shared" si="157"/>
        <v>0</v>
      </c>
      <c r="AW120" s="57">
        <f>+$A$18</f>
        <v>40</v>
      </c>
      <c r="AX120" s="36"/>
      <c r="AY120" s="36"/>
      <c r="AZ120" s="36">
        <f t="shared" si="158"/>
        <v>0</v>
      </c>
      <c r="BA120" s="36">
        <f t="shared" si="159"/>
        <v>0</v>
      </c>
    </row>
    <row r="121" spans="1:53">
      <c r="A121" s="57">
        <f>+$A$19</f>
        <v>42</v>
      </c>
      <c r="B121" s="36"/>
      <c r="C121" s="36"/>
      <c r="D121" s="36">
        <f t="shared" si="142"/>
        <v>505</v>
      </c>
      <c r="E121" s="36">
        <f t="shared" si="143"/>
        <v>21210000</v>
      </c>
      <c r="G121" s="57">
        <f>+$A$19</f>
        <v>42</v>
      </c>
      <c r="H121" s="36">
        <v>39</v>
      </c>
      <c r="I121" s="36">
        <v>11</v>
      </c>
      <c r="J121" s="36">
        <f t="shared" si="144"/>
        <v>479</v>
      </c>
      <c r="K121" s="36">
        <f t="shared" si="145"/>
        <v>20118000</v>
      </c>
      <c r="M121" s="57">
        <f>+$A$19</f>
        <v>42</v>
      </c>
      <c r="N121" s="36">
        <v>61</v>
      </c>
      <c r="O121" s="36">
        <v>8</v>
      </c>
      <c r="P121" s="36">
        <f t="shared" si="146"/>
        <v>740</v>
      </c>
      <c r="Q121" s="36">
        <f t="shared" si="147"/>
        <v>31080000</v>
      </c>
      <c r="S121" s="57">
        <f>+$A$19</f>
        <v>42</v>
      </c>
      <c r="T121" s="36"/>
      <c r="U121" s="36"/>
      <c r="V121" s="36">
        <f t="shared" si="148"/>
        <v>0</v>
      </c>
      <c r="W121" s="36">
        <f t="shared" si="149"/>
        <v>0</v>
      </c>
      <c r="Y121" s="57">
        <f>+$A$19</f>
        <v>42</v>
      </c>
      <c r="Z121" s="36"/>
      <c r="AA121" s="36"/>
      <c r="AB121" s="36">
        <f t="shared" si="150"/>
        <v>0</v>
      </c>
      <c r="AC121" s="36">
        <f t="shared" si="151"/>
        <v>0</v>
      </c>
      <c r="AE121" s="57">
        <f>+$A$19</f>
        <v>42</v>
      </c>
      <c r="AF121" s="36"/>
      <c r="AG121" s="36"/>
      <c r="AH121" s="36">
        <f t="shared" si="152"/>
        <v>0</v>
      </c>
      <c r="AI121" s="36">
        <f t="shared" si="153"/>
        <v>0</v>
      </c>
      <c r="AK121" s="57">
        <f>+$A$19</f>
        <v>42</v>
      </c>
      <c r="AL121" s="36"/>
      <c r="AM121" s="36"/>
      <c r="AN121" s="36">
        <f t="shared" si="154"/>
        <v>0</v>
      </c>
      <c r="AO121" s="36">
        <f t="shared" si="155"/>
        <v>0</v>
      </c>
      <c r="AQ121" s="57">
        <f>+$A$19</f>
        <v>42</v>
      </c>
      <c r="AR121" s="36"/>
      <c r="AS121" s="36"/>
      <c r="AT121" s="36">
        <f t="shared" si="156"/>
        <v>0</v>
      </c>
      <c r="AU121" s="36">
        <f t="shared" si="157"/>
        <v>0</v>
      </c>
      <c r="AW121" s="57">
        <f>+$A$19</f>
        <v>42</v>
      </c>
      <c r="AX121" s="36"/>
      <c r="AY121" s="36"/>
      <c r="AZ121" s="36">
        <f t="shared" si="158"/>
        <v>244</v>
      </c>
      <c r="BA121" s="36">
        <f t="shared" si="159"/>
        <v>10248000</v>
      </c>
    </row>
    <row r="122" spans="1:53">
      <c r="A122" s="57">
        <f>+$A$20</f>
        <v>45</v>
      </c>
      <c r="B122" s="36"/>
      <c r="C122" s="36"/>
      <c r="D122" s="36">
        <f t="shared" si="142"/>
        <v>492</v>
      </c>
      <c r="E122" s="36">
        <f t="shared" si="143"/>
        <v>22140000</v>
      </c>
      <c r="G122" s="57">
        <f>+$A$20</f>
        <v>45</v>
      </c>
      <c r="H122" s="36">
        <v>1</v>
      </c>
      <c r="I122" s="36"/>
      <c r="J122" s="36">
        <f t="shared" si="144"/>
        <v>12</v>
      </c>
      <c r="K122" s="36">
        <f t="shared" si="145"/>
        <v>540000</v>
      </c>
      <c r="M122" s="57">
        <f>+$A$20</f>
        <v>45</v>
      </c>
      <c r="N122" s="36">
        <v>6</v>
      </c>
      <c r="O122" s="36">
        <v>1</v>
      </c>
      <c r="P122" s="36">
        <f t="shared" si="146"/>
        <v>73</v>
      </c>
      <c r="Q122" s="36">
        <f t="shared" si="147"/>
        <v>3285000</v>
      </c>
      <c r="S122" s="57">
        <f>+$A$20</f>
        <v>45</v>
      </c>
      <c r="T122" s="36"/>
      <c r="U122" s="36"/>
      <c r="V122" s="36">
        <f t="shared" si="148"/>
        <v>0</v>
      </c>
      <c r="W122" s="36">
        <f t="shared" si="149"/>
        <v>0</v>
      </c>
      <c r="Y122" s="57">
        <f>+$A$20</f>
        <v>45</v>
      </c>
      <c r="Z122" s="36"/>
      <c r="AA122" s="36"/>
      <c r="AB122" s="36">
        <f t="shared" si="150"/>
        <v>0</v>
      </c>
      <c r="AC122" s="36">
        <f t="shared" si="151"/>
        <v>0</v>
      </c>
      <c r="AE122" s="57">
        <f>+$A$20</f>
        <v>45</v>
      </c>
      <c r="AF122" s="36"/>
      <c r="AG122" s="36"/>
      <c r="AH122" s="36">
        <f t="shared" si="152"/>
        <v>0</v>
      </c>
      <c r="AI122" s="36">
        <f t="shared" si="153"/>
        <v>0</v>
      </c>
      <c r="AK122" s="57">
        <f>+$A$20</f>
        <v>45</v>
      </c>
      <c r="AL122" s="36"/>
      <c r="AM122" s="36"/>
      <c r="AN122" s="36">
        <f t="shared" si="154"/>
        <v>0</v>
      </c>
      <c r="AO122" s="36">
        <f t="shared" si="155"/>
        <v>0</v>
      </c>
      <c r="AQ122" s="57">
        <f>+$A$20</f>
        <v>45</v>
      </c>
      <c r="AR122" s="36"/>
      <c r="AS122" s="36"/>
      <c r="AT122" s="36">
        <f t="shared" si="156"/>
        <v>0</v>
      </c>
      <c r="AU122" s="36">
        <f t="shared" si="157"/>
        <v>0</v>
      </c>
      <c r="AW122" s="57">
        <f>+$A$20</f>
        <v>45</v>
      </c>
      <c r="AX122" s="36"/>
      <c r="AY122" s="36"/>
      <c r="AZ122" s="36">
        <f t="shared" si="158"/>
        <v>431</v>
      </c>
      <c r="BA122" s="36">
        <f t="shared" si="159"/>
        <v>19395000</v>
      </c>
    </row>
    <row r="123" spans="1:53">
      <c r="A123" s="57">
        <f>+$A$21</f>
        <v>50</v>
      </c>
      <c r="B123" s="36"/>
      <c r="C123" s="36"/>
      <c r="D123" s="36">
        <f t="shared" si="142"/>
        <v>-80</v>
      </c>
      <c r="E123" s="36">
        <f t="shared" si="143"/>
        <v>-4000000</v>
      </c>
      <c r="G123" s="57">
        <f>+$A$21</f>
        <v>50</v>
      </c>
      <c r="H123" s="36"/>
      <c r="I123" s="36"/>
      <c r="J123" s="36">
        <f t="shared" si="144"/>
        <v>0</v>
      </c>
      <c r="K123" s="36">
        <f t="shared" si="145"/>
        <v>0</v>
      </c>
      <c r="M123" s="57">
        <f>+$A$21</f>
        <v>50</v>
      </c>
      <c r="N123" s="36"/>
      <c r="O123" s="36"/>
      <c r="P123" s="36">
        <f t="shared" si="146"/>
        <v>0</v>
      </c>
      <c r="Q123" s="36">
        <f t="shared" si="147"/>
        <v>0</v>
      </c>
      <c r="S123" s="57">
        <f>+$A$21</f>
        <v>50</v>
      </c>
      <c r="T123" s="36"/>
      <c r="U123" s="36"/>
      <c r="V123" s="36">
        <f t="shared" si="148"/>
        <v>0</v>
      </c>
      <c r="W123" s="36">
        <f t="shared" si="149"/>
        <v>0</v>
      </c>
      <c r="Y123" s="57">
        <f>+$A$21</f>
        <v>50</v>
      </c>
      <c r="Z123" s="36"/>
      <c r="AA123" s="36"/>
      <c r="AB123" s="36">
        <f t="shared" si="150"/>
        <v>0</v>
      </c>
      <c r="AC123" s="36">
        <f t="shared" si="151"/>
        <v>0</v>
      </c>
      <c r="AE123" s="57">
        <f>+$A$21</f>
        <v>50</v>
      </c>
      <c r="AF123" s="36"/>
      <c r="AG123" s="36"/>
      <c r="AH123" s="36">
        <f t="shared" si="152"/>
        <v>0</v>
      </c>
      <c r="AI123" s="36">
        <f t="shared" si="153"/>
        <v>0</v>
      </c>
      <c r="AK123" s="57">
        <f>+$A$21</f>
        <v>50</v>
      </c>
      <c r="AL123" s="36"/>
      <c r="AM123" s="36"/>
      <c r="AN123" s="36">
        <f t="shared" si="154"/>
        <v>0</v>
      </c>
      <c r="AO123" s="36">
        <f t="shared" si="155"/>
        <v>0</v>
      </c>
      <c r="AQ123" s="57">
        <f>+$A$21</f>
        <v>50</v>
      </c>
      <c r="AR123" s="36"/>
      <c r="AS123" s="36"/>
      <c r="AT123" s="36">
        <f t="shared" si="156"/>
        <v>0</v>
      </c>
      <c r="AU123" s="36">
        <f t="shared" si="157"/>
        <v>0</v>
      </c>
      <c r="AW123" s="57">
        <f>+$A$21</f>
        <v>50</v>
      </c>
      <c r="AX123" s="36"/>
      <c r="AY123" s="36"/>
      <c r="AZ123" s="36">
        <f t="shared" si="158"/>
        <v>-80</v>
      </c>
      <c r="BA123" s="36">
        <f t="shared" si="159"/>
        <v>-4000000</v>
      </c>
    </row>
    <row r="124" spans="1:53">
      <c r="A124" s="57">
        <f>+$A$22</f>
        <v>37</v>
      </c>
      <c r="B124" s="36"/>
      <c r="C124" s="36"/>
      <c r="D124" s="36">
        <f t="shared" si="142"/>
        <v>0</v>
      </c>
      <c r="E124" s="36">
        <f t="shared" si="143"/>
        <v>0</v>
      </c>
      <c r="G124" s="57">
        <f>+$A$22</f>
        <v>37</v>
      </c>
      <c r="H124" s="36"/>
      <c r="I124" s="36"/>
      <c r="J124" s="36">
        <f t="shared" si="144"/>
        <v>0</v>
      </c>
      <c r="K124" s="36">
        <f t="shared" si="145"/>
        <v>0</v>
      </c>
      <c r="M124" s="57">
        <f>+$A$22</f>
        <v>37</v>
      </c>
      <c r="N124" s="36"/>
      <c r="O124" s="36"/>
      <c r="P124" s="36">
        <f t="shared" si="146"/>
        <v>0</v>
      </c>
      <c r="Q124" s="36">
        <f t="shared" si="147"/>
        <v>0</v>
      </c>
      <c r="S124" s="57">
        <f>+$A$22</f>
        <v>37</v>
      </c>
      <c r="T124" s="36"/>
      <c r="U124" s="36"/>
      <c r="V124" s="36">
        <f t="shared" si="148"/>
        <v>0</v>
      </c>
      <c r="W124" s="36">
        <f t="shared" si="149"/>
        <v>0</v>
      </c>
      <c r="Y124" s="57">
        <f>+$A$22</f>
        <v>37</v>
      </c>
      <c r="Z124" s="36"/>
      <c r="AA124" s="36"/>
      <c r="AB124" s="36">
        <f t="shared" si="150"/>
        <v>0</v>
      </c>
      <c r="AC124" s="36">
        <f t="shared" si="151"/>
        <v>0</v>
      </c>
      <c r="AE124" s="57">
        <f>+$A$22</f>
        <v>37</v>
      </c>
      <c r="AF124" s="36"/>
      <c r="AG124" s="36"/>
      <c r="AH124" s="36">
        <f t="shared" si="152"/>
        <v>0</v>
      </c>
      <c r="AI124" s="36">
        <f t="shared" si="153"/>
        <v>0</v>
      </c>
      <c r="AK124" s="57">
        <f>+$A$22</f>
        <v>37</v>
      </c>
      <c r="AL124" s="36"/>
      <c r="AM124" s="36"/>
      <c r="AN124" s="36">
        <f t="shared" si="154"/>
        <v>0</v>
      </c>
      <c r="AO124" s="36">
        <f t="shared" si="155"/>
        <v>0</v>
      </c>
      <c r="AQ124" s="57">
        <f>+$A$22</f>
        <v>37</v>
      </c>
      <c r="AR124" s="36"/>
      <c r="AS124" s="36"/>
      <c r="AT124" s="36">
        <f t="shared" si="156"/>
        <v>0</v>
      </c>
      <c r="AU124" s="36">
        <f t="shared" si="157"/>
        <v>0</v>
      </c>
      <c r="AW124" s="57">
        <f>+$A$22</f>
        <v>37</v>
      </c>
      <c r="AX124" s="36"/>
      <c r="AY124" s="36"/>
      <c r="AZ124" s="36">
        <f t="shared" si="158"/>
        <v>0</v>
      </c>
      <c r="BA124" s="36">
        <f t="shared" si="159"/>
        <v>0</v>
      </c>
    </row>
    <row r="125" spans="1:53">
      <c r="A125" s="57">
        <f>+$A$23</f>
        <v>65</v>
      </c>
      <c r="B125" s="36"/>
      <c r="C125" s="36"/>
      <c r="D125" s="36">
        <f t="shared" si="142"/>
        <v>-1117</v>
      </c>
      <c r="E125" s="36">
        <f t="shared" si="143"/>
        <v>-72605000</v>
      </c>
      <c r="G125" s="57">
        <f>+$A$23</f>
        <v>65</v>
      </c>
      <c r="H125" s="36"/>
      <c r="I125" s="36"/>
      <c r="J125" s="36">
        <f t="shared" si="144"/>
        <v>0</v>
      </c>
      <c r="K125" s="36">
        <f t="shared" si="145"/>
        <v>0</v>
      </c>
      <c r="M125" s="57">
        <f>+$A$23</f>
        <v>65</v>
      </c>
      <c r="N125" s="36">
        <v>2</v>
      </c>
      <c r="O125" s="36">
        <v>8</v>
      </c>
      <c r="P125" s="36">
        <f t="shared" si="146"/>
        <v>32</v>
      </c>
      <c r="Q125" s="36">
        <f t="shared" si="147"/>
        <v>2080000</v>
      </c>
      <c r="S125" s="57">
        <f>+$A$23</f>
        <v>65</v>
      </c>
      <c r="T125" s="36"/>
      <c r="U125" s="36"/>
      <c r="V125" s="36">
        <f t="shared" si="148"/>
        <v>0</v>
      </c>
      <c r="W125" s="36">
        <f t="shared" si="149"/>
        <v>0</v>
      </c>
      <c r="Y125" s="57">
        <f>+$A$23</f>
        <v>65</v>
      </c>
      <c r="Z125" s="36"/>
      <c r="AA125" s="36"/>
      <c r="AB125" s="36">
        <f t="shared" si="150"/>
        <v>0</v>
      </c>
      <c r="AC125" s="36">
        <f t="shared" si="151"/>
        <v>0</v>
      </c>
      <c r="AE125" s="57">
        <f>+$A$23</f>
        <v>65</v>
      </c>
      <c r="AF125" s="36"/>
      <c r="AG125" s="36"/>
      <c r="AH125" s="36">
        <f t="shared" si="152"/>
        <v>0</v>
      </c>
      <c r="AI125" s="36">
        <f t="shared" si="153"/>
        <v>0</v>
      </c>
      <c r="AK125" s="57">
        <f>+$A$23</f>
        <v>65</v>
      </c>
      <c r="AL125" s="36"/>
      <c r="AM125" s="36"/>
      <c r="AN125" s="36">
        <f t="shared" si="154"/>
        <v>0</v>
      </c>
      <c r="AO125" s="36">
        <f t="shared" si="155"/>
        <v>0</v>
      </c>
      <c r="AQ125" s="57">
        <f>+$A$23</f>
        <v>65</v>
      </c>
      <c r="AR125" s="36"/>
      <c r="AS125" s="36"/>
      <c r="AT125" s="36">
        <f t="shared" si="156"/>
        <v>0</v>
      </c>
      <c r="AU125" s="36">
        <f t="shared" si="157"/>
        <v>0</v>
      </c>
      <c r="AW125" s="57">
        <f>+$A$23</f>
        <v>65</v>
      </c>
      <c r="AX125" s="36"/>
      <c r="AY125" s="36"/>
      <c r="AZ125" s="36">
        <f t="shared" si="158"/>
        <v>-1149</v>
      </c>
      <c r="BA125" s="36">
        <f t="shared" si="159"/>
        <v>-74685000</v>
      </c>
    </row>
    <row r="126" spans="1:53">
      <c r="A126" s="57">
        <f>+$A$24</f>
        <v>52</v>
      </c>
      <c r="B126" s="36"/>
      <c r="C126" s="36"/>
      <c r="D126" s="36">
        <f t="shared" si="142"/>
        <v>35</v>
      </c>
      <c r="E126" s="36">
        <f t="shared" si="143"/>
        <v>1820000</v>
      </c>
      <c r="G126" s="57">
        <f>+$A$24</f>
        <v>52</v>
      </c>
      <c r="H126" s="36"/>
      <c r="I126" s="36"/>
      <c r="J126" s="36">
        <f t="shared" si="144"/>
        <v>0</v>
      </c>
      <c r="K126" s="36">
        <f t="shared" si="145"/>
        <v>0</v>
      </c>
      <c r="M126" s="57">
        <f>+$A$24</f>
        <v>52</v>
      </c>
      <c r="N126" s="36"/>
      <c r="O126" s="36"/>
      <c r="P126" s="36">
        <f t="shared" si="146"/>
        <v>0</v>
      </c>
      <c r="Q126" s="36">
        <f t="shared" si="147"/>
        <v>0</v>
      </c>
      <c r="S126" s="57">
        <f>+$A$24</f>
        <v>52</v>
      </c>
      <c r="T126" s="36"/>
      <c r="U126" s="36"/>
      <c r="V126" s="36">
        <f t="shared" si="148"/>
        <v>0</v>
      </c>
      <c r="W126" s="36">
        <f t="shared" si="149"/>
        <v>0</v>
      </c>
      <c r="Y126" s="57">
        <f>+$A$24</f>
        <v>52</v>
      </c>
      <c r="Z126" s="36"/>
      <c r="AA126" s="36"/>
      <c r="AB126" s="36">
        <f t="shared" si="150"/>
        <v>0</v>
      </c>
      <c r="AC126" s="36">
        <f t="shared" si="151"/>
        <v>0</v>
      </c>
      <c r="AE126" s="57">
        <f>+$A$24</f>
        <v>52</v>
      </c>
      <c r="AF126" s="36"/>
      <c r="AG126" s="36"/>
      <c r="AH126" s="36">
        <f t="shared" si="152"/>
        <v>0</v>
      </c>
      <c r="AI126" s="36">
        <f t="shared" si="153"/>
        <v>0</v>
      </c>
      <c r="AK126" s="57">
        <f>+$A$24</f>
        <v>52</v>
      </c>
      <c r="AL126" s="36"/>
      <c r="AM126" s="36"/>
      <c r="AN126" s="36">
        <f t="shared" si="154"/>
        <v>0</v>
      </c>
      <c r="AO126" s="36">
        <f t="shared" si="155"/>
        <v>0</v>
      </c>
      <c r="AQ126" s="57">
        <f>+$A$24</f>
        <v>52</v>
      </c>
      <c r="AR126" s="36"/>
      <c r="AS126" s="36"/>
      <c r="AT126" s="36">
        <f t="shared" si="156"/>
        <v>0</v>
      </c>
      <c r="AU126" s="36">
        <f t="shared" si="157"/>
        <v>0</v>
      </c>
      <c r="AW126" s="57">
        <f>+$A$24</f>
        <v>52</v>
      </c>
      <c r="AX126" s="36"/>
      <c r="AY126" s="36"/>
      <c r="AZ126" s="36">
        <f t="shared" si="158"/>
        <v>35</v>
      </c>
      <c r="BA126" s="36">
        <f t="shared" si="159"/>
        <v>1820000</v>
      </c>
    </row>
    <row r="127" spans="1:53">
      <c r="A127" s="57">
        <f>+$A$25</f>
        <v>85</v>
      </c>
      <c r="B127" s="36"/>
      <c r="C127" s="36"/>
      <c r="D127" s="36">
        <f t="shared" si="142"/>
        <v>286</v>
      </c>
      <c r="E127" s="36">
        <f t="shared" si="143"/>
        <v>24310000</v>
      </c>
      <c r="G127" s="57">
        <f>+$A$25</f>
        <v>85</v>
      </c>
      <c r="H127" s="36"/>
      <c r="I127" s="36"/>
      <c r="J127" s="36">
        <f t="shared" si="144"/>
        <v>0</v>
      </c>
      <c r="K127" s="36">
        <f t="shared" si="145"/>
        <v>0</v>
      </c>
      <c r="M127" s="57">
        <f>+$A$25</f>
        <v>85</v>
      </c>
      <c r="N127" s="36">
        <v>2</v>
      </c>
      <c r="O127" s="36"/>
      <c r="P127" s="36">
        <f t="shared" si="146"/>
        <v>24</v>
      </c>
      <c r="Q127" s="36">
        <f t="shared" si="147"/>
        <v>2040000</v>
      </c>
      <c r="S127" s="57">
        <f>+$A$25</f>
        <v>85</v>
      </c>
      <c r="T127" s="36"/>
      <c r="U127" s="36"/>
      <c r="V127" s="36">
        <f t="shared" si="148"/>
        <v>0</v>
      </c>
      <c r="W127" s="36">
        <f t="shared" si="149"/>
        <v>0</v>
      </c>
      <c r="Y127" s="57">
        <f>+$A$25</f>
        <v>85</v>
      </c>
      <c r="Z127" s="36"/>
      <c r="AA127" s="36"/>
      <c r="AB127" s="36">
        <f t="shared" si="150"/>
        <v>0</v>
      </c>
      <c r="AC127" s="36">
        <f t="shared" si="151"/>
        <v>0</v>
      </c>
      <c r="AE127" s="57">
        <f>+$A$25</f>
        <v>85</v>
      </c>
      <c r="AF127" s="36"/>
      <c r="AG127" s="36"/>
      <c r="AH127" s="36">
        <f t="shared" si="152"/>
        <v>0</v>
      </c>
      <c r="AI127" s="36">
        <f t="shared" si="153"/>
        <v>0</v>
      </c>
      <c r="AK127" s="57">
        <f>+$A$25</f>
        <v>85</v>
      </c>
      <c r="AL127" s="36"/>
      <c r="AM127" s="36"/>
      <c r="AN127" s="36">
        <f t="shared" si="154"/>
        <v>0</v>
      </c>
      <c r="AO127" s="36">
        <f t="shared" si="155"/>
        <v>0</v>
      </c>
      <c r="AQ127" s="57">
        <f>+$A$25</f>
        <v>85</v>
      </c>
      <c r="AR127" s="36"/>
      <c r="AS127" s="36"/>
      <c r="AT127" s="36">
        <f t="shared" si="156"/>
        <v>0</v>
      </c>
      <c r="AU127" s="36">
        <f t="shared" si="157"/>
        <v>0</v>
      </c>
      <c r="AW127" s="57">
        <f>+$A$25</f>
        <v>85</v>
      </c>
      <c r="AX127" s="36"/>
      <c r="AY127" s="36"/>
      <c r="AZ127" s="36">
        <f t="shared" si="158"/>
        <v>262</v>
      </c>
      <c r="BA127" s="36">
        <f t="shared" si="159"/>
        <v>22270000</v>
      </c>
    </row>
    <row r="128" spans="1:53">
      <c r="A128" s="57">
        <f>+$A$26</f>
        <v>55</v>
      </c>
      <c r="B128" s="36"/>
      <c r="C128" s="36"/>
      <c r="D128" s="36">
        <f t="shared" si="142"/>
        <v>2684</v>
      </c>
      <c r="E128" s="36">
        <f t="shared" si="143"/>
        <v>147620000</v>
      </c>
      <c r="G128" s="57">
        <f>+$A$26</f>
        <v>55</v>
      </c>
      <c r="H128" s="36">
        <v>34</v>
      </c>
      <c r="I128" s="36">
        <v>6</v>
      </c>
      <c r="J128" s="36">
        <f t="shared" si="144"/>
        <v>414</v>
      </c>
      <c r="K128" s="36">
        <f t="shared" si="145"/>
        <v>22770000</v>
      </c>
      <c r="M128" s="57">
        <f>+$A$26</f>
        <v>55</v>
      </c>
      <c r="N128" s="36">
        <v>24</v>
      </c>
      <c r="O128" s="36">
        <v>10</v>
      </c>
      <c r="P128" s="36">
        <f t="shared" si="146"/>
        <v>298</v>
      </c>
      <c r="Q128" s="36">
        <f t="shared" si="147"/>
        <v>16390000</v>
      </c>
      <c r="S128" s="57">
        <f>+$A$26</f>
        <v>55</v>
      </c>
      <c r="T128" s="36"/>
      <c r="U128" s="36">
        <v>4</v>
      </c>
      <c r="V128" s="36">
        <f t="shared" si="148"/>
        <v>4</v>
      </c>
      <c r="W128" s="36">
        <f t="shared" si="149"/>
        <v>220000</v>
      </c>
      <c r="Y128" s="57">
        <f>+$A$26</f>
        <v>55</v>
      </c>
      <c r="Z128" s="36"/>
      <c r="AA128" s="36"/>
      <c r="AB128" s="36">
        <f t="shared" si="150"/>
        <v>0</v>
      </c>
      <c r="AC128" s="36">
        <f t="shared" si="151"/>
        <v>0</v>
      </c>
      <c r="AE128" s="57">
        <f>+$A$26</f>
        <v>55</v>
      </c>
      <c r="AF128" s="36"/>
      <c r="AG128" s="36"/>
      <c r="AH128" s="36">
        <f t="shared" si="152"/>
        <v>0</v>
      </c>
      <c r="AI128" s="36">
        <f t="shared" si="153"/>
        <v>0</v>
      </c>
      <c r="AK128" s="57">
        <f>+$A$26</f>
        <v>55</v>
      </c>
      <c r="AL128" s="36"/>
      <c r="AM128" s="36"/>
      <c r="AN128" s="36">
        <f t="shared" si="154"/>
        <v>0</v>
      </c>
      <c r="AO128" s="36">
        <f t="shared" si="155"/>
        <v>0</v>
      </c>
      <c r="AQ128" s="57">
        <f>+$A$26</f>
        <v>55</v>
      </c>
      <c r="AR128" s="36">
        <v>20</v>
      </c>
      <c r="AS128" s="36"/>
      <c r="AT128" s="36">
        <f t="shared" si="156"/>
        <v>240</v>
      </c>
      <c r="AU128" s="36">
        <f t="shared" si="157"/>
        <v>13200000</v>
      </c>
      <c r="AW128" s="57">
        <f>+$A$26</f>
        <v>55</v>
      </c>
      <c r="AX128" s="36"/>
      <c r="AY128" s="36"/>
      <c r="AZ128" s="36">
        <f t="shared" si="158"/>
        <v>2564</v>
      </c>
      <c r="BA128" s="36">
        <f t="shared" si="159"/>
        <v>141020000</v>
      </c>
    </row>
    <row r="129" spans="1:53">
      <c r="A129" s="57">
        <f>+$A$27</f>
        <v>120</v>
      </c>
      <c r="B129" s="36"/>
      <c r="C129" s="36"/>
      <c r="D129" s="36">
        <f t="shared" si="142"/>
        <v>37</v>
      </c>
      <c r="E129" s="36">
        <f t="shared" si="143"/>
        <v>4440000</v>
      </c>
      <c r="G129" s="57">
        <f>+$A$27</f>
        <v>120</v>
      </c>
      <c r="H129" s="36">
        <v>2</v>
      </c>
      <c r="I129" s="36"/>
      <c r="J129" s="36">
        <f t="shared" si="144"/>
        <v>24</v>
      </c>
      <c r="K129" s="36">
        <f t="shared" si="145"/>
        <v>2880000</v>
      </c>
      <c r="M129" s="57">
        <f>+$A$27</f>
        <v>120</v>
      </c>
      <c r="N129" s="36"/>
      <c r="O129" s="36">
        <v>11</v>
      </c>
      <c r="P129" s="36">
        <f t="shared" si="146"/>
        <v>11</v>
      </c>
      <c r="Q129" s="36">
        <f t="shared" si="147"/>
        <v>1320000</v>
      </c>
      <c r="S129" s="57">
        <f>+$A$27</f>
        <v>120</v>
      </c>
      <c r="T129" s="36"/>
      <c r="U129" s="36"/>
      <c r="V129" s="36">
        <f t="shared" si="148"/>
        <v>0</v>
      </c>
      <c r="W129" s="36">
        <f t="shared" si="149"/>
        <v>0</v>
      </c>
      <c r="Y129" s="57">
        <f>+$A$27</f>
        <v>120</v>
      </c>
      <c r="Z129" s="36"/>
      <c r="AA129" s="36"/>
      <c r="AB129" s="36">
        <f t="shared" si="150"/>
        <v>0</v>
      </c>
      <c r="AC129" s="36">
        <f t="shared" si="151"/>
        <v>0</v>
      </c>
      <c r="AE129" s="57">
        <f>+$A$27</f>
        <v>120</v>
      </c>
      <c r="AF129" s="36"/>
      <c r="AG129" s="36"/>
      <c r="AH129" s="36">
        <f t="shared" si="152"/>
        <v>0</v>
      </c>
      <c r="AI129" s="36">
        <f t="shared" si="153"/>
        <v>0</v>
      </c>
      <c r="AK129" s="57">
        <f>+$A$27</f>
        <v>120</v>
      </c>
      <c r="AL129" s="36"/>
      <c r="AM129" s="36"/>
      <c r="AN129" s="36">
        <f t="shared" si="154"/>
        <v>0</v>
      </c>
      <c r="AO129" s="36">
        <f t="shared" si="155"/>
        <v>0</v>
      </c>
      <c r="AQ129" s="57">
        <f>+$A$27</f>
        <v>120</v>
      </c>
      <c r="AR129" s="36"/>
      <c r="AS129" s="36"/>
      <c r="AT129" s="36">
        <f t="shared" si="156"/>
        <v>0</v>
      </c>
      <c r="AU129" s="36">
        <f t="shared" si="157"/>
        <v>0</v>
      </c>
      <c r="AW129" s="57">
        <f>+$A$27</f>
        <v>120</v>
      </c>
      <c r="AX129" s="36"/>
      <c r="AY129" s="36"/>
      <c r="AZ129" s="36">
        <f t="shared" si="158"/>
        <v>50</v>
      </c>
      <c r="BA129" s="36">
        <f t="shared" si="159"/>
        <v>6000000</v>
      </c>
    </row>
    <row r="130" spans="1:53">
      <c r="A130" s="57">
        <f>+$A$28</f>
        <v>72</v>
      </c>
      <c r="B130" s="36"/>
      <c r="C130" s="36"/>
      <c r="D130" s="36">
        <f t="shared" si="142"/>
        <v>14</v>
      </c>
      <c r="E130" s="36">
        <f t="shared" si="143"/>
        <v>1008000</v>
      </c>
      <c r="G130" s="57">
        <f>+$A$28</f>
        <v>72</v>
      </c>
      <c r="H130" s="36"/>
      <c r="I130" s="36"/>
      <c r="J130" s="36">
        <f t="shared" si="144"/>
        <v>0</v>
      </c>
      <c r="K130" s="36">
        <f t="shared" si="145"/>
        <v>0</v>
      </c>
      <c r="M130" s="57">
        <f>+$A$28</f>
        <v>72</v>
      </c>
      <c r="N130" s="36"/>
      <c r="O130" s="36"/>
      <c r="P130" s="36">
        <f t="shared" si="146"/>
        <v>0</v>
      </c>
      <c r="Q130" s="36">
        <f t="shared" si="147"/>
        <v>0</v>
      </c>
      <c r="S130" s="57">
        <f>+$A$28</f>
        <v>72</v>
      </c>
      <c r="T130" s="36"/>
      <c r="U130" s="36"/>
      <c r="V130" s="36">
        <f t="shared" si="148"/>
        <v>0</v>
      </c>
      <c r="W130" s="36">
        <f t="shared" si="149"/>
        <v>0</v>
      </c>
      <c r="Y130" s="57">
        <f>+$A$28</f>
        <v>72</v>
      </c>
      <c r="Z130" s="36"/>
      <c r="AA130" s="36"/>
      <c r="AB130" s="36">
        <f t="shared" si="150"/>
        <v>0</v>
      </c>
      <c r="AC130" s="36">
        <f t="shared" si="151"/>
        <v>0</v>
      </c>
      <c r="AE130" s="57">
        <f>+$A$28</f>
        <v>72</v>
      </c>
      <c r="AF130" s="36"/>
      <c r="AG130" s="36"/>
      <c r="AH130" s="36">
        <f t="shared" si="152"/>
        <v>0</v>
      </c>
      <c r="AI130" s="36">
        <f t="shared" si="153"/>
        <v>0</v>
      </c>
      <c r="AK130" s="57">
        <f>+$A$28</f>
        <v>72</v>
      </c>
      <c r="AL130" s="36"/>
      <c r="AM130" s="36"/>
      <c r="AN130" s="36">
        <f t="shared" si="154"/>
        <v>0</v>
      </c>
      <c r="AO130" s="36">
        <f t="shared" si="155"/>
        <v>0</v>
      </c>
      <c r="AQ130" s="57">
        <f>+$A$28</f>
        <v>72</v>
      </c>
      <c r="AR130" s="36"/>
      <c r="AS130" s="36"/>
      <c r="AT130" s="36">
        <f t="shared" si="156"/>
        <v>0</v>
      </c>
      <c r="AU130" s="36">
        <f t="shared" si="157"/>
        <v>0</v>
      </c>
      <c r="AW130" s="57">
        <f>+$A$28</f>
        <v>72</v>
      </c>
      <c r="AX130" s="36"/>
      <c r="AY130" s="36"/>
      <c r="AZ130" s="36">
        <f t="shared" si="158"/>
        <v>14</v>
      </c>
      <c r="BA130" s="36">
        <f t="shared" si="159"/>
        <v>1008000</v>
      </c>
    </row>
    <row r="131" spans="1:53">
      <c r="A131" s="57">
        <f>+$A$29</f>
        <v>105</v>
      </c>
      <c r="B131" s="36"/>
      <c r="C131" s="36"/>
      <c r="D131" s="36">
        <f t="shared" ref="D131" si="160">AZ97</f>
        <v>-199</v>
      </c>
      <c r="E131" s="36">
        <f t="shared" ref="E131" si="161">+D131*A131*1000</f>
        <v>-20895000</v>
      </c>
      <c r="G131" s="57">
        <f>+$A$29</f>
        <v>105</v>
      </c>
      <c r="H131" s="36">
        <v>17</v>
      </c>
      <c r="I131" s="36">
        <v>10</v>
      </c>
      <c r="J131" s="36">
        <f t="shared" ref="J131" si="162">+(H131*12)+I131</f>
        <v>214</v>
      </c>
      <c r="K131" s="36">
        <f t="shared" ref="K131" si="163">+J131*G131*1000</f>
        <v>22470000</v>
      </c>
      <c r="M131" s="57">
        <f>+$A$29</f>
        <v>105</v>
      </c>
      <c r="N131" s="36">
        <v>7</v>
      </c>
      <c r="O131" s="36"/>
      <c r="P131" s="36">
        <f t="shared" ref="P131" si="164">+(N131*12)+O131</f>
        <v>84</v>
      </c>
      <c r="Q131" s="36">
        <f t="shared" ref="Q131" si="165">+P131*M131*1000</f>
        <v>8820000</v>
      </c>
      <c r="S131" s="57">
        <f>+$A$29</f>
        <v>105</v>
      </c>
      <c r="T131" s="36"/>
      <c r="U131" s="36"/>
      <c r="V131" s="36">
        <f t="shared" ref="V131" si="166">+(T131*12)+U131</f>
        <v>0</v>
      </c>
      <c r="W131" s="36">
        <f t="shared" ref="W131" si="167">+V131*S131*1000</f>
        <v>0</v>
      </c>
      <c r="Y131" s="57">
        <f>+$A$29</f>
        <v>105</v>
      </c>
      <c r="Z131" s="36"/>
      <c r="AA131" s="36"/>
      <c r="AB131" s="36">
        <f t="shared" ref="AB131" si="168">+(Z131*12)+AA131</f>
        <v>0</v>
      </c>
      <c r="AC131" s="36">
        <f t="shared" ref="AC131" si="169">+AB131*Y131*1000</f>
        <v>0</v>
      </c>
      <c r="AE131" s="57">
        <f>+$A$29</f>
        <v>105</v>
      </c>
      <c r="AF131" s="36"/>
      <c r="AG131" s="36"/>
      <c r="AH131" s="36">
        <f t="shared" ref="AH131" si="170">+(AF131*12)+AG131</f>
        <v>0</v>
      </c>
      <c r="AI131" s="36">
        <f t="shared" ref="AI131" si="171">+AH131*AE131*1000</f>
        <v>0</v>
      </c>
      <c r="AK131" s="57">
        <f>+$A$29</f>
        <v>105</v>
      </c>
      <c r="AL131" s="36"/>
      <c r="AM131" s="36"/>
      <c r="AN131" s="36">
        <f t="shared" ref="AN131" si="172">+(AL131*12)+AM131</f>
        <v>0</v>
      </c>
      <c r="AO131" s="36">
        <f t="shared" ref="AO131" si="173">+AN131*AK131*1000</f>
        <v>0</v>
      </c>
      <c r="AQ131" s="57">
        <f>+$A$29</f>
        <v>105</v>
      </c>
      <c r="AR131" s="36"/>
      <c r="AS131" s="36"/>
      <c r="AT131" s="36">
        <f t="shared" ref="AT131" si="174">+(AR131*12)+AS131</f>
        <v>0</v>
      </c>
      <c r="AU131" s="36">
        <f t="shared" ref="AU131" si="175">+AT131*AQ131*1000</f>
        <v>0</v>
      </c>
      <c r="AW131" s="57">
        <f>+$A$29</f>
        <v>105</v>
      </c>
      <c r="AX131" s="36"/>
      <c r="AY131" s="36"/>
      <c r="AZ131" s="36">
        <f t="shared" ref="AZ131" si="176">+D131+J131-P131+V131+AB131-AH131+AN131-AT131</f>
        <v>-69</v>
      </c>
      <c r="BA131" s="36">
        <f t="shared" ref="BA131" si="177">+AZ131*AW131*1000</f>
        <v>-7245000</v>
      </c>
    </row>
    <row r="132" spans="1:53">
      <c r="A132" s="57">
        <f>+$A$30</f>
        <v>130</v>
      </c>
      <c r="B132" s="36"/>
      <c r="C132" s="36"/>
      <c r="D132" s="36">
        <f>AZ98</f>
        <v>7</v>
      </c>
      <c r="E132" s="36">
        <f t="shared" si="143"/>
        <v>910000</v>
      </c>
      <c r="G132" s="57">
        <f>+$A$30</f>
        <v>130</v>
      </c>
      <c r="H132" s="36"/>
      <c r="I132" s="36"/>
      <c r="J132" s="36">
        <f t="shared" si="144"/>
        <v>0</v>
      </c>
      <c r="K132" s="36">
        <f t="shared" si="145"/>
        <v>0</v>
      </c>
      <c r="M132" s="57">
        <f>+$A$30</f>
        <v>130</v>
      </c>
      <c r="N132" s="36"/>
      <c r="O132" s="36"/>
      <c r="P132" s="36">
        <f t="shared" si="146"/>
        <v>0</v>
      </c>
      <c r="Q132" s="36">
        <f t="shared" si="147"/>
        <v>0</v>
      </c>
      <c r="S132" s="57">
        <f>+$A$30</f>
        <v>130</v>
      </c>
      <c r="T132" s="36"/>
      <c r="U132" s="36"/>
      <c r="V132" s="36">
        <f t="shared" si="148"/>
        <v>0</v>
      </c>
      <c r="W132" s="36">
        <f t="shared" si="149"/>
        <v>0</v>
      </c>
      <c r="Y132" s="57">
        <f>+$A$30</f>
        <v>130</v>
      </c>
      <c r="Z132" s="36"/>
      <c r="AA132" s="36"/>
      <c r="AB132" s="36">
        <f t="shared" si="150"/>
        <v>0</v>
      </c>
      <c r="AC132" s="36">
        <f t="shared" si="151"/>
        <v>0</v>
      </c>
      <c r="AE132" s="57">
        <f>+$A$30</f>
        <v>130</v>
      </c>
      <c r="AF132" s="36"/>
      <c r="AG132" s="36"/>
      <c r="AH132" s="36">
        <f t="shared" si="152"/>
        <v>0</v>
      </c>
      <c r="AI132" s="36">
        <f t="shared" si="153"/>
        <v>0</v>
      </c>
      <c r="AK132" s="57">
        <f>+$A$30</f>
        <v>130</v>
      </c>
      <c r="AL132" s="36"/>
      <c r="AM132" s="36"/>
      <c r="AN132" s="36">
        <f t="shared" si="154"/>
        <v>0</v>
      </c>
      <c r="AO132" s="36">
        <f t="shared" si="155"/>
        <v>0</v>
      </c>
      <c r="AQ132" s="57">
        <f>+$A$30</f>
        <v>130</v>
      </c>
      <c r="AR132" s="36"/>
      <c r="AS132" s="36"/>
      <c r="AT132" s="36">
        <f t="shared" si="156"/>
        <v>0</v>
      </c>
      <c r="AU132" s="36">
        <f t="shared" si="157"/>
        <v>0</v>
      </c>
      <c r="AW132" s="57">
        <f>+$A$30</f>
        <v>130</v>
      </c>
      <c r="AX132" s="36"/>
      <c r="AY132" s="36"/>
      <c r="AZ132" s="36">
        <f t="shared" si="158"/>
        <v>7</v>
      </c>
      <c r="BA132" s="36">
        <f t="shared" si="159"/>
        <v>910000</v>
      </c>
    </row>
    <row r="134" spans="1:53">
      <c r="B134" s="36">
        <f>SUM(B106:B132)</f>
        <v>0</v>
      </c>
      <c r="C134" s="36">
        <f>SUM(C106:C132)</f>
        <v>0</v>
      </c>
      <c r="D134" s="36">
        <f>SUM(D106:D132)</f>
        <v>2847</v>
      </c>
      <c r="E134" s="36">
        <f>SUM(E106:E132)</f>
        <v>133628000</v>
      </c>
      <c r="H134" s="36">
        <f>SUM(H106:H132)</f>
        <v>104</v>
      </c>
      <c r="I134" s="36">
        <f>SUM(I106:I132)</f>
        <v>28</v>
      </c>
      <c r="J134" s="36">
        <f>SUM(J106:J132)</f>
        <v>1276</v>
      </c>
      <c r="K134" s="36">
        <f>SUM(K106:K132)</f>
        <v>80748000</v>
      </c>
      <c r="N134" s="36">
        <f>SUM(N106:N132)</f>
        <v>108</v>
      </c>
      <c r="O134" s="36">
        <f>SUM(O106:O132)</f>
        <v>55</v>
      </c>
      <c r="P134" s="36">
        <f>SUM(P106:P132)</f>
        <v>1351</v>
      </c>
      <c r="Q134" s="36">
        <f>SUM(Q106:Q132)</f>
        <v>72515000</v>
      </c>
      <c r="T134" s="36">
        <f>SUM(T106:T132)</f>
        <v>0</v>
      </c>
      <c r="U134" s="36">
        <f>SUM(U106:U132)</f>
        <v>4</v>
      </c>
      <c r="V134" s="36">
        <f>SUM(V106:V132)</f>
        <v>4</v>
      </c>
      <c r="W134" s="36">
        <f>SUM(W106:W132)</f>
        <v>220000</v>
      </c>
      <c r="Z134" s="36">
        <f>SUM(Z106:Z132)</f>
        <v>0</v>
      </c>
      <c r="AA134" s="36">
        <f>SUM(AA106:AA132)</f>
        <v>0</v>
      </c>
      <c r="AB134" s="36">
        <f>SUM(AB106:AB132)</f>
        <v>0</v>
      </c>
      <c r="AC134" s="36">
        <f>SUM(AC106:AC132)</f>
        <v>0</v>
      </c>
      <c r="AF134" s="36">
        <f>SUM(AF106:AF132)</f>
        <v>0</v>
      </c>
      <c r="AG134" s="36">
        <f>SUM(AG106:AG132)</f>
        <v>0</v>
      </c>
      <c r="AH134" s="36">
        <f>SUM(AH106:AH132)</f>
        <v>0</v>
      </c>
      <c r="AI134" s="36">
        <f>SUM(AI106:AI132)</f>
        <v>0</v>
      </c>
      <c r="AL134" s="36">
        <f>SUM(AL106:AL132)</f>
        <v>0</v>
      </c>
      <c r="AM134" s="36">
        <f>SUM(AM106:AM132)</f>
        <v>0</v>
      </c>
      <c r="AN134" s="36">
        <f>SUM(AN106:AN132)</f>
        <v>0</v>
      </c>
      <c r="AO134" s="36">
        <f>SUM(AO106:AO132)</f>
        <v>0</v>
      </c>
      <c r="AR134" s="36">
        <f>SUM(AR106:AR132)</f>
        <v>20</v>
      </c>
      <c r="AS134" s="36">
        <f>SUM(AS106:AS132)</f>
        <v>0</v>
      </c>
      <c r="AT134" s="36">
        <f>SUM(AT106:AT132)</f>
        <v>240</v>
      </c>
      <c r="AU134" s="36">
        <f>SUM(AU106:AU132)</f>
        <v>13200000</v>
      </c>
      <c r="AX134" s="36">
        <f>SUM(AX106:AX132)</f>
        <v>0</v>
      </c>
      <c r="AY134" s="36">
        <f>SUM(AY106:AY132)</f>
        <v>0</v>
      </c>
      <c r="AZ134" s="36">
        <f>SUM(AZ106:AZ132)</f>
        <v>2536</v>
      </c>
      <c r="BA134" s="36">
        <f>SUM(BA106:BA132)</f>
        <v>128881000</v>
      </c>
    </row>
    <row r="135" spans="1:53" s="37" customFormat="1" ht="12.75">
      <c r="F135" s="286"/>
      <c r="H135" s="37">
        <v>106</v>
      </c>
      <c r="I135" s="37">
        <v>4</v>
      </c>
      <c r="L135" s="286"/>
      <c r="N135" s="37">
        <v>112</v>
      </c>
      <c r="O135" s="37">
        <v>7</v>
      </c>
      <c r="R135" s="286"/>
      <c r="X135" s="286"/>
    </row>
    <row r="136" spans="1:53">
      <c r="H136" s="54" t="b">
        <f>H135='Nota Masuk'!E96</f>
        <v>1</v>
      </c>
      <c r="I136" s="54" t="b">
        <f>I135='Nota Masuk'!F96</f>
        <v>1</v>
      </c>
      <c r="K136" s="54" t="b">
        <f>K134='Nota Masuk'!J95</f>
        <v>1</v>
      </c>
      <c r="N136" s="54" t="b">
        <f>+N135='Nota Jual'!D340</f>
        <v>1</v>
      </c>
      <c r="O136" s="54" t="b">
        <f>+O135='Nota Jual'!E340</f>
        <v>1</v>
      </c>
      <c r="Q136" s="54" t="b">
        <f>+Q134='Nota Jual'!G339</f>
        <v>1</v>
      </c>
      <c r="V136" s="54" t="b">
        <f>+V134='Nota Jual'!H339</f>
        <v>1</v>
      </c>
      <c r="W136" s="54" t="b">
        <f>+W134='Nota Jual'!I339</f>
        <v>1</v>
      </c>
    </row>
    <row r="137" spans="1:53">
      <c r="A137" s="54" t="s">
        <v>24</v>
      </c>
      <c r="B137" s="54">
        <f>+'Nota Jual'!B342</f>
        <v>19</v>
      </c>
      <c r="C137" s="54" t="str">
        <f>+'Nota Jual'!A342</f>
        <v>Juni</v>
      </c>
    </row>
    <row r="138" spans="1:53">
      <c r="A138" s="55" t="s">
        <v>25</v>
      </c>
      <c r="B138" s="55"/>
      <c r="C138" s="55"/>
      <c r="D138" s="55"/>
      <c r="E138" s="55"/>
      <c r="F138" s="285"/>
      <c r="G138" s="55" t="s">
        <v>26</v>
      </c>
      <c r="H138" s="55"/>
      <c r="I138" s="55"/>
      <c r="J138" s="55"/>
      <c r="K138" s="55"/>
      <c r="L138" s="285"/>
      <c r="M138" s="55" t="s">
        <v>27</v>
      </c>
      <c r="N138" s="55"/>
      <c r="O138" s="55"/>
      <c r="P138" s="55"/>
      <c r="Q138" s="55"/>
      <c r="R138" s="285"/>
      <c r="S138" s="55" t="s">
        <v>37</v>
      </c>
      <c r="T138" s="55"/>
      <c r="U138" s="55"/>
      <c r="V138" s="55"/>
      <c r="W138" s="55"/>
      <c r="X138" s="285"/>
      <c r="Y138" s="55" t="s">
        <v>29</v>
      </c>
      <c r="Z138" s="55"/>
      <c r="AA138" s="55"/>
      <c r="AB138" s="55"/>
      <c r="AC138" s="55"/>
      <c r="AD138" s="55"/>
      <c r="AE138" s="55" t="s">
        <v>30</v>
      </c>
      <c r="AF138" s="55"/>
      <c r="AG138" s="55"/>
      <c r="AH138" s="55"/>
      <c r="AI138" s="55"/>
      <c r="AJ138" s="55"/>
      <c r="AK138" s="55" t="s">
        <v>31</v>
      </c>
      <c r="AL138" s="55"/>
      <c r="AM138" s="55"/>
      <c r="AN138" s="55"/>
      <c r="AO138" s="55"/>
      <c r="AP138" s="55"/>
      <c r="AQ138" s="55" t="s">
        <v>32</v>
      </c>
      <c r="AR138" s="55"/>
      <c r="AS138" s="55"/>
      <c r="AT138" s="55"/>
      <c r="AU138" s="55"/>
      <c r="AV138" s="55"/>
      <c r="AW138" s="55" t="s">
        <v>33</v>
      </c>
      <c r="AX138" s="55"/>
      <c r="AY138" s="55"/>
      <c r="AZ138" s="55"/>
      <c r="BA138" s="55"/>
    </row>
    <row r="139" spans="1:53">
      <c r="A139" s="56" t="s">
        <v>34</v>
      </c>
      <c r="B139" s="56" t="s">
        <v>11</v>
      </c>
      <c r="C139" s="56" t="s">
        <v>12</v>
      </c>
      <c r="D139" s="56" t="s">
        <v>35</v>
      </c>
      <c r="E139" s="56" t="s">
        <v>36</v>
      </c>
      <c r="G139" s="56" t="s">
        <v>34</v>
      </c>
      <c r="H139" s="56" t="s">
        <v>11</v>
      </c>
      <c r="I139" s="56" t="s">
        <v>12</v>
      </c>
      <c r="J139" s="56" t="s">
        <v>35</v>
      </c>
      <c r="K139" s="56" t="s">
        <v>36</v>
      </c>
      <c r="M139" s="56" t="s">
        <v>34</v>
      </c>
      <c r="N139" s="56" t="s">
        <v>11</v>
      </c>
      <c r="O139" s="56" t="s">
        <v>12</v>
      </c>
      <c r="P139" s="56" t="s">
        <v>35</v>
      </c>
      <c r="Q139" s="56" t="s">
        <v>36</v>
      </c>
      <c r="S139" s="56" t="s">
        <v>34</v>
      </c>
      <c r="T139" s="56" t="s">
        <v>11</v>
      </c>
      <c r="U139" s="56" t="s">
        <v>12</v>
      </c>
      <c r="V139" s="56" t="s">
        <v>35</v>
      </c>
      <c r="W139" s="56" t="s">
        <v>36</v>
      </c>
      <c r="Y139" s="56" t="s">
        <v>34</v>
      </c>
      <c r="Z139" s="56" t="s">
        <v>11</v>
      </c>
      <c r="AA139" s="56" t="s">
        <v>12</v>
      </c>
      <c r="AB139" s="56" t="s">
        <v>35</v>
      </c>
      <c r="AC139" s="56" t="s">
        <v>36</v>
      </c>
      <c r="AE139" s="56" t="s">
        <v>34</v>
      </c>
      <c r="AF139" s="56" t="s">
        <v>11</v>
      </c>
      <c r="AG139" s="56" t="s">
        <v>12</v>
      </c>
      <c r="AH139" s="56" t="s">
        <v>35</v>
      </c>
      <c r="AI139" s="56" t="s">
        <v>36</v>
      </c>
      <c r="AK139" s="56" t="s">
        <v>34</v>
      </c>
      <c r="AL139" s="56" t="s">
        <v>11</v>
      </c>
      <c r="AM139" s="56" t="s">
        <v>12</v>
      </c>
      <c r="AN139" s="56" t="s">
        <v>35</v>
      </c>
      <c r="AO139" s="56" t="s">
        <v>36</v>
      </c>
      <c r="AQ139" s="56" t="s">
        <v>34</v>
      </c>
      <c r="AR139" s="56" t="s">
        <v>11</v>
      </c>
      <c r="AS139" s="56" t="s">
        <v>12</v>
      </c>
      <c r="AT139" s="56" t="s">
        <v>35</v>
      </c>
      <c r="AU139" s="56" t="s">
        <v>36</v>
      </c>
      <c r="AW139" s="56" t="s">
        <v>34</v>
      </c>
      <c r="AX139" s="56" t="s">
        <v>11</v>
      </c>
      <c r="AY139" s="56" t="s">
        <v>12</v>
      </c>
      <c r="AZ139" s="56" t="s">
        <v>35</v>
      </c>
      <c r="BA139" s="56" t="s">
        <v>36</v>
      </c>
    </row>
    <row r="140" spans="1:53">
      <c r="A140" s="57">
        <f>+$A$4</f>
        <v>75</v>
      </c>
      <c r="B140" s="36"/>
      <c r="C140" s="36"/>
      <c r="D140" s="36">
        <f t="shared" ref="D140" si="178">AZ106</f>
        <v>-71</v>
      </c>
      <c r="E140" s="36">
        <f t="shared" ref="E140" si="179">+D140*A140*1000</f>
        <v>-5325000</v>
      </c>
      <c r="G140" s="57">
        <f>+$A$4</f>
        <v>75</v>
      </c>
      <c r="H140" s="36">
        <v>7</v>
      </c>
      <c r="I140" s="36">
        <v>8</v>
      </c>
      <c r="J140" s="36">
        <f t="shared" ref="J140" si="180">+(H140*12)+I140</f>
        <v>92</v>
      </c>
      <c r="K140" s="36">
        <f t="shared" ref="K140" si="181">+J140*G140*1000</f>
        <v>6900000</v>
      </c>
      <c r="M140" s="57">
        <f>+$A$4</f>
        <v>75</v>
      </c>
      <c r="N140" s="36"/>
      <c r="O140" s="36">
        <v>9</v>
      </c>
      <c r="P140" s="36">
        <f t="shared" ref="P140" si="182">+(N140*12)+O140</f>
        <v>9</v>
      </c>
      <c r="Q140" s="36">
        <f t="shared" ref="Q140" si="183">+P140*M140*1000</f>
        <v>675000</v>
      </c>
      <c r="S140" s="57">
        <f>+$A$4</f>
        <v>75</v>
      </c>
      <c r="T140" s="36"/>
      <c r="U140" s="36"/>
      <c r="V140" s="36">
        <f t="shared" ref="V140" si="184">+(T140*12)+U140</f>
        <v>0</v>
      </c>
      <c r="W140" s="36">
        <f t="shared" ref="W140" si="185">+V140*S140*1000</f>
        <v>0</v>
      </c>
      <c r="Y140" s="57">
        <f>+$A$4</f>
        <v>75</v>
      </c>
      <c r="Z140" s="36"/>
      <c r="AA140" s="36"/>
      <c r="AB140" s="36">
        <f t="shared" ref="AB140" si="186">+(Z140*12)+AA140</f>
        <v>0</v>
      </c>
      <c r="AC140" s="36">
        <f t="shared" ref="AC140" si="187">+AB140*Y140*1000</f>
        <v>0</v>
      </c>
      <c r="AE140" s="57">
        <f>+$A$4</f>
        <v>75</v>
      </c>
      <c r="AF140" s="36"/>
      <c r="AG140" s="36"/>
      <c r="AH140" s="36">
        <f t="shared" ref="AH140" si="188">+(AF140*12)+AG140</f>
        <v>0</v>
      </c>
      <c r="AI140" s="36">
        <f t="shared" ref="AI140" si="189">+AH140*AE140*1000</f>
        <v>0</v>
      </c>
      <c r="AK140" s="57">
        <f>+$A$4</f>
        <v>75</v>
      </c>
      <c r="AL140" s="36"/>
      <c r="AM140" s="36"/>
      <c r="AN140" s="36">
        <f t="shared" ref="AN140" si="190">+(AL140*12)+AM140</f>
        <v>0</v>
      </c>
      <c r="AO140" s="36">
        <f t="shared" ref="AO140" si="191">+AN140*AK140*1000</f>
        <v>0</v>
      </c>
      <c r="AQ140" s="57">
        <f>+$A$4</f>
        <v>75</v>
      </c>
      <c r="AR140" s="36"/>
      <c r="AS140" s="36"/>
      <c r="AT140" s="36">
        <f t="shared" ref="AT140" si="192">+(AR140*12)+AS140</f>
        <v>0</v>
      </c>
      <c r="AU140" s="36">
        <f t="shared" ref="AU140" si="193">+AT140*AQ140*1000</f>
        <v>0</v>
      </c>
      <c r="AW140" s="57">
        <f>+$A$4</f>
        <v>75</v>
      </c>
      <c r="AX140" s="36"/>
      <c r="AY140" s="36"/>
      <c r="AZ140" s="36">
        <f t="shared" ref="AZ140" si="194">+D140+J140-P140+V140+AB140-AH140+AN140-AT140</f>
        <v>12</v>
      </c>
      <c r="BA140" s="36">
        <f t="shared" ref="BA140" si="195">+AZ140*AW140*1000</f>
        <v>900000</v>
      </c>
    </row>
    <row r="141" spans="1:53">
      <c r="A141" s="57">
        <f>$A$5</f>
        <v>58</v>
      </c>
      <c r="B141" s="36"/>
      <c r="C141" s="36"/>
      <c r="D141" s="36">
        <f t="shared" ref="D141:D164" si="196">AZ107</f>
        <v>72</v>
      </c>
      <c r="E141" s="36">
        <f t="shared" ref="E141:E166" si="197">+D141*A141*1000</f>
        <v>4176000</v>
      </c>
      <c r="G141" s="57">
        <f>$A$5</f>
        <v>58</v>
      </c>
      <c r="H141" s="36"/>
      <c r="I141" s="36"/>
      <c r="J141" s="36">
        <f t="shared" ref="J141:J166" si="198">+(H141*12)+I141</f>
        <v>0</v>
      </c>
      <c r="K141" s="36">
        <f t="shared" ref="K141:K166" si="199">+J141*G141*1000</f>
        <v>0</v>
      </c>
      <c r="M141" s="57">
        <f>$A$5</f>
        <v>58</v>
      </c>
      <c r="N141" s="36"/>
      <c r="O141" s="36"/>
      <c r="P141" s="36">
        <f t="shared" ref="P141:P166" si="200">+(N141*12)+O141</f>
        <v>0</v>
      </c>
      <c r="Q141" s="36">
        <f t="shared" ref="Q141:Q166" si="201">+P141*M141*1000</f>
        <v>0</v>
      </c>
      <c r="S141" s="57">
        <f>$A$5</f>
        <v>58</v>
      </c>
      <c r="T141" s="36"/>
      <c r="U141" s="36"/>
      <c r="V141" s="36">
        <f t="shared" ref="V141:V166" si="202">+(T141*12)+U141</f>
        <v>0</v>
      </c>
      <c r="W141" s="36">
        <f t="shared" ref="W141:W166" si="203">+V141*S141*1000</f>
        <v>0</v>
      </c>
      <c r="Y141" s="57">
        <f>$A$5</f>
        <v>58</v>
      </c>
      <c r="Z141" s="36"/>
      <c r="AA141" s="36"/>
      <c r="AB141" s="36">
        <f t="shared" ref="AB141:AB166" si="204">+(Z141*12)+AA141</f>
        <v>0</v>
      </c>
      <c r="AC141" s="36">
        <f t="shared" ref="AC141:AC166" si="205">+AB141*Y141*1000</f>
        <v>0</v>
      </c>
      <c r="AE141" s="57">
        <f>$A$5</f>
        <v>58</v>
      </c>
      <c r="AF141" s="36"/>
      <c r="AG141" s="36"/>
      <c r="AH141" s="36">
        <f t="shared" ref="AH141:AH166" si="206">+(AF141*12)+AG141</f>
        <v>0</v>
      </c>
      <c r="AI141" s="36">
        <f t="shared" ref="AI141:AI166" si="207">+AH141*AE141*1000</f>
        <v>0</v>
      </c>
      <c r="AK141" s="57">
        <f>$A$5</f>
        <v>58</v>
      </c>
      <c r="AL141" s="36"/>
      <c r="AM141" s="36"/>
      <c r="AN141" s="36">
        <f t="shared" ref="AN141:AN166" si="208">+(AL141*12)+AM141</f>
        <v>0</v>
      </c>
      <c r="AO141" s="36">
        <f t="shared" ref="AO141:AO166" si="209">+AN141*AK141*1000</f>
        <v>0</v>
      </c>
      <c r="AQ141" s="57">
        <f>$A$5</f>
        <v>58</v>
      </c>
      <c r="AR141" s="36"/>
      <c r="AS141" s="36"/>
      <c r="AT141" s="36">
        <f t="shared" ref="AT141:AT166" si="210">+(AR141*12)+AS141</f>
        <v>0</v>
      </c>
      <c r="AU141" s="36">
        <f t="shared" ref="AU141:AU166" si="211">+AT141*AQ141*1000</f>
        <v>0</v>
      </c>
      <c r="AW141" s="57">
        <f>$A$5</f>
        <v>58</v>
      </c>
      <c r="AX141" s="36"/>
      <c r="AY141" s="36"/>
      <c r="AZ141" s="36">
        <f t="shared" ref="AZ141:AZ166" si="212">+D141+J141-P141+V141+AB141-AH141+AN141-AT141</f>
        <v>72</v>
      </c>
      <c r="BA141" s="36">
        <f t="shared" ref="BA141:BA166" si="213">+AZ141*AW141*1000</f>
        <v>4176000</v>
      </c>
    </row>
    <row r="142" spans="1:53">
      <c r="A142" s="57">
        <f>+$A$6</f>
        <v>80</v>
      </c>
      <c r="B142" s="36"/>
      <c r="C142" s="36"/>
      <c r="D142" s="36">
        <f>AZ108</f>
        <v>0</v>
      </c>
      <c r="E142" s="36">
        <f t="shared" si="197"/>
        <v>0</v>
      </c>
      <c r="G142" s="57">
        <f>+$A$6</f>
        <v>80</v>
      </c>
      <c r="H142" s="36"/>
      <c r="I142" s="36"/>
      <c r="J142" s="36">
        <f t="shared" si="198"/>
        <v>0</v>
      </c>
      <c r="K142" s="36">
        <f t="shared" si="199"/>
        <v>0</v>
      </c>
      <c r="M142" s="57">
        <f>+$A$6</f>
        <v>80</v>
      </c>
      <c r="N142" s="36"/>
      <c r="O142" s="36"/>
      <c r="P142" s="36">
        <f t="shared" si="200"/>
        <v>0</v>
      </c>
      <c r="Q142" s="36">
        <f t="shared" si="201"/>
        <v>0</v>
      </c>
      <c r="S142" s="57">
        <f>+$A$6</f>
        <v>80</v>
      </c>
      <c r="T142" s="36"/>
      <c r="U142" s="36"/>
      <c r="V142" s="36">
        <f t="shared" si="202"/>
        <v>0</v>
      </c>
      <c r="W142" s="36">
        <f t="shared" si="203"/>
        <v>0</v>
      </c>
      <c r="Y142" s="57">
        <f>+$A$6</f>
        <v>80</v>
      </c>
      <c r="Z142" s="36"/>
      <c r="AA142" s="36"/>
      <c r="AB142" s="36">
        <f t="shared" si="204"/>
        <v>0</v>
      </c>
      <c r="AC142" s="36">
        <f t="shared" si="205"/>
        <v>0</v>
      </c>
      <c r="AE142" s="57">
        <f>+$A$6</f>
        <v>80</v>
      </c>
      <c r="AF142" s="36"/>
      <c r="AG142" s="36"/>
      <c r="AH142" s="36">
        <f t="shared" si="206"/>
        <v>0</v>
      </c>
      <c r="AI142" s="36">
        <f t="shared" si="207"/>
        <v>0</v>
      </c>
      <c r="AK142" s="57">
        <f>+$A$6</f>
        <v>80</v>
      </c>
      <c r="AL142" s="36"/>
      <c r="AM142" s="36"/>
      <c r="AN142" s="36">
        <f t="shared" si="208"/>
        <v>0</v>
      </c>
      <c r="AO142" s="36">
        <f t="shared" si="209"/>
        <v>0</v>
      </c>
      <c r="AQ142" s="57">
        <f>+$A$6</f>
        <v>80</v>
      </c>
      <c r="AR142" s="36"/>
      <c r="AS142" s="36"/>
      <c r="AT142" s="36">
        <f t="shared" si="210"/>
        <v>0</v>
      </c>
      <c r="AU142" s="36">
        <f t="shared" si="211"/>
        <v>0</v>
      </c>
      <c r="AW142" s="57">
        <f>+$A$6</f>
        <v>80</v>
      </c>
      <c r="AX142" s="36"/>
      <c r="AY142" s="36"/>
      <c r="AZ142" s="36">
        <f t="shared" si="212"/>
        <v>0</v>
      </c>
      <c r="BA142" s="36">
        <f t="shared" si="213"/>
        <v>0</v>
      </c>
    </row>
    <row r="143" spans="1:53">
      <c r="A143" s="57">
        <f>+$A$7</f>
        <v>60</v>
      </c>
      <c r="B143" s="36"/>
      <c r="C143" s="36"/>
      <c r="D143" s="36">
        <f t="shared" si="196"/>
        <v>0</v>
      </c>
      <c r="E143" s="36">
        <f t="shared" si="197"/>
        <v>0</v>
      </c>
      <c r="G143" s="57">
        <f>+$A$7</f>
        <v>60</v>
      </c>
      <c r="H143" s="36"/>
      <c r="I143" s="36"/>
      <c r="J143" s="36">
        <f t="shared" si="198"/>
        <v>0</v>
      </c>
      <c r="K143" s="36">
        <f t="shared" si="199"/>
        <v>0</v>
      </c>
      <c r="M143" s="57">
        <f>+$A$7</f>
        <v>60</v>
      </c>
      <c r="N143" s="36"/>
      <c r="O143" s="36"/>
      <c r="P143" s="36">
        <f t="shared" si="200"/>
        <v>0</v>
      </c>
      <c r="Q143" s="36">
        <f t="shared" si="201"/>
        <v>0</v>
      </c>
      <c r="S143" s="57">
        <f>+$A$7</f>
        <v>60</v>
      </c>
      <c r="T143" s="36"/>
      <c r="U143" s="36"/>
      <c r="V143" s="36">
        <f t="shared" si="202"/>
        <v>0</v>
      </c>
      <c r="W143" s="36">
        <f t="shared" si="203"/>
        <v>0</v>
      </c>
      <c r="Y143" s="57">
        <f>+$A$7</f>
        <v>60</v>
      </c>
      <c r="Z143" s="36"/>
      <c r="AA143" s="36"/>
      <c r="AB143" s="36">
        <f t="shared" si="204"/>
        <v>0</v>
      </c>
      <c r="AC143" s="36">
        <f t="shared" si="205"/>
        <v>0</v>
      </c>
      <c r="AE143" s="57">
        <f>+$A$7</f>
        <v>60</v>
      </c>
      <c r="AF143" s="36"/>
      <c r="AG143" s="36"/>
      <c r="AH143" s="36">
        <f t="shared" si="206"/>
        <v>0</v>
      </c>
      <c r="AI143" s="36">
        <f t="shared" si="207"/>
        <v>0</v>
      </c>
      <c r="AK143" s="57">
        <f>+$A$7</f>
        <v>60</v>
      </c>
      <c r="AL143" s="36"/>
      <c r="AM143" s="36"/>
      <c r="AN143" s="36">
        <f t="shared" si="208"/>
        <v>0</v>
      </c>
      <c r="AO143" s="36">
        <f t="shared" si="209"/>
        <v>0</v>
      </c>
      <c r="AQ143" s="57">
        <f>+$A$7</f>
        <v>60</v>
      </c>
      <c r="AR143" s="36"/>
      <c r="AS143" s="36"/>
      <c r="AT143" s="36">
        <f t="shared" si="210"/>
        <v>0</v>
      </c>
      <c r="AU143" s="36">
        <f t="shared" si="211"/>
        <v>0</v>
      </c>
      <c r="AW143" s="57">
        <f>+$A$7</f>
        <v>60</v>
      </c>
      <c r="AX143" s="36"/>
      <c r="AY143" s="36"/>
      <c r="AZ143" s="36">
        <f t="shared" si="212"/>
        <v>0</v>
      </c>
      <c r="BA143" s="36">
        <f t="shared" si="213"/>
        <v>0</v>
      </c>
    </row>
    <row r="144" spans="1:53">
      <c r="A144" s="57">
        <f>+$A$8</f>
        <v>82</v>
      </c>
      <c r="B144" s="36"/>
      <c r="C144" s="36"/>
      <c r="D144" s="36">
        <f t="shared" si="196"/>
        <v>29</v>
      </c>
      <c r="E144" s="36">
        <f t="shared" si="197"/>
        <v>2378000</v>
      </c>
      <c r="G144" s="57">
        <f>+$A$8</f>
        <v>82</v>
      </c>
      <c r="H144" s="36"/>
      <c r="I144" s="36"/>
      <c r="J144" s="36">
        <f t="shared" si="198"/>
        <v>0</v>
      </c>
      <c r="K144" s="36">
        <f t="shared" si="199"/>
        <v>0</v>
      </c>
      <c r="M144" s="57">
        <f>+$A$8</f>
        <v>82</v>
      </c>
      <c r="N144" s="36"/>
      <c r="O144" s="36"/>
      <c r="P144" s="36">
        <f t="shared" si="200"/>
        <v>0</v>
      </c>
      <c r="Q144" s="36">
        <f t="shared" si="201"/>
        <v>0</v>
      </c>
      <c r="S144" s="57">
        <f>+$A$8</f>
        <v>82</v>
      </c>
      <c r="T144" s="36"/>
      <c r="U144" s="36"/>
      <c r="V144" s="36">
        <f t="shared" si="202"/>
        <v>0</v>
      </c>
      <c r="W144" s="36">
        <f t="shared" si="203"/>
        <v>0</v>
      </c>
      <c r="Y144" s="57">
        <f>+$A$8</f>
        <v>82</v>
      </c>
      <c r="Z144" s="36"/>
      <c r="AA144" s="36"/>
      <c r="AB144" s="36">
        <f t="shared" si="204"/>
        <v>0</v>
      </c>
      <c r="AC144" s="36">
        <f t="shared" si="205"/>
        <v>0</v>
      </c>
      <c r="AE144" s="57">
        <f>+$A$8</f>
        <v>82</v>
      </c>
      <c r="AF144" s="36"/>
      <c r="AG144" s="36"/>
      <c r="AH144" s="36">
        <f t="shared" si="206"/>
        <v>0</v>
      </c>
      <c r="AI144" s="36">
        <f t="shared" si="207"/>
        <v>0</v>
      </c>
      <c r="AK144" s="57">
        <f>+$A$8</f>
        <v>82</v>
      </c>
      <c r="AL144" s="36"/>
      <c r="AM144" s="36"/>
      <c r="AN144" s="36">
        <f t="shared" si="208"/>
        <v>0</v>
      </c>
      <c r="AO144" s="36">
        <f t="shared" si="209"/>
        <v>0</v>
      </c>
      <c r="AQ144" s="57">
        <f>+$A$8</f>
        <v>82</v>
      </c>
      <c r="AR144" s="36"/>
      <c r="AS144" s="36"/>
      <c r="AT144" s="36">
        <f t="shared" si="210"/>
        <v>0</v>
      </c>
      <c r="AU144" s="36">
        <f t="shared" si="211"/>
        <v>0</v>
      </c>
      <c r="AW144" s="57">
        <f>+$A$8</f>
        <v>82</v>
      </c>
      <c r="AX144" s="36"/>
      <c r="AY144" s="36"/>
      <c r="AZ144" s="36">
        <f t="shared" si="212"/>
        <v>29</v>
      </c>
      <c r="BA144" s="36">
        <f t="shared" si="213"/>
        <v>2378000</v>
      </c>
    </row>
    <row r="145" spans="1:53">
      <c r="A145" s="57">
        <f>+$A$9</f>
        <v>70</v>
      </c>
      <c r="B145" s="36"/>
      <c r="C145" s="36"/>
      <c r="D145" s="36">
        <f t="shared" si="196"/>
        <v>0</v>
      </c>
      <c r="E145" s="36">
        <f t="shared" si="197"/>
        <v>0</v>
      </c>
      <c r="G145" s="57">
        <f>+$A$9</f>
        <v>70</v>
      </c>
      <c r="H145" s="36"/>
      <c r="I145" s="36"/>
      <c r="J145" s="36">
        <f t="shared" si="198"/>
        <v>0</v>
      </c>
      <c r="K145" s="36">
        <f t="shared" si="199"/>
        <v>0</v>
      </c>
      <c r="M145" s="57">
        <f>+$A$9</f>
        <v>70</v>
      </c>
      <c r="N145" s="36"/>
      <c r="O145" s="36"/>
      <c r="P145" s="36">
        <f t="shared" si="200"/>
        <v>0</v>
      </c>
      <c r="Q145" s="36">
        <f t="shared" si="201"/>
        <v>0</v>
      </c>
      <c r="S145" s="57">
        <f>+$A$9</f>
        <v>70</v>
      </c>
      <c r="T145" s="36"/>
      <c r="U145" s="36"/>
      <c r="V145" s="36">
        <f t="shared" si="202"/>
        <v>0</v>
      </c>
      <c r="W145" s="36">
        <f t="shared" si="203"/>
        <v>0</v>
      </c>
      <c r="Y145" s="57">
        <f>+$A$9</f>
        <v>70</v>
      </c>
      <c r="Z145" s="36"/>
      <c r="AA145" s="36"/>
      <c r="AB145" s="36">
        <f t="shared" si="204"/>
        <v>0</v>
      </c>
      <c r="AC145" s="36">
        <f t="shared" si="205"/>
        <v>0</v>
      </c>
      <c r="AE145" s="57">
        <f>+$A$9</f>
        <v>70</v>
      </c>
      <c r="AF145" s="36"/>
      <c r="AG145" s="36"/>
      <c r="AH145" s="36">
        <f t="shared" si="206"/>
        <v>0</v>
      </c>
      <c r="AI145" s="36">
        <f t="shared" si="207"/>
        <v>0</v>
      </c>
      <c r="AK145" s="57">
        <f>+$A$9</f>
        <v>70</v>
      </c>
      <c r="AL145" s="36"/>
      <c r="AM145" s="36"/>
      <c r="AN145" s="36">
        <f t="shared" si="208"/>
        <v>0</v>
      </c>
      <c r="AO145" s="36">
        <f t="shared" si="209"/>
        <v>0</v>
      </c>
      <c r="AQ145" s="57">
        <f>+$A$9</f>
        <v>70</v>
      </c>
      <c r="AR145" s="36"/>
      <c r="AS145" s="36"/>
      <c r="AT145" s="36">
        <f t="shared" si="210"/>
        <v>0</v>
      </c>
      <c r="AU145" s="36">
        <f t="shared" si="211"/>
        <v>0</v>
      </c>
      <c r="AW145" s="57">
        <f>+$A$9</f>
        <v>70</v>
      </c>
      <c r="AX145" s="36"/>
      <c r="AY145" s="36"/>
      <c r="AZ145" s="36">
        <f t="shared" si="212"/>
        <v>0</v>
      </c>
      <c r="BA145" s="36">
        <f t="shared" si="213"/>
        <v>0</v>
      </c>
    </row>
    <row r="146" spans="1:53">
      <c r="A146" s="57">
        <f>+$A$10</f>
        <v>90</v>
      </c>
      <c r="B146" s="36"/>
      <c r="C146" s="36"/>
      <c r="D146" s="36">
        <f t="shared" si="196"/>
        <v>-81</v>
      </c>
      <c r="E146" s="36">
        <f t="shared" si="197"/>
        <v>-7290000</v>
      </c>
      <c r="G146" s="57">
        <f>+$A$10</f>
        <v>90</v>
      </c>
      <c r="H146" s="36"/>
      <c r="I146" s="36"/>
      <c r="J146" s="36">
        <f t="shared" si="198"/>
        <v>0</v>
      </c>
      <c r="K146" s="36">
        <f t="shared" si="199"/>
        <v>0</v>
      </c>
      <c r="M146" s="57">
        <f>+$A$10</f>
        <v>90</v>
      </c>
      <c r="N146" s="36">
        <v>2</v>
      </c>
      <c r="O146" s="36">
        <v>3</v>
      </c>
      <c r="P146" s="36">
        <f t="shared" si="200"/>
        <v>27</v>
      </c>
      <c r="Q146" s="36">
        <f t="shared" si="201"/>
        <v>2430000</v>
      </c>
      <c r="S146" s="57">
        <f>+$A$10</f>
        <v>90</v>
      </c>
      <c r="T146" s="36"/>
      <c r="U146" s="36"/>
      <c r="V146" s="36">
        <f t="shared" si="202"/>
        <v>0</v>
      </c>
      <c r="W146" s="36">
        <f t="shared" si="203"/>
        <v>0</v>
      </c>
      <c r="Y146" s="57">
        <f>+$A$10</f>
        <v>90</v>
      </c>
      <c r="Z146" s="36"/>
      <c r="AA146" s="36"/>
      <c r="AB146" s="36">
        <f t="shared" si="204"/>
        <v>0</v>
      </c>
      <c r="AC146" s="36">
        <f t="shared" si="205"/>
        <v>0</v>
      </c>
      <c r="AE146" s="57">
        <f>+$A$10</f>
        <v>90</v>
      </c>
      <c r="AF146" s="36"/>
      <c r="AG146" s="36"/>
      <c r="AH146" s="36">
        <f t="shared" si="206"/>
        <v>0</v>
      </c>
      <c r="AI146" s="36">
        <f t="shared" si="207"/>
        <v>0</v>
      </c>
      <c r="AK146" s="57">
        <f>+$A$10</f>
        <v>90</v>
      </c>
      <c r="AL146" s="36"/>
      <c r="AM146" s="36"/>
      <c r="AN146" s="36">
        <f t="shared" si="208"/>
        <v>0</v>
      </c>
      <c r="AO146" s="36">
        <f t="shared" si="209"/>
        <v>0</v>
      </c>
      <c r="AQ146" s="57">
        <f>+$A$10</f>
        <v>90</v>
      </c>
      <c r="AR146" s="36"/>
      <c r="AS146" s="36"/>
      <c r="AT146" s="36">
        <f t="shared" si="210"/>
        <v>0</v>
      </c>
      <c r="AU146" s="36">
        <f t="shared" si="211"/>
        <v>0</v>
      </c>
      <c r="AW146" s="57">
        <f>+$A$10</f>
        <v>90</v>
      </c>
      <c r="AX146" s="36"/>
      <c r="AY146" s="36"/>
      <c r="AZ146" s="36">
        <f t="shared" si="212"/>
        <v>-108</v>
      </c>
      <c r="BA146" s="36">
        <f t="shared" si="213"/>
        <v>-9720000</v>
      </c>
    </row>
    <row r="147" spans="1:53">
      <c r="A147" s="57">
        <f>+$A$11</f>
        <v>68</v>
      </c>
      <c r="B147" s="36"/>
      <c r="C147" s="36"/>
      <c r="D147" s="36">
        <f t="shared" si="196"/>
        <v>1</v>
      </c>
      <c r="E147" s="36">
        <f t="shared" si="197"/>
        <v>68000</v>
      </c>
      <c r="G147" s="57">
        <f>+$A$11</f>
        <v>68</v>
      </c>
      <c r="H147" s="36"/>
      <c r="I147" s="36"/>
      <c r="J147" s="36">
        <f t="shared" si="198"/>
        <v>0</v>
      </c>
      <c r="K147" s="36">
        <f t="shared" si="199"/>
        <v>0</v>
      </c>
      <c r="M147" s="57">
        <f>+$A$11</f>
        <v>68</v>
      </c>
      <c r="N147" s="36"/>
      <c r="O147" s="36"/>
      <c r="P147" s="36">
        <f t="shared" si="200"/>
        <v>0</v>
      </c>
      <c r="Q147" s="36">
        <f t="shared" si="201"/>
        <v>0</v>
      </c>
      <c r="S147" s="57">
        <f>+$A$11</f>
        <v>68</v>
      </c>
      <c r="T147" s="36"/>
      <c r="U147" s="36"/>
      <c r="V147" s="36">
        <f t="shared" si="202"/>
        <v>0</v>
      </c>
      <c r="W147" s="36">
        <f t="shared" si="203"/>
        <v>0</v>
      </c>
      <c r="Y147" s="57">
        <f>+$A$11</f>
        <v>68</v>
      </c>
      <c r="Z147" s="36"/>
      <c r="AA147" s="36"/>
      <c r="AB147" s="36">
        <f t="shared" si="204"/>
        <v>0</v>
      </c>
      <c r="AC147" s="36">
        <f t="shared" si="205"/>
        <v>0</v>
      </c>
      <c r="AE147" s="57">
        <f>+$A$11</f>
        <v>68</v>
      </c>
      <c r="AF147" s="36"/>
      <c r="AG147" s="36"/>
      <c r="AH147" s="36">
        <f t="shared" si="206"/>
        <v>0</v>
      </c>
      <c r="AI147" s="36">
        <f t="shared" si="207"/>
        <v>0</v>
      </c>
      <c r="AK147" s="57">
        <f>+$A$11</f>
        <v>68</v>
      </c>
      <c r="AL147" s="36"/>
      <c r="AM147" s="36"/>
      <c r="AN147" s="36">
        <f t="shared" si="208"/>
        <v>0</v>
      </c>
      <c r="AO147" s="36">
        <f t="shared" si="209"/>
        <v>0</v>
      </c>
      <c r="AQ147" s="57">
        <f>+$A$11</f>
        <v>68</v>
      </c>
      <c r="AR147" s="36"/>
      <c r="AS147" s="36"/>
      <c r="AT147" s="36">
        <f t="shared" si="210"/>
        <v>0</v>
      </c>
      <c r="AU147" s="36">
        <f t="shared" si="211"/>
        <v>0</v>
      </c>
      <c r="AW147" s="57">
        <f>+$A$11</f>
        <v>68</v>
      </c>
      <c r="AX147" s="36"/>
      <c r="AY147" s="36"/>
      <c r="AZ147" s="36">
        <f t="shared" si="212"/>
        <v>1</v>
      </c>
      <c r="BA147" s="36">
        <f t="shared" si="213"/>
        <v>68000</v>
      </c>
    </row>
    <row r="148" spans="1:53">
      <c r="A148" s="57">
        <f>+$A$12</f>
        <v>135</v>
      </c>
      <c r="B148" s="36"/>
      <c r="C148" s="36"/>
      <c r="D148" s="36">
        <f t="shared" si="196"/>
        <v>59</v>
      </c>
      <c r="E148" s="36">
        <f t="shared" si="197"/>
        <v>7965000</v>
      </c>
      <c r="G148" s="57">
        <f>+$A$12</f>
        <v>135</v>
      </c>
      <c r="H148" s="36"/>
      <c r="I148" s="36"/>
      <c r="J148" s="36">
        <f t="shared" si="198"/>
        <v>0</v>
      </c>
      <c r="K148" s="36">
        <f t="shared" si="199"/>
        <v>0</v>
      </c>
      <c r="M148" s="57">
        <f>+$A$12</f>
        <v>135</v>
      </c>
      <c r="N148" s="36"/>
      <c r="O148" s="36"/>
      <c r="P148" s="36">
        <f t="shared" si="200"/>
        <v>0</v>
      </c>
      <c r="Q148" s="36">
        <f t="shared" si="201"/>
        <v>0</v>
      </c>
      <c r="S148" s="57">
        <f>+$A$12</f>
        <v>135</v>
      </c>
      <c r="T148" s="36"/>
      <c r="U148" s="36"/>
      <c r="V148" s="36">
        <f t="shared" si="202"/>
        <v>0</v>
      </c>
      <c r="W148" s="36">
        <f t="shared" si="203"/>
        <v>0</v>
      </c>
      <c r="Y148" s="57">
        <f>+$A$12</f>
        <v>135</v>
      </c>
      <c r="Z148" s="36"/>
      <c r="AA148" s="36"/>
      <c r="AB148" s="36">
        <f t="shared" si="204"/>
        <v>0</v>
      </c>
      <c r="AC148" s="36">
        <f t="shared" si="205"/>
        <v>0</v>
      </c>
      <c r="AE148" s="57">
        <f>+$A$12</f>
        <v>135</v>
      </c>
      <c r="AF148" s="36"/>
      <c r="AG148" s="36"/>
      <c r="AH148" s="36">
        <f t="shared" si="206"/>
        <v>0</v>
      </c>
      <c r="AI148" s="36">
        <f t="shared" si="207"/>
        <v>0</v>
      </c>
      <c r="AK148" s="57">
        <f>+$A$12</f>
        <v>135</v>
      </c>
      <c r="AL148" s="36"/>
      <c r="AM148" s="36"/>
      <c r="AN148" s="36">
        <f t="shared" si="208"/>
        <v>0</v>
      </c>
      <c r="AO148" s="36">
        <f t="shared" si="209"/>
        <v>0</v>
      </c>
      <c r="AQ148" s="57">
        <f>+$A$12</f>
        <v>135</v>
      </c>
      <c r="AR148" s="36"/>
      <c r="AS148" s="36"/>
      <c r="AT148" s="36">
        <f t="shared" si="210"/>
        <v>0</v>
      </c>
      <c r="AU148" s="36">
        <f t="shared" si="211"/>
        <v>0</v>
      </c>
      <c r="AW148" s="57">
        <f>+$A$12</f>
        <v>135</v>
      </c>
      <c r="AX148" s="36"/>
      <c r="AY148" s="36"/>
      <c r="AZ148" s="36">
        <f t="shared" si="212"/>
        <v>59</v>
      </c>
      <c r="BA148" s="36">
        <f t="shared" si="213"/>
        <v>7965000</v>
      </c>
    </row>
    <row r="149" spans="1:53">
      <c r="A149" s="57">
        <f>+$A$13</f>
        <v>100</v>
      </c>
      <c r="B149" s="36"/>
      <c r="C149" s="36"/>
      <c r="D149" s="36">
        <f t="shared" si="196"/>
        <v>66</v>
      </c>
      <c r="E149" s="36">
        <f t="shared" si="197"/>
        <v>6600000</v>
      </c>
      <c r="G149" s="57">
        <f>+$A$13</f>
        <v>100</v>
      </c>
      <c r="H149" s="36"/>
      <c r="I149" s="36"/>
      <c r="J149" s="36">
        <f t="shared" si="198"/>
        <v>0</v>
      </c>
      <c r="K149" s="36">
        <f t="shared" si="199"/>
        <v>0</v>
      </c>
      <c r="M149" s="57">
        <f>+$A$13</f>
        <v>100</v>
      </c>
      <c r="N149" s="36"/>
      <c r="O149" s="36"/>
      <c r="P149" s="36">
        <f t="shared" si="200"/>
        <v>0</v>
      </c>
      <c r="Q149" s="36">
        <f t="shared" si="201"/>
        <v>0</v>
      </c>
      <c r="S149" s="57">
        <f>+$A$13</f>
        <v>100</v>
      </c>
      <c r="T149" s="36"/>
      <c r="U149" s="36"/>
      <c r="V149" s="36">
        <f t="shared" si="202"/>
        <v>0</v>
      </c>
      <c r="W149" s="36">
        <f t="shared" si="203"/>
        <v>0</v>
      </c>
      <c r="Y149" s="57">
        <f>+$A$13</f>
        <v>100</v>
      </c>
      <c r="Z149" s="36"/>
      <c r="AA149" s="36"/>
      <c r="AB149" s="36">
        <f t="shared" si="204"/>
        <v>0</v>
      </c>
      <c r="AC149" s="36">
        <f t="shared" si="205"/>
        <v>0</v>
      </c>
      <c r="AE149" s="57">
        <f>+$A$13</f>
        <v>100</v>
      </c>
      <c r="AF149" s="36"/>
      <c r="AG149" s="36"/>
      <c r="AH149" s="36">
        <f t="shared" si="206"/>
        <v>0</v>
      </c>
      <c r="AI149" s="36">
        <f t="shared" si="207"/>
        <v>0</v>
      </c>
      <c r="AK149" s="57">
        <f>+$A$13</f>
        <v>100</v>
      </c>
      <c r="AL149" s="36"/>
      <c r="AM149" s="36"/>
      <c r="AN149" s="36">
        <f t="shared" si="208"/>
        <v>0</v>
      </c>
      <c r="AO149" s="36">
        <f t="shared" si="209"/>
        <v>0</v>
      </c>
      <c r="AQ149" s="57">
        <f>+$A$13</f>
        <v>100</v>
      </c>
      <c r="AR149" s="36"/>
      <c r="AS149" s="36"/>
      <c r="AT149" s="36">
        <f t="shared" si="210"/>
        <v>0</v>
      </c>
      <c r="AU149" s="36">
        <f t="shared" si="211"/>
        <v>0</v>
      </c>
      <c r="AW149" s="57">
        <f>+$A$13</f>
        <v>100</v>
      </c>
      <c r="AX149" s="36"/>
      <c r="AY149" s="36"/>
      <c r="AZ149" s="36">
        <f t="shared" si="212"/>
        <v>66</v>
      </c>
      <c r="BA149" s="36">
        <f t="shared" si="213"/>
        <v>6600000</v>
      </c>
    </row>
    <row r="150" spans="1:53">
      <c r="A150" s="57">
        <f>+$A$14</f>
        <v>35</v>
      </c>
      <c r="B150" s="36"/>
      <c r="C150" s="36"/>
      <c r="D150" s="36">
        <f t="shared" si="196"/>
        <v>34</v>
      </c>
      <c r="E150" s="36">
        <f t="shared" si="197"/>
        <v>1190000</v>
      </c>
      <c r="G150" s="57">
        <f>+$A$14</f>
        <v>35</v>
      </c>
      <c r="H150" s="36"/>
      <c r="I150" s="36"/>
      <c r="J150" s="36">
        <f t="shared" si="198"/>
        <v>0</v>
      </c>
      <c r="K150" s="36">
        <f t="shared" si="199"/>
        <v>0</v>
      </c>
      <c r="M150" s="57">
        <f>+$A$14</f>
        <v>35</v>
      </c>
      <c r="N150" s="36"/>
      <c r="O150" s="36"/>
      <c r="P150" s="36">
        <f t="shared" si="200"/>
        <v>0</v>
      </c>
      <c r="Q150" s="36">
        <f t="shared" si="201"/>
        <v>0</v>
      </c>
      <c r="S150" s="57">
        <f>+$A$14</f>
        <v>35</v>
      </c>
      <c r="T150" s="36"/>
      <c r="U150" s="36"/>
      <c r="V150" s="36">
        <f t="shared" si="202"/>
        <v>0</v>
      </c>
      <c r="W150" s="36">
        <f t="shared" si="203"/>
        <v>0</v>
      </c>
      <c r="Y150" s="57">
        <f>+$A$14</f>
        <v>35</v>
      </c>
      <c r="Z150" s="36"/>
      <c r="AA150" s="36"/>
      <c r="AB150" s="36">
        <f t="shared" si="204"/>
        <v>0</v>
      </c>
      <c r="AC150" s="36">
        <f t="shared" si="205"/>
        <v>0</v>
      </c>
      <c r="AE150" s="57">
        <f>+$A$14</f>
        <v>35</v>
      </c>
      <c r="AF150" s="36"/>
      <c r="AG150" s="36"/>
      <c r="AH150" s="36">
        <f t="shared" si="206"/>
        <v>0</v>
      </c>
      <c r="AI150" s="36">
        <f t="shared" si="207"/>
        <v>0</v>
      </c>
      <c r="AK150" s="57">
        <f>+$A$14</f>
        <v>35</v>
      </c>
      <c r="AL150" s="36"/>
      <c r="AM150" s="36"/>
      <c r="AN150" s="36">
        <f t="shared" si="208"/>
        <v>0</v>
      </c>
      <c r="AO150" s="36">
        <f t="shared" si="209"/>
        <v>0</v>
      </c>
      <c r="AQ150" s="57">
        <f>+$A$14</f>
        <v>35</v>
      </c>
      <c r="AR150" s="36"/>
      <c r="AS150" s="36"/>
      <c r="AT150" s="36">
        <f t="shared" si="210"/>
        <v>0</v>
      </c>
      <c r="AU150" s="36">
        <f t="shared" si="211"/>
        <v>0</v>
      </c>
      <c r="AW150" s="57">
        <f>+$A$14</f>
        <v>35</v>
      </c>
      <c r="AX150" s="36"/>
      <c r="AY150" s="36"/>
      <c r="AZ150" s="36">
        <f t="shared" si="212"/>
        <v>34</v>
      </c>
      <c r="BA150" s="36">
        <f t="shared" si="213"/>
        <v>1190000</v>
      </c>
    </row>
    <row r="151" spans="1:53">
      <c r="A151" s="57">
        <f>+$A$15</f>
        <v>57</v>
      </c>
      <c r="B151" s="36"/>
      <c r="C151" s="36"/>
      <c r="D151" s="36">
        <f t="shared" si="196"/>
        <v>0</v>
      </c>
      <c r="E151" s="36">
        <f t="shared" si="197"/>
        <v>0</v>
      </c>
      <c r="G151" s="57">
        <f>+$A$15</f>
        <v>57</v>
      </c>
      <c r="H151" s="36"/>
      <c r="I151" s="36"/>
      <c r="J151" s="36">
        <f t="shared" si="198"/>
        <v>0</v>
      </c>
      <c r="K151" s="36">
        <f t="shared" si="199"/>
        <v>0</v>
      </c>
      <c r="M151" s="57">
        <f>+$A$15</f>
        <v>57</v>
      </c>
      <c r="N151" s="36"/>
      <c r="O151" s="36"/>
      <c r="P151" s="36">
        <f t="shared" si="200"/>
        <v>0</v>
      </c>
      <c r="Q151" s="36">
        <f t="shared" si="201"/>
        <v>0</v>
      </c>
      <c r="S151" s="57">
        <f>+$A$15</f>
        <v>57</v>
      </c>
      <c r="T151" s="36"/>
      <c r="U151" s="36"/>
      <c r="V151" s="36">
        <f t="shared" si="202"/>
        <v>0</v>
      </c>
      <c r="W151" s="36">
        <f t="shared" si="203"/>
        <v>0</v>
      </c>
      <c r="Y151" s="57">
        <f>+$A$15</f>
        <v>57</v>
      </c>
      <c r="Z151" s="36"/>
      <c r="AA151" s="36"/>
      <c r="AB151" s="36">
        <f t="shared" si="204"/>
        <v>0</v>
      </c>
      <c r="AC151" s="36">
        <f t="shared" si="205"/>
        <v>0</v>
      </c>
      <c r="AE151" s="57">
        <f>+$A$15</f>
        <v>57</v>
      </c>
      <c r="AF151" s="36"/>
      <c r="AG151" s="36"/>
      <c r="AH151" s="36">
        <f t="shared" si="206"/>
        <v>0</v>
      </c>
      <c r="AI151" s="36">
        <f t="shared" si="207"/>
        <v>0</v>
      </c>
      <c r="AK151" s="57">
        <f>+$A$15</f>
        <v>57</v>
      </c>
      <c r="AL151" s="36"/>
      <c r="AM151" s="36"/>
      <c r="AN151" s="36">
        <f t="shared" si="208"/>
        <v>0</v>
      </c>
      <c r="AO151" s="36">
        <f t="shared" si="209"/>
        <v>0</v>
      </c>
      <c r="AQ151" s="57">
        <f>+$A$15</f>
        <v>57</v>
      </c>
      <c r="AR151" s="36"/>
      <c r="AS151" s="36"/>
      <c r="AT151" s="36">
        <f t="shared" si="210"/>
        <v>0</v>
      </c>
      <c r="AU151" s="36">
        <f t="shared" si="211"/>
        <v>0</v>
      </c>
      <c r="AW151" s="57">
        <f>+$A$15</f>
        <v>57</v>
      </c>
      <c r="AX151" s="36"/>
      <c r="AY151" s="36"/>
      <c r="AZ151" s="36">
        <f t="shared" si="212"/>
        <v>0</v>
      </c>
      <c r="BA151" s="36">
        <f t="shared" si="213"/>
        <v>0</v>
      </c>
    </row>
    <row r="152" spans="1:53">
      <c r="A152" s="57">
        <f>+$A$16</f>
        <v>20</v>
      </c>
      <c r="B152" s="36"/>
      <c r="C152" s="36"/>
      <c r="D152" s="36">
        <f t="shared" si="196"/>
        <v>117</v>
      </c>
      <c r="E152" s="36">
        <f t="shared" si="197"/>
        <v>2340000</v>
      </c>
      <c r="G152" s="57">
        <f>+$A$16</f>
        <v>20</v>
      </c>
      <c r="H152" s="36"/>
      <c r="I152" s="36"/>
      <c r="J152" s="36">
        <f t="shared" si="198"/>
        <v>0</v>
      </c>
      <c r="K152" s="36">
        <f t="shared" si="199"/>
        <v>0</v>
      </c>
      <c r="M152" s="57">
        <f>+$A$16</f>
        <v>20</v>
      </c>
      <c r="N152" s="36"/>
      <c r="O152" s="36"/>
      <c r="P152" s="36">
        <f t="shared" si="200"/>
        <v>0</v>
      </c>
      <c r="Q152" s="36">
        <f t="shared" si="201"/>
        <v>0</v>
      </c>
      <c r="S152" s="57">
        <f>+$A$16</f>
        <v>20</v>
      </c>
      <c r="T152" s="36"/>
      <c r="U152" s="36"/>
      <c r="V152" s="36">
        <f t="shared" si="202"/>
        <v>0</v>
      </c>
      <c r="W152" s="36">
        <f t="shared" si="203"/>
        <v>0</v>
      </c>
      <c r="Y152" s="57">
        <f>+$A$16</f>
        <v>20</v>
      </c>
      <c r="Z152" s="36"/>
      <c r="AA152" s="36"/>
      <c r="AB152" s="36">
        <f t="shared" si="204"/>
        <v>0</v>
      </c>
      <c r="AC152" s="36">
        <f t="shared" si="205"/>
        <v>0</v>
      </c>
      <c r="AE152" s="57">
        <f>+$A$16</f>
        <v>20</v>
      </c>
      <c r="AF152" s="36"/>
      <c r="AG152" s="36"/>
      <c r="AH152" s="36">
        <f t="shared" si="206"/>
        <v>0</v>
      </c>
      <c r="AI152" s="36">
        <f t="shared" si="207"/>
        <v>0</v>
      </c>
      <c r="AK152" s="57">
        <f>+$A$16</f>
        <v>20</v>
      </c>
      <c r="AL152" s="36"/>
      <c r="AM152" s="36"/>
      <c r="AN152" s="36">
        <f t="shared" si="208"/>
        <v>0</v>
      </c>
      <c r="AO152" s="36">
        <f t="shared" si="209"/>
        <v>0</v>
      </c>
      <c r="AQ152" s="57">
        <f>+$A$16</f>
        <v>20</v>
      </c>
      <c r="AR152" s="36"/>
      <c r="AS152" s="36"/>
      <c r="AT152" s="36">
        <f t="shared" si="210"/>
        <v>0</v>
      </c>
      <c r="AU152" s="36">
        <f t="shared" si="211"/>
        <v>0</v>
      </c>
      <c r="AW152" s="57">
        <f>+$A$16</f>
        <v>20</v>
      </c>
      <c r="AX152" s="36"/>
      <c r="AY152" s="36"/>
      <c r="AZ152" s="36">
        <f t="shared" si="212"/>
        <v>117</v>
      </c>
      <c r="BA152" s="36">
        <f t="shared" si="213"/>
        <v>2340000</v>
      </c>
    </row>
    <row r="153" spans="1:53">
      <c r="A153" s="57">
        <f>+$A$17</f>
        <v>38</v>
      </c>
      <c r="B153" s="36"/>
      <c r="C153" s="36"/>
      <c r="D153" s="36">
        <f t="shared" si="196"/>
        <v>1</v>
      </c>
      <c r="E153" s="36">
        <f t="shared" si="197"/>
        <v>38000</v>
      </c>
      <c r="G153" s="57">
        <f>+$A$17</f>
        <v>38</v>
      </c>
      <c r="H153" s="36"/>
      <c r="I153" s="36"/>
      <c r="J153" s="36">
        <f t="shared" si="198"/>
        <v>0</v>
      </c>
      <c r="K153" s="36">
        <f t="shared" si="199"/>
        <v>0</v>
      </c>
      <c r="M153" s="57">
        <f>+$A$17</f>
        <v>38</v>
      </c>
      <c r="N153" s="36"/>
      <c r="O153" s="36"/>
      <c r="P153" s="36">
        <f t="shared" si="200"/>
        <v>0</v>
      </c>
      <c r="Q153" s="36">
        <f t="shared" si="201"/>
        <v>0</v>
      </c>
      <c r="S153" s="57">
        <f>+$A$17</f>
        <v>38</v>
      </c>
      <c r="T153" s="36"/>
      <c r="U153" s="36"/>
      <c r="V153" s="36">
        <f t="shared" si="202"/>
        <v>0</v>
      </c>
      <c r="W153" s="36">
        <f t="shared" si="203"/>
        <v>0</v>
      </c>
      <c r="Y153" s="57">
        <f>+$A$17</f>
        <v>38</v>
      </c>
      <c r="Z153" s="36"/>
      <c r="AA153" s="36"/>
      <c r="AB153" s="36">
        <f t="shared" si="204"/>
        <v>0</v>
      </c>
      <c r="AC153" s="36">
        <f t="shared" si="205"/>
        <v>0</v>
      </c>
      <c r="AE153" s="57">
        <f>+$A$17</f>
        <v>38</v>
      </c>
      <c r="AF153" s="36"/>
      <c r="AG153" s="36"/>
      <c r="AH153" s="36">
        <f t="shared" si="206"/>
        <v>0</v>
      </c>
      <c r="AI153" s="36">
        <f t="shared" si="207"/>
        <v>0</v>
      </c>
      <c r="AK153" s="57">
        <f>+$A$17</f>
        <v>38</v>
      </c>
      <c r="AL153" s="36"/>
      <c r="AM153" s="36"/>
      <c r="AN153" s="36">
        <f t="shared" si="208"/>
        <v>0</v>
      </c>
      <c r="AO153" s="36">
        <f t="shared" si="209"/>
        <v>0</v>
      </c>
      <c r="AQ153" s="57">
        <f>+$A$17</f>
        <v>38</v>
      </c>
      <c r="AR153" s="36"/>
      <c r="AS153" s="36"/>
      <c r="AT153" s="36">
        <f t="shared" si="210"/>
        <v>0</v>
      </c>
      <c r="AU153" s="36">
        <f t="shared" si="211"/>
        <v>0</v>
      </c>
      <c r="AW153" s="57">
        <f>+$A$17</f>
        <v>38</v>
      </c>
      <c r="AX153" s="36"/>
      <c r="AY153" s="36"/>
      <c r="AZ153" s="36">
        <f t="shared" si="212"/>
        <v>1</v>
      </c>
      <c r="BA153" s="36">
        <f t="shared" si="213"/>
        <v>38000</v>
      </c>
    </row>
    <row r="154" spans="1:53">
      <c r="A154" s="57">
        <f>+$A$18</f>
        <v>40</v>
      </c>
      <c r="B154" s="36"/>
      <c r="C154" s="36"/>
      <c r="D154" s="36">
        <f t="shared" si="196"/>
        <v>0</v>
      </c>
      <c r="E154" s="36">
        <f t="shared" si="197"/>
        <v>0</v>
      </c>
      <c r="G154" s="57">
        <f>+$A$18</f>
        <v>40</v>
      </c>
      <c r="H154" s="36"/>
      <c r="I154" s="36"/>
      <c r="J154" s="36">
        <f t="shared" si="198"/>
        <v>0</v>
      </c>
      <c r="K154" s="36">
        <f t="shared" si="199"/>
        <v>0</v>
      </c>
      <c r="M154" s="57">
        <f>+$A$18</f>
        <v>40</v>
      </c>
      <c r="N154" s="36"/>
      <c r="O154" s="36"/>
      <c r="P154" s="36">
        <f t="shared" si="200"/>
        <v>0</v>
      </c>
      <c r="Q154" s="36">
        <f t="shared" si="201"/>
        <v>0</v>
      </c>
      <c r="S154" s="57">
        <f>+$A$18</f>
        <v>40</v>
      </c>
      <c r="T154" s="36"/>
      <c r="U154" s="36"/>
      <c r="V154" s="36">
        <f t="shared" si="202"/>
        <v>0</v>
      </c>
      <c r="W154" s="36">
        <f t="shared" si="203"/>
        <v>0</v>
      </c>
      <c r="Y154" s="57">
        <f>+$A$18</f>
        <v>40</v>
      </c>
      <c r="Z154" s="36"/>
      <c r="AA154" s="36"/>
      <c r="AB154" s="36">
        <f t="shared" si="204"/>
        <v>0</v>
      </c>
      <c r="AC154" s="36">
        <f t="shared" si="205"/>
        <v>0</v>
      </c>
      <c r="AE154" s="57">
        <f>+$A$18</f>
        <v>40</v>
      </c>
      <c r="AF154" s="36"/>
      <c r="AG154" s="36"/>
      <c r="AH154" s="36">
        <f t="shared" si="206"/>
        <v>0</v>
      </c>
      <c r="AI154" s="36">
        <f t="shared" si="207"/>
        <v>0</v>
      </c>
      <c r="AK154" s="57">
        <f>+$A$18</f>
        <v>40</v>
      </c>
      <c r="AL154" s="36"/>
      <c r="AM154" s="36"/>
      <c r="AN154" s="36">
        <f t="shared" si="208"/>
        <v>0</v>
      </c>
      <c r="AO154" s="36">
        <f t="shared" si="209"/>
        <v>0</v>
      </c>
      <c r="AQ154" s="57">
        <f>+$A$18</f>
        <v>40</v>
      </c>
      <c r="AR154" s="36"/>
      <c r="AS154" s="36"/>
      <c r="AT154" s="36">
        <f t="shared" si="210"/>
        <v>0</v>
      </c>
      <c r="AU154" s="36">
        <f t="shared" si="211"/>
        <v>0</v>
      </c>
      <c r="AW154" s="57">
        <f>+$A$18</f>
        <v>40</v>
      </c>
      <c r="AX154" s="36"/>
      <c r="AY154" s="36"/>
      <c r="AZ154" s="36">
        <f t="shared" si="212"/>
        <v>0</v>
      </c>
      <c r="BA154" s="36">
        <f t="shared" si="213"/>
        <v>0</v>
      </c>
    </row>
    <row r="155" spans="1:53">
      <c r="A155" s="57">
        <f>+$A$19</f>
        <v>42</v>
      </c>
      <c r="B155" s="36"/>
      <c r="C155" s="36"/>
      <c r="D155" s="36">
        <f t="shared" si="196"/>
        <v>244</v>
      </c>
      <c r="E155" s="36">
        <f t="shared" si="197"/>
        <v>10248000</v>
      </c>
      <c r="G155" s="57">
        <f>+$A$19</f>
        <v>42</v>
      </c>
      <c r="H155" s="36">
        <v>49</v>
      </c>
      <c r="I155" s="36">
        <v>2</v>
      </c>
      <c r="J155" s="36">
        <f t="shared" si="198"/>
        <v>590</v>
      </c>
      <c r="K155" s="36">
        <f t="shared" si="199"/>
        <v>24780000</v>
      </c>
      <c r="M155" s="57">
        <f>+$A$19</f>
        <v>42</v>
      </c>
      <c r="N155" s="36">
        <v>64</v>
      </c>
      <c r="O155" s="36">
        <v>2</v>
      </c>
      <c r="P155" s="36">
        <f t="shared" si="200"/>
        <v>770</v>
      </c>
      <c r="Q155" s="36">
        <f t="shared" si="201"/>
        <v>32340000</v>
      </c>
      <c r="S155" s="57">
        <f>+$A$19</f>
        <v>42</v>
      </c>
      <c r="T155" s="36"/>
      <c r="U155" s="36"/>
      <c r="V155" s="36">
        <f t="shared" si="202"/>
        <v>0</v>
      </c>
      <c r="W155" s="36">
        <f t="shared" si="203"/>
        <v>0</v>
      </c>
      <c r="Y155" s="57">
        <f>+$A$19</f>
        <v>42</v>
      </c>
      <c r="Z155" s="36"/>
      <c r="AA155" s="36"/>
      <c r="AB155" s="36">
        <f t="shared" si="204"/>
        <v>0</v>
      </c>
      <c r="AC155" s="36">
        <f t="shared" si="205"/>
        <v>0</v>
      </c>
      <c r="AE155" s="57">
        <f>+$A$19</f>
        <v>42</v>
      </c>
      <c r="AF155" s="36"/>
      <c r="AG155" s="36"/>
      <c r="AH155" s="36">
        <f t="shared" si="206"/>
        <v>0</v>
      </c>
      <c r="AI155" s="36">
        <f t="shared" si="207"/>
        <v>0</v>
      </c>
      <c r="AK155" s="57">
        <f>+$A$19</f>
        <v>42</v>
      </c>
      <c r="AL155" s="36"/>
      <c r="AM155" s="36"/>
      <c r="AN155" s="36">
        <f t="shared" si="208"/>
        <v>0</v>
      </c>
      <c r="AO155" s="36">
        <f t="shared" si="209"/>
        <v>0</v>
      </c>
      <c r="AQ155" s="57">
        <f>+$A$19</f>
        <v>42</v>
      </c>
      <c r="AR155" s="36"/>
      <c r="AS155" s="36"/>
      <c r="AT155" s="36">
        <f t="shared" si="210"/>
        <v>0</v>
      </c>
      <c r="AU155" s="36">
        <f t="shared" si="211"/>
        <v>0</v>
      </c>
      <c r="AW155" s="57">
        <f>+$A$19</f>
        <v>42</v>
      </c>
      <c r="AX155" s="36"/>
      <c r="AY155" s="36"/>
      <c r="AZ155" s="36">
        <f t="shared" si="212"/>
        <v>64</v>
      </c>
      <c r="BA155" s="36">
        <f t="shared" si="213"/>
        <v>2688000</v>
      </c>
    </row>
    <row r="156" spans="1:53">
      <c r="A156" s="57">
        <f>+$A$20</f>
        <v>45</v>
      </c>
      <c r="B156" s="36"/>
      <c r="C156" s="36"/>
      <c r="D156" s="36">
        <f t="shared" si="196"/>
        <v>431</v>
      </c>
      <c r="E156" s="36">
        <f t="shared" si="197"/>
        <v>19395000</v>
      </c>
      <c r="G156" s="57">
        <f>+$A$20</f>
        <v>45</v>
      </c>
      <c r="H156" s="36">
        <v>14</v>
      </c>
      <c r="I156" s="36">
        <v>7</v>
      </c>
      <c r="J156" s="36">
        <f t="shared" si="198"/>
        <v>175</v>
      </c>
      <c r="K156" s="36">
        <f t="shared" si="199"/>
        <v>7875000</v>
      </c>
      <c r="M156" s="57">
        <f>+$A$20</f>
        <v>45</v>
      </c>
      <c r="N156" s="36">
        <v>7</v>
      </c>
      <c r="O156" s="36"/>
      <c r="P156" s="36">
        <f t="shared" si="200"/>
        <v>84</v>
      </c>
      <c r="Q156" s="36">
        <f t="shared" si="201"/>
        <v>3780000</v>
      </c>
      <c r="S156" s="57">
        <f>+$A$20</f>
        <v>45</v>
      </c>
      <c r="T156" s="36"/>
      <c r="U156" s="36"/>
      <c r="V156" s="36">
        <f t="shared" si="202"/>
        <v>0</v>
      </c>
      <c r="W156" s="36">
        <f>+V156*S156*1000</f>
        <v>0</v>
      </c>
      <c r="Y156" s="57">
        <f>+$A$20</f>
        <v>45</v>
      </c>
      <c r="Z156" s="36"/>
      <c r="AA156" s="36"/>
      <c r="AB156" s="36">
        <f t="shared" si="204"/>
        <v>0</v>
      </c>
      <c r="AC156" s="36">
        <f t="shared" si="205"/>
        <v>0</v>
      </c>
      <c r="AE156" s="57">
        <f>+$A$20</f>
        <v>45</v>
      </c>
      <c r="AF156" s="36"/>
      <c r="AG156" s="36"/>
      <c r="AH156" s="36">
        <f t="shared" si="206"/>
        <v>0</v>
      </c>
      <c r="AI156" s="36">
        <f t="shared" si="207"/>
        <v>0</v>
      </c>
      <c r="AK156" s="57">
        <f>+$A$20</f>
        <v>45</v>
      </c>
      <c r="AL156" s="36"/>
      <c r="AM156" s="36"/>
      <c r="AN156" s="36">
        <f t="shared" si="208"/>
        <v>0</v>
      </c>
      <c r="AO156" s="36">
        <f t="shared" si="209"/>
        <v>0</v>
      </c>
      <c r="AQ156" s="57">
        <f>+$A$20</f>
        <v>45</v>
      </c>
      <c r="AR156" s="36"/>
      <c r="AS156" s="36"/>
      <c r="AT156" s="36">
        <f t="shared" si="210"/>
        <v>0</v>
      </c>
      <c r="AU156" s="36">
        <f t="shared" si="211"/>
        <v>0</v>
      </c>
      <c r="AW156" s="57">
        <f>+$A$20</f>
        <v>45</v>
      </c>
      <c r="AX156" s="36"/>
      <c r="AY156" s="36"/>
      <c r="AZ156" s="36">
        <f t="shared" si="212"/>
        <v>522</v>
      </c>
      <c r="BA156" s="36">
        <f t="shared" si="213"/>
        <v>23490000</v>
      </c>
    </row>
    <row r="157" spans="1:53">
      <c r="A157" s="57">
        <f>+$A$21</f>
        <v>50</v>
      </c>
      <c r="B157" s="36"/>
      <c r="C157" s="36"/>
      <c r="D157" s="36">
        <f t="shared" si="196"/>
        <v>-80</v>
      </c>
      <c r="E157" s="36">
        <f t="shared" si="197"/>
        <v>-4000000</v>
      </c>
      <c r="G157" s="57">
        <f>+$A$21</f>
        <v>50</v>
      </c>
      <c r="H157" s="36"/>
      <c r="I157" s="36"/>
      <c r="J157" s="36">
        <f t="shared" si="198"/>
        <v>0</v>
      </c>
      <c r="K157" s="36">
        <f t="shared" si="199"/>
        <v>0</v>
      </c>
      <c r="M157" s="57">
        <f>+$A$21</f>
        <v>50</v>
      </c>
      <c r="N157" s="36"/>
      <c r="O157" s="36"/>
      <c r="P157" s="36">
        <f t="shared" si="200"/>
        <v>0</v>
      </c>
      <c r="Q157" s="36">
        <f t="shared" si="201"/>
        <v>0</v>
      </c>
      <c r="S157" s="57">
        <f>+$A$21</f>
        <v>50</v>
      </c>
      <c r="T157" s="36"/>
      <c r="U157" s="36"/>
      <c r="V157" s="36">
        <f t="shared" si="202"/>
        <v>0</v>
      </c>
      <c r="W157" s="36">
        <f t="shared" si="203"/>
        <v>0</v>
      </c>
      <c r="Y157" s="57">
        <f>+$A$21</f>
        <v>50</v>
      </c>
      <c r="Z157" s="36"/>
      <c r="AA157" s="36"/>
      <c r="AB157" s="36">
        <f t="shared" si="204"/>
        <v>0</v>
      </c>
      <c r="AC157" s="36">
        <f t="shared" si="205"/>
        <v>0</v>
      </c>
      <c r="AE157" s="57">
        <f>+$A$21</f>
        <v>50</v>
      </c>
      <c r="AF157" s="36"/>
      <c r="AG157" s="36"/>
      <c r="AH157" s="36">
        <f t="shared" si="206"/>
        <v>0</v>
      </c>
      <c r="AI157" s="36">
        <f t="shared" si="207"/>
        <v>0</v>
      </c>
      <c r="AK157" s="57">
        <f>+$A$21</f>
        <v>50</v>
      </c>
      <c r="AL157" s="36"/>
      <c r="AM157" s="36"/>
      <c r="AN157" s="36">
        <f t="shared" si="208"/>
        <v>0</v>
      </c>
      <c r="AO157" s="36">
        <f t="shared" si="209"/>
        <v>0</v>
      </c>
      <c r="AQ157" s="57">
        <f>+$A$21</f>
        <v>50</v>
      </c>
      <c r="AR157" s="36"/>
      <c r="AS157" s="36"/>
      <c r="AT157" s="36">
        <f t="shared" si="210"/>
        <v>0</v>
      </c>
      <c r="AU157" s="36">
        <f t="shared" si="211"/>
        <v>0</v>
      </c>
      <c r="AW157" s="57">
        <f>+$A$21</f>
        <v>50</v>
      </c>
      <c r="AX157" s="36"/>
      <c r="AY157" s="36"/>
      <c r="AZ157" s="36">
        <f t="shared" si="212"/>
        <v>-80</v>
      </c>
      <c r="BA157" s="36">
        <f t="shared" si="213"/>
        <v>-4000000</v>
      </c>
    </row>
    <row r="158" spans="1:53">
      <c r="A158" s="57">
        <f>+$A$22</f>
        <v>37</v>
      </c>
      <c r="B158" s="36"/>
      <c r="C158" s="36"/>
      <c r="D158" s="36">
        <f t="shared" si="196"/>
        <v>0</v>
      </c>
      <c r="E158" s="36">
        <f t="shared" si="197"/>
        <v>0</v>
      </c>
      <c r="G158" s="57">
        <f>+$A$22</f>
        <v>37</v>
      </c>
      <c r="H158" s="36"/>
      <c r="I158" s="36"/>
      <c r="J158" s="36">
        <f t="shared" si="198"/>
        <v>0</v>
      </c>
      <c r="K158" s="36">
        <f t="shared" si="199"/>
        <v>0</v>
      </c>
      <c r="M158" s="57">
        <f>+$A$22</f>
        <v>37</v>
      </c>
      <c r="N158" s="36"/>
      <c r="O158" s="36"/>
      <c r="P158" s="36">
        <f t="shared" si="200"/>
        <v>0</v>
      </c>
      <c r="Q158" s="36">
        <f t="shared" si="201"/>
        <v>0</v>
      </c>
      <c r="S158" s="57">
        <f>+$A$22</f>
        <v>37</v>
      </c>
      <c r="T158" s="36"/>
      <c r="U158" s="36"/>
      <c r="V158" s="36">
        <f t="shared" si="202"/>
        <v>0</v>
      </c>
      <c r="W158" s="36">
        <f t="shared" si="203"/>
        <v>0</v>
      </c>
      <c r="Y158" s="57">
        <f>+$A$22</f>
        <v>37</v>
      </c>
      <c r="Z158" s="36"/>
      <c r="AA158" s="36"/>
      <c r="AB158" s="36">
        <f t="shared" si="204"/>
        <v>0</v>
      </c>
      <c r="AC158" s="36">
        <f t="shared" si="205"/>
        <v>0</v>
      </c>
      <c r="AE158" s="57">
        <f>+$A$22</f>
        <v>37</v>
      </c>
      <c r="AF158" s="36"/>
      <c r="AG158" s="36"/>
      <c r="AH158" s="36">
        <f t="shared" si="206"/>
        <v>0</v>
      </c>
      <c r="AI158" s="36">
        <f t="shared" si="207"/>
        <v>0</v>
      </c>
      <c r="AK158" s="57">
        <f>+$A$22</f>
        <v>37</v>
      </c>
      <c r="AL158" s="36"/>
      <c r="AM158" s="36"/>
      <c r="AN158" s="36">
        <f t="shared" si="208"/>
        <v>0</v>
      </c>
      <c r="AO158" s="36">
        <f t="shared" si="209"/>
        <v>0</v>
      </c>
      <c r="AQ158" s="57">
        <f>+$A$22</f>
        <v>37</v>
      </c>
      <c r="AR158" s="36"/>
      <c r="AS158" s="36"/>
      <c r="AT158" s="36">
        <f t="shared" si="210"/>
        <v>0</v>
      </c>
      <c r="AU158" s="36">
        <f t="shared" si="211"/>
        <v>0</v>
      </c>
      <c r="AW158" s="57">
        <f>+$A$22</f>
        <v>37</v>
      </c>
      <c r="AX158" s="36"/>
      <c r="AY158" s="36"/>
      <c r="AZ158" s="36">
        <f t="shared" si="212"/>
        <v>0</v>
      </c>
      <c r="BA158" s="36">
        <f t="shared" si="213"/>
        <v>0</v>
      </c>
    </row>
    <row r="159" spans="1:53">
      <c r="A159" s="57">
        <f>+$A$23</f>
        <v>65</v>
      </c>
      <c r="B159" s="36"/>
      <c r="C159" s="36"/>
      <c r="D159" s="36">
        <f t="shared" si="196"/>
        <v>-1149</v>
      </c>
      <c r="E159" s="36">
        <f t="shared" si="197"/>
        <v>-74685000</v>
      </c>
      <c r="G159" s="57">
        <f>+$A$23</f>
        <v>65</v>
      </c>
      <c r="H159" s="36"/>
      <c r="I159" s="36"/>
      <c r="J159" s="36">
        <f t="shared" si="198"/>
        <v>0</v>
      </c>
      <c r="K159" s="36">
        <f t="shared" si="199"/>
        <v>0</v>
      </c>
      <c r="M159" s="57">
        <f>+$A$23</f>
        <v>65</v>
      </c>
      <c r="N159" s="36">
        <v>2</v>
      </c>
      <c r="O159" s="36">
        <v>4</v>
      </c>
      <c r="P159" s="36">
        <f t="shared" si="200"/>
        <v>28</v>
      </c>
      <c r="Q159" s="36">
        <f t="shared" si="201"/>
        <v>1820000</v>
      </c>
      <c r="S159" s="57">
        <f>+$A$23</f>
        <v>65</v>
      </c>
      <c r="T159" s="36"/>
      <c r="U159" s="36"/>
      <c r="V159" s="36">
        <f t="shared" si="202"/>
        <v>0</v>
      </c>
      <c r="W159" s="36">
        <f t="shared" si="203"/>
        <v>0</v>
      </c>
      <c r="Y159" s="57">
        <f>+$A$23</f>
        <v>65</v>
      </c>
      <c r="Z159" s="36"/>
      <c r="AA159" s="36"/>
      <c r="AB159" s="36">
        <f t="shared" si="204"/>
        <v>0</v>
      </c>
      <c r="AC159" s="36">
        <f t="shared" si="205"/>
        <v>0</v>
      </c>
      <c r="AE159" s="57">
        <f>+$A$23</f>
        <v>65</v>
      </c>
      <c r="AF159" s="36"/>
      <c r="AG159" s="36"/>
      <c r="AH159" s="36">
        <f t="shared" si="206"/>
        <v>0</v>
      </c>
      <c r="AI159" s="36">
        <f t="shared" si="207"/>
        <v>0</v>
      </c>
      <c r="AK159" s="57">
        <f>+$A$23</f>
        <v>65</v>
      </c>
      <c r="AL159" s="36"/>
      <c r="AM159" s="36"/>
      <c r="AN159" s="36">
        <f t="shared" si="208"/>
        <v>0</v>
      </c>
      <c r="AO159" s="36">
        <f t="shared" si="209"/>
        <v>0</v>
      </c>
      <c r="AQ159" s="57">
        <f>+$A$23</f>
        <v>65</v>
      </c>
      <c r="AR159" s="36"/>
      <c r="AS159" s="36"/>
      <c r="AT159" s="36">
        <f t="shared" si="210"/>
        <v>0</v>
      </c>
      <c r="AU159" s="36">
        <f t="shared" si="211"/>
        <v>0</v>
      </c>
      <c r="AW159" s="57">
        <f>+$A$23</f>
        <v>65</v>
      </c>
      <c r="AX159" s="36"/>
      <c r="AY159" s="36"/>
      <c r="AZ159" s="36">
        <f t="shared" si="212"/>
        <v>-1177</v>
      </c>
      <c r="BA159" s="36">
        <f t="shared" si="213"/>
        <v>-76505000</v>
      </c>
    </row>
    <row r="160" spans="1:53">
      <c r="A160" s="57">
        <f>+$A$24</f>
        <v>52</v>
      </c>
      <c r="B160" s="36"/>
      <c r="C160" s="36"/>
      <c r="D160" s="36">
        <f t="shared" si="196"/>
        <v>35</v>
      </c>
      <c r="E160" s="36">
        <f t="shared" si="197"/>
        <v>1820000</v>
      </c>
      <c r="G160" s="57">
        <f>+$A$24</f>
        <v>52</v>
      </c>
      <c r="H160" s="36"/>
      <c r="I160" s="36"/>
      <c r="J160" s="36">
        <f t="shared" si="198"/>
        <v>0</v>
      </c>
      <c r="K160" s="36">
        <f t="shared" si="199"/>
        <v>0</v>
      </c>
      <c r="M160" s="57">
        <f>+$A$24</f>
        <v>52</v>
      </c>
      <c r="N160" s="36"/>
      <c r="O160" s="36"/>
      <c r="P160" s="36">
        <f t="shared" si="200"/>
        <v>0</v>
      </c>
      <c r="Q160" s="36">
        <f t="shared" si="201"/>
        <v>0</v>
      </c>
      <c r="S160" s="57">
        <f>+$A$24</f>
        <v>52</v>
      </c>
      <c r="T160" s="36"/>
      <c r="U160" s="36"/>
      <c r="V160" s="36">
        <f t="shared" si="202"/>
        <v>0</v>
      </c>
      <c r="W160" s="36">
        <f t="shared" si="203"/>
        <v>0</v>
      </c>
      <c r="Y160" s="57">
        <f>+$A$24</f>
        <v>52</v>
      </c>
      <c r="Z160" s="36"/>
      <c r="AA160" s="36"/>
      <c r="AB160" s="36">
        <f t="shared" si="204"/>
        <v>0</v>
      </c>
      <c r="AC160" s="36">
        <f t="shared" si="205"/>
        <v>0</v>
      </c>
      <c r="AE160" s="57">
        <f>+$A$24</f>
        <v>52</v>
      </c>
      <c r="AF160" s="36"/>
      <c r="AG160" s="36"/>
      <c r="AH160" s="36">
        <f t="shared" si="206"/>
        <v>0</v>
      </c>
      <c r="AI160" s="36">
        <f t="shared" si="207"/>
        <v>0</v>
      </c>
      <c r="AK160" s="57">
        <f>+$A$24</f>
        <v>52</v>
      </c>
      <c r="AL160" s="36"/>
      <c r="AM160" s="36"/>
      <c r="AN160" s="36">
        <f t="shared" si="208"/>
        <v>0</v>
      </c>
      <c r="AO160" s="36">
        <f t="shared" si="209"/>
        <v>0</v>
      </c>
      <c r="AQ160" s="57">
        <f>+$A$24</f>
        <v>52</v>
      </c>
      <c r="AR160" s="36"/>
      <c r="AS160" s="36"/>
      <c r="AT160" s="36">
        <f t="shared" si="210"/>
        <v>0</v>
      </c>
      <c r="AU160" s="36">
        <f t="shared" si="211"/>
        <v>0</v>
      </c>
      <c r="AW160" s="57">
        <f>+$A$24</f>
        <v>52</v>
      </c>
      <c r="AX160" s="36"/>
      <c r="AY160" s="36"/>
      <c r="AZ160" s="36">
        <f t="shared" si="212"/>
        <v>35</v>
      </c>
      <c r="BA160" s="36">
        <f t="shared" si="213"/>
        <v>1820000</v>
      </c>
    </row>
    <row r="161" spans="1:53">
      <c r="A161" s="57">
        <f>+$A$25</f>
        <v>85</v>
      </c>
      <c r="B161" s="36"/>
      <c r="C161" s="36"/>
      <c r="D161" s="36">
        <f t="shared" si="196"/>
        <v>262</v>
      </c>
      <c r="E161" s="36">
        <f t="shared" si="197"/>
        <v>22270000</v>
      </c>
      <c r="G161" s="57">
        <f>+$A$25</f>
        <v>85</v>
      </c>
      <c r="H161" s="36">
        <v>14</v>
      </c>
      <c r="I161" s="36">
        <v>9</v>
      </c>
      <c r="J161" s="36">
        <f t="shared" si="198"/>
        <v>177</v>
      </c>
      <c r="K161" s="36">
        <f t="shared" si="199"/>
        <v>15045000</v>
      </c>
      <c r="M161" s="57">
        <f>+$A$25</f>
        <v>85</v>
      </c>
      <c r="N161" s="36">
        <v>2</v>
      </c>
      <c r="O161" s="36">
        <v>6</v>
      </c>
      <c r="P161" s="36">
        <f t="shared" si="200"/>
        <v>30</v>
      </c>
      <c r="Q161" s="36">
        <f t="shared" si="201"/>
        <v>2550000</v>
      </c>
      <c r="S161" s="57">
        <f>+$A$25</f>
        <v>85</v>
      </c>
      <c r="T161" s="36"/>
      <c r="U161" s="36"/>
      <c r="V161" s="36">
        <f t="shared" si="202"/>
        <v>0</v>
      </c>
      <c r="W161" s="36">
        <f t="shared" si="203"/>
        <v>0</v>
      </c>
      <c r="Y161" s="57">
        <f>+$A$25</f>
        <v>85</v>
      </c>
      <c r="Z161" s="36"/>
      <c r="AA161" s="36"/>
      <c r="AB161" s="36">
        <f t="shared" si="204"/>
        <v>0</v>
      </c>
      <c r="AC161" s="36">
        <f t="shared" si="205"/>
        <v>0</v>
      </c>
      <c r="AE161" s="57">
        <f>+$A$25</f>
        <v>85</v>
      </c>
      <c r="AF161" s="36"/>
      <c r="AG161" s="36"/>
      <c r="AH161" s="36">
        <f t="shared" si="206"/>
        <v>0</v>
      </c>
      <c r="AI161" s="36">
        <f t="shared" si="207"/>
        <v>0</v>
      </c>
      <c r="AK161" s="57">
        <f>+$A$25</f>
        <v>85</v>
      </c>
      <c r="AL161" s="36"/>
      <c r="AM161" s="36"/>
      <c r="AN161" s="36">
        <f t="shared" si="208"/>
        <v>0</v>
      </c>
      <c r="AO161" s="36">
        <f t="shared" si="209"/>
        <v>0</v>
      </c>
      <c r="AQ161" s="57">
        <f>+$A$25</f>
        <v>85</v>
      </c>
      <c r="AR161" s="36"/>
      <c r="AS161" s="36"/>
      <c r="AT161" s="36">
        <f t="shared" si="210"/>
        <v>0</v>
      </c>
      <c r="AU161" s="36">
        <f t="shared" si="211"/>
        <v>0</v>
      </c>
      <c r="AW161" s="57">
        <f>+$A$25</f>
        <v>85</v>
      </c>
      <c r="AX161" s="36"/>
      <c r="AY161" s="36"/>
      <c r="AZ161" s="36">
        <f t="shared" si="212"/>
        <v>409</v>
      </c>
      <c r="BA161" s="36">
        <f t="shared" si="213"/>
        <v>34765000</v>
      </c>
    </row>
    <row r="162" spans="1:53">
      <c r="A162" s="57">
        <f>+$A$26</f>
        <v>55</v>
      </c>
      <c r="B162" s="36"/>
      <c r="C162" s="36"/>
      <c r="D162" s="36">
        <f t="shared" si="196"/>
        <v>2564</v>
      </c>
      <c r="E162" s="36">
        <f t="shared" si="197"/>
        <v>141020000</v>
      </c>
      <c r="G162" s="57">
        <f>+$A$26</f>
        <v>55</v>
      </c>
      <c r="H162" s="36">
        <v>38</v>
      </c>
      <c r="I162" s="36">
        <v>6</v>
      </c>
      <c r="J162" s="36">
        <f t="shared" si="198"/>
        <v>462</v>
      </c>
      <c r="K162" s="36">
        <f t="shared" si="199"/>
        <v>25410000</v>
      </c>
      <c r="M162" s="57">
        <f>+$A$26</f>
        <v>55</v>
      </c>
      <c r="N162" s="36">
        <v>24</v>
      </c>
      <c r="O162" s="36">
        <v>6</v>
      </c>
      <c r="P162" s="36">
        <f t="shared" si="200"/>
        <v>294</v>
      </c>
      <c r="Q162" s="36">
        <f t="shared" si="201"/>
        <v>16170000</v>
      </c>
      <c r="S162" s="57">
        <f>+$A$26</f>
        <v>55</v>
      </c>
      <c r="T162" s="36"/>
      <c r="U162" s="36"/>
      <c r="V162" s="36">
        <f t="shared" si="202"/>
        <v>0</v>
      </c>
      <c r="W162" s="36">
        <f t="shared" si="203"/>
        <v>0</v>
      </c>
      <c r="Y162" s="57">
        <f>+$A$26</f>
        <v>55</v>
      </c>
      <c r="Z162" s="36"/>
      <c r="AA162" s="36"/>
      <c r="AB162" s="36">
        <f t="shared" si="204"/>
        <v>0</v>
      </c>
      <c r="AC162" s="36">
        <f t="shared" si="205"/>
        <v>0</v>
      </c>
      <c r="AE162" s="57">
        <f>+$A$26</f>
        <v>55</v>
      </c>
      <c r="AF162" s="36"/>
      <c r="AG162" s="36"/>
      <c r="AH162" s="36">
        <f t="shared" si="206"/>
        <v>0</v>
      </c>
      <c r="AI162" s="36">
        <f t="shared" si="207"/>
        <v>0</v>
      </c>
      <c r="AK162" s="57">
        <f>+$A$26</f>
        <v>55</v>
      </c>
      <c r="AL162" s="36"/>
      <c r="AM162" s="36"/>
      <c r="AN162" s="36">
        <f t="shared" si="208"/>
        <v>0</v>
      </c>
      <c r="AO162" s="36">
        <f t="shared" si="209"/>
        <v>0</v>
      </c>
      <c r="AQ162" s="57">
        <f>+$A$26</f>
        <v>55</v>
      </c>
      <c r="AR162" s="36"/>
      <c r="AS162" s="36"/>
      <c r="AT162" s="36">
        <f t="shared" si="210"/>
        <v>0</v>
      </c>
      <c r="AU162" s="36">
        <f t="shared" si="211"/>
        <v>0</v>
      </c>
      <c r="AW162" s="57">
        <f>+$A$26</f>
        <v>55</v>
      </c>
      <c r="AX162" s="36"/>
      <c r="AY162" s="36"/>
      <c r="AZ162" s="36">
        <f t="shared" si="212"/>
        <v>2732</v>
      </c>
      <c r="BA162" s="36">
        <f t="shared" si="213"/>
        <v>150260000</v>
      </c>
    </row>
    <row r="163" spans="1:53">
      <c r="A163" s="57">
        <f>+$A$27</f>
        <v>120</v>
      </c>
      <c r="B163" s="36"/>
      <c r="C163" s="36"/>
      <c r="D163" s="36">
        <f t="shared" si="196"/>
        <v>50</v>
      </c>
      <c r="E163" s="36">
        <f t="shared" si="197"/>
        <v>6000000</v>
      </c>
      <c r="G163" s="57">
        <f>+$A$27</f>
        <v>120</v>
      </c>
      <c r="H163" s="36"/>
      <c r="I163" s="36"/>
      <c r="J163" s="36">
        <f t="shared" si="198"/>
        <v>0</v>
      </c>
      <c r="K163" s="36">
        <f t="shared" si="199"/>
        <v>0</v>
      </c>
      <c r="M163" s="57">
        <f>+$A$27</f>
        <v>120</v>
      </c>
      <c r="N163" s="36">
        <v>2</v>
      </c>
      <c r="O163" s="36">
        <v>9</v>
      </c>
      <c r="P163" s="36">
        <f t="shared" si="200"/>
        <v>33</v>
      </c>
      <c r="Q163" s="36">
        <f t="shared" si="201"/>
        <v>3960000</v>
      </c>
      <c r="S163" s="57">
        <f>+$A$27</f>
        <v>120</v>
      </c>
      <c r="T163" s="36"/>
      <c r="U163" s="36"/>
      <c r="V163" s="36">
        <f t="shared" si="202"/>
        <v>0</v>
      </c>
      <c r="W163" s="36">
        <f t="shared" si="203"/>
        <v>0</v>
      </c>
      <c r="Y163" s="57">
        <f>+$A$27</f>
        <v>120</v>
      </c>
      <c r="Z163" s="36"/>
      <c r="AA163" s="36"/>
      <c r="AB163" s="36">
        <f t="shared" si="204"/>
        <v>0</v>
      </c>
      <c r="AC163" s="36">
        <f t="shared" si="205"/>
        <v>0</v>
      </c>
      <c r="AE163" s="57">
        <f>+$A$27</f>
        <v>120</v>
      </c>
      <c r="AF163" s="36"/>
      <c r="AG163" s="36"/>
      <c r="AH163" s="36">
        <f t="shared" si="206"/>
        <v>0</v>
      </c>
      <c r="AI163" s="36">
        <f t="shared" si="207"/>
        <v>0</v>
      </c>
      <c r="AK163" s="57">
        <f>+$A$27</f>
        <v>120</v>
      </c>
      <c r="AL163" s="36"/>
      <c r="AM163" s="36"/>
      <c r="AN163" s="36">
        <f t="shared" si="208"/>
        <v>0</v>
      </c>
      <c r="AO163" s="36">
        <f t="shared" si="209"/>
        <v>0</v>
      </c>
      <c r="AQ163" s="57">
        <f>+$A$27</f>
        <v>120</v>
      </c>
      <c r="AR163" s="36"/>
      <c r="AS163" s="36"/>
      <c r="AT163" s="36">
        <f t="shared" si="210"/>
        <v>0</v>
      </c>
      <c r="AU163" s="36">
        <f t="shared" si="211"/>
        <v>0</v>
      </c>
      <c r="AW163" s="57">
        <f>+$A$27</f>
        <v>120</v>
      </c>
      <c r="AX163" s="36"/>
      <c r="AY163" s="36"/>
      <c r="AZ163" s="36">
        <f t="shared" si="212"/>
        <v>17</v>
      </c>
      <c r="BA163" s="36">
        <f t="shared" si="213"/>
        <v>2040000</v>
      </c>
    </row>
    <row r="164" spans="1:53">
      <c r="A164" s="57">
        <f>+$A$28</f>
        <v>72</v>
      </c>
      <c r="B164" s="36"/>
      <c r="C164" s="36"/>
      <c r="D164" s="36">
        <f t="shared" si="196"/>
        <v>14</v>
      </c>
      <c r="E164" s="36">
        <f t="shared" si="197"/>
        <v>1008000</v>
      </c>
      <c r="G164" s="57">
        <f>+$A$28</f>
        <v>72</v>
      </c>
      <c r="H164" s="36"/>
      <c r="I164" s="36"/>
      <c r="J164" s="36">
        <f t="shared" si="198"/>
        <v>0</v>
      </c>
      <c r="K164" s="36">
        <f t="shared" si="199"/>
        <v>0</v>
      </c>
      <c r="M164" s="57">
        <f>+$A$28</f>
        <v>72</v>
      </c>
      <c r="N164" s="36"/>
      <c r="O164" s="36"/>
      <c r="P164" s="36">
        <f t="shared" si="200"/>
        <v>0</v>
      </c>
      <c r="Q164" s="36">
        <f t="shared" si="201"/>
        <v>0</v>
      </c>
      <c r="S164" s="57">
        <f>+$A$28</f>
        <v>72</v>
      </c>
      <c r="T164" s="36"/>
      <c r="U164" s="36"/>
      <c r="V164" s="36">
        <f t="shared" si="202"/>
        <v>0</v>
      </c>
      <c r="W164" s="36">
        <f t="shared" si="203"/>
        <v>0</v>
      </c>
      <c r="Y164" s="57">
        <f>+$A$28</f>
        <v>72</v>
      </c>
      <c r="Z164" s="36"/>
      <c r="AA164" s="36"/>
      <c r="AB164" s="36">
        <f t="shared" si="204"/>
        <v>0</v>
      </c>
      <c r="AC164" s="36">
        <f t="shared" si="205"/>
        <v>0</v>
      </c>
      <c r="AE164" s="57">
        <f>+$A$28</f>
        <v>72</v>
      </c>
      <c r="AF164" s="36"/>
      <c r="AG164" s="36"/>
      <c r="AH164" s="36">
        <f t="shared" si="206"/>
        <v>0</v>
      </c>
      <c r="AI164" s="36">
        <f t="shared" si="207"/>
        <v>0</v>
      </c>
      <c r="AK164" s="57">
        <f>+$A$28</f>
        <v>72</v>
      </c>
      <c r="AL164" s="36"/>
      <c r="AM164" s="36"/>
      <c r="AN164" s="36">
        <f t="shared" si="208"/>
        <v>0</v>
      </c>
      <c r="AO164" s="36">
        <f t="shared" si="209"/>
        <v>0</v>
      </c>
      <c r="AQ164" s="57">
        <f>+$A$28</f>
        <v>72</v>
      </c>
      <c r="AR164" s="36"/>
      <c r="AS164" s="36"/>
      <c r="AT164" s="36">
        <f t="shared" si="210"/>
        <v>0</v>
      </c>
      <c r="AU164" s="36">
        <f t="shared" si="211"/>
        <v>0</v>
      </c>
      <c r="AW164" s="57">
        <f>+$A$28</f>
        <v>72</v>
      </c>
      <c r="AX164" s="36"/>
      <c r="AY164" s="36"/>
      <c r="AZ164" s="36">
        <f t="shared" si="212"/>
        <v>14</v>
      </c>
      <c r="BA164" s="36">
        <f t="shared" si="213"/>
        <v>1008000</v>
      </c>
    </row>
    <row r="165" spans="1:53">
      <c r="A165" s="57">
        <f>+$A$29</f>
        <v>105</v>
      </c>
      <c r="B165" s="36"/>
      <c r="C165" s="36"/>
      <c r="D165" s="36">
        <f t="shared" ref="D165" si="214">AZ131</f>
        <v>-69</v>
      </c>
      <c r="E165" s="36">
        <f t="shared" ref="E165" si="215">+D165*A165*1000</f>
        <v>-7245000</v>
      </c>
      <c r="G165" s="57">
        <f>+$A$29</f>
        <v>105</v>
      </c>
      <c r="H165" s="36"/>
      <c r="I165" s="36"/>
      <c r="J165" s="36">
        <f t="shared" ref="J165" si="216">+(H165*12)+I165</f>
        <v>0</v>
      </c>
      <c r="K165" s="36">
        <f t="shared" ref="K165" si="217">+J165*G165*1000</f>
        <v>0</v>
      </c>
      <c r="M165" s="57">
        <f>+$A$29</f>
        <v>105</v>
      </c>
      <c r="N165" s="36">
        <v>1</v>
      </c>
      <c r="O165" s="36"/>
      <c r="P165" s="36">
        <f t="shared" ref="P165" si="218">+(N165*12)+O165</f>
        <v>12</v>
      </c>
      <c r="Q165" s="36">
        <f t="shared" ref="Q165" si="219">+P165*M165*1000</f>
        <v>1260000</v>
      </c>
      <c r="S165" s="57">
        <f>+$A$29</f>
        <v>105</v>
      </c>
      <c r="T165" s="36"/>
      <c r="U165" s="36"/>
      <c r="V165" s="36">
        <f t="shared" ref="V165" si="220">+(T165*12)+U165</f>
        <v>0</v>
      </c>
      <c r="W165" s="36">
        <f t="shared" ref="W165" si="221">+V165*S165*1000</f>
        <v>0</v>
      </c>
      <c r="Y165" s="57">
        <f>+$A$29</f>
        <v>105</v>
      </c>
      <c r="Z165" s="36"/>
      <c r="AA165" s="36"/>
      <c r="AB165" s="36">
        <f t="shared" ref="AB165" si="222">+(Z165*12)+AA165</f>
        <v>0</v>
      </c>
      <c r="AC165" s="36">
        <f t="shared" ref="AC165" si="223">+AB165*Y165*1000</f>
        <v>0</v>
      </c>
      <c r="AE165" s="57">
        <f>+$A$29</f>
        <v>105</v>
      </c>
      <c r="AF165" s="36"/>
      <c r="AG165" s="36"/>
      <c r="AH165" s="36">
        <f t="shared" ref="AH165" si="224">+(AF165*12)+AG165</f>
        <v>0</v>
      </c>
      <c r="AI165" s="36">
        <f t="shared" ref="AI165" si="225">+AH165*AE165*1000</f>
        <v>0</v>
      </c>
      <c r="AK165" s="57">
        <f>+$A$29</f>
        <v>105</v>
      </c>
      <c r="AL165" s="36"/>
      <c r="AM165" s="36"/>
      <c r="AN165" s="36">
        <f t="shared" ref="AN165" si="226">+(AL165*12)+AM165</f>
        <v>0</v>
      </c>
      <c r="AO165" s="36">
        <f t="shared" ref="AO165" si="227">+AN165*AK165*1000</f>
        <v>0</v>
      </c>
      <c r="AQ165" s="57">
        <f>+$A$29</f>
        <v>105</v>
      </c>
      <c r="AR165" s="36"/>
      <c r="AS165" s="36"/>
      <c r="AT165" s="36">
        <f t="shared" ref="AT165" si="228">+(AR165*12)+AS165</f>
        <v>0</v>
      </c>
      <c r="AU165" s="36">
        <f t="shared" ref="AU165" si="229">+AT165*AQ165*1000</f>
        <v>0</v>
      </c>
      <c r="AW165" s="57">
        <f>+$A$29</f>
        <v>105</v>
      </c>
      <c r="AX165" s="36"/>
      <c r="AY165" s="36"/>
      <c r="AZ165" s="36">
        <f t="shared" ref="AZ165" si="230">+D165+J165-P165+V165+AB165-AH165+AN165-AT165</f>
        <v>-81</v>
      </c>
      <c r="BA165" s="36">
        <f t="shared" ref="BA165" si="231">+AZ165*AW165*1000</f>
        <v>-8505000</v>
      </c>
    </row>
    <row r="166" spans="1:53">
      <c r="A166" s="57">
        <f>+$A$30</f>
        <v>130</v>
      </c>
      <c r="B166" s="36"/>
      <c r="C166" s="36"/>
      <c r="D166" s="36">
        <f>AZ132</f>
        <v>7</v>
      </c>
      <c r="E166" s="36">
        <f t="shared" si="197"/>
        <v>910000</v>
      </c>
      <c r="G166" s="57">
        <f>+$A$30</f>
        <v>130</v>
      </c>
      <c r="H166" s="36"/>
      <c r="I166" s="36"/>
      <c r="J166" s="36">
        <f t="shared" si="198"/>
        <v>0</v>
      </c>
      <c r="K166" s="36">
        <f t="shared" si="199"/>
        <v>0</v>
      </c>
      <c r="M166" s="57">
        <f>+$A$30</f>
        <v>130</v>
      </c>
      <c r="N166" s="36"/>
      <c r="O166" s="36"/>
      <c r="P166" s="36">
        <f t="shared" si="200"/>
        <v>0</v>
      </c>
      <c r="Q166" s="36">
        <f t="shared" si="201"/>
        <v>0</v>
      </c>
      <c r="S166" s="57">
        <f>+$A$30</f>
        <v>130</v>
      </c>
      <c r="T166" s="36"/>
      <c r="U166" s="36"/>
      <c r="V166" s="36">
        <f t="shared" si="202"/>
        <v>0</v>
      </c>
      <c r="W166" s="36">
        <f t="shared" si="203"/>
        <v>0</v>
      </c>
      <c r="Y166" s="57">
        <f>+$A$30</f>
        <v>130</v>
      </c>
      <c r="Z166" s="36"/>
      <c r="AA166" s="36"/>
      <c r="AB166" s="36">
        <f t="shared" si="204"/>
        <v>0</v>
      </c>
      <c r="AC166" s="36">
        <f t="shared" si="205"/>
        <v>0</v>
      </c>
      <c r="AE166" s="57">
        <f>+$A$30</f>
        <v>130</v>
      </c>
      <c r="AF166" s="36"/>
      <c r="AG166" s="36"/>
      <c r="AH166" s="36">
        <f t="shared" si="206"/>
        <v>0</v>
      </c>
      <c r="AI166" s="36">
        <f t="shared" si="207"/>
        <v>0</v>
      </c>
      <c r="AK166" s="57">
        <f>+$A$30</f>
        <v>130</v>
      </c>
      <c r="AL166" s="36"/>
      <c r="AM166" s="36"/>
      <c r="AN166" s="36">
        <f t="shared" si="208"/>
        <v>0</v>
      </c>
      <c r="AO166" s="36">
        <f t="shared" si="209"/>
        <v>0</v>
      </c>
      <c r="AQ166" s="57">
        <f>+$A$30</f>
        <v>130</v>
      </c>
      <c r="AR166" s="36"/>
      <c r="AS166" s="36"/>
      <c r="AT166" s="36">
        <f t="shared" si="210"/>
        <v>0</v>
      </c>
      <c r="AU166" s="36">
        <f t="shared" si="211"/>
        <v>0</v>
      </c>
      <c r="AW166" s="57">
        <f>+$A$30</f>
        <v>130</v>
      </c>
      <c r="AX166" s="36"/>
      <c r="AY166" s="36"/>
      <c r="AZ166" s="36">
        <f t="shared" si="212"/>
        <v>7</v>
      </c>
      <c r="BA166" s="36">
        <f t="shared" si="213"/>
        <v>910000</v>
      </c>
    </row>
    <row r="168" spans="1:53">
      <c r="B168" s="36">
        <f>SUM(B140:B166)</f>
        <v>0</v>
      </c>
      <c r="C168" s="36">
        <f>SUM(C140:C166)</f>
        <v>0</v>
      </c>
      <c r="D168" s="36">
        <f>SUM(D140:D166)</f>
        <v>2536</v>
      </c>
      <c r="E168" s="36">
        <f>SUM(E140:E166)</f>
        <v>128881000</v>
      </c>
      <c r="H168" s="36">
        <f>SUM(H140:H166)</f>
        <v>122</v>
      </c>
      <c r="I168" s="36">
        <f>SUM(I140:I166)</f>
        <v>32</v>
      </c>
      <c r="J168" s="36">
        <f>SUM(J140:J166)</f>
        <v>1496</v>
      </c>
      <c r="K168" s="36">
        <f>SUM(K140:K166)</f>
        <v>80010000</v>
      </c>
      <c r="N168" s="36">
        <f>SUM(N140:N166)</f>
        <v>104</v>
      </c>
      <c r="O168" s="36">
        <f>SUM(O140:O166)</f>
        <v>39</v>
      </c>
      <c r="P168" s="36">
        <f>SUM(P140:P166)</f>
        <v>1287</v>
      </c>
      <c r="Q168" s="36">
        <f>SUM(Q140:Q166)</f>
        <v>64985000</v>
      </c>
      <c r="T168" s="36">
        <f>SUM(T140:T166)</f>
        <v>0</v>
      </c>
      <c r="U168" s="36">
        <f>SUM(U140:U166)</f>
        <v>0</v>
      </c>
      <c r="V168" s="36">
        <f>SUM(V140:V166)</f>
        <v>0</v>
      </c>
      <c r="W168" s="36">
        <f>SUM(W140:W166)</f>
        <v>0</v>
      </c>
      <c r="Z168" s="36">
        <f>SUM(Z140:Z166)</f>
        <v>0</v>
      </c>
      <c r="AA168" s="36">
        <f>SUM(AA140:AA166)</f>
        <v>0</v>
      </c>
      <c r="AB168" s="36">
        <f>SUM(AB140:AB166)</f>
        <v>0</v>
      </c>
      <c r="AC168" s="36">
        <f>SUM(AC140:AC166)</f>
        <v>0</v>
      </c>
      <c r="AF168" s="36">
        <f>SUM(AF140:AF166)</f>
        <v>0</v>
      </c>
      <c r="AG168" s="36">
        <f>SUM(AG140:AG166)</f>
        <v>0</v>
      </c>
      <c r="AH168" s="36">
        <f>SUM(AH140:AH166)</f>
        <v>0</v>
      </c>
      <c r="AI168" s="36">
        <f>SUM(AI140:AI166)</f>
        <v>0</v>
      </c>
      <c r="AL168" s="36">
        <f>SUM(AL140:AL166)</f>
        <v>0</v>
      </c>
      <c r="AM168" s="36">
        <f>SUM(AM140:AM166)</f>
        <v>0</v>
      </c>
      <c r="AN168" s="36">
        <f>SUM(AN140:AN166)</f>
        <v>0</v>
      </c>
      <c r="AO168" s="36">
        <f>SUM(AO140:AO166)</f>
        <v>0</v>
      </c>
      <c r="AR168" s="36">
        <f>SUM(AR140:AR166)</f>
        <v>0</v>
      </c>
      <c r="AS168" s="36">
        <f>SUM(AS140:AS166)</f>
        <v>0</v>
      </c>
      <c r="AT168" s="36">
        <f>SUM(AT140:AT166)</f>
        <v>0</v>
      </c>
      <c r="AU168" s="36">
        <f>SUM(AU140:AU166)</f>
        <v>0</v>
      </c>
      <c r="AX168" s="36">
        <f>SUM(AX140:AX166)</f>
        <v>0</v>
      </c>
      <c r="AY168" s="36">
        <f>SUM(AY140:AY166)</f>
        <v>0</v>
      </c>
      <c r="AZ168" s="36">
        <f>SUM(AZ140:AZ166)</f>
        <v>2745</v>
      </c>
      <c r="BA168" s="36">
        <f>SUM(BA140:BA166)</f>
        <v>143906000</v>
      </c>
    </row>
    <row r="169" spans="1:53" s="37" customFormat="1" ht="12.75">
      <c r="F169" s="286"/>
      <c r="H169" s="37">
        <v>124</v>
      </c>
      <c r="I169" s="37">
        <v>8</v>
      </c>
      <c r="L169" s="286"/>
      <c r="N169" s="37">
        <v>107</v>
      </c>
      <c r="O169" s="37">
        <v>3</v>
      </c>
      <c r="R169" s="286"/>
      <c r="X169" s="286"/>
    </row>
    <row r="170" spans="1:53">
      <c r="H170" s="54" t="b">
        <f>+H169='Nota Masuk'!E115</f>
        <v>1</v>
      </c>
      <c r="I170" s="54" t="b">
        <f>+I169='Nota Masuk'!F115</f>
        <v>1</v>
      </c>
      <c r="K170" s="54" t="b">
        <f>'Nota Masuk'!J114=K168</f>
        <v>1</v>
      </c>
      <c r="N170" s="54" t="b">
        <f>+N169='Nota Jual'!D383</f>
        <v>1</v>
      </c>
      <c r="O170" s="54" t="b">
        <f>+O169='Nota Jual'!E383</f>
        <v>1</v>
      </c>
      <c r="Q170" s="54" t="b">
        <f>+Q168='Nota Jual'!G382</f>
        <v>1</v>
      </c>
      <c r="V170" s="54" t="b">
        <f>+V168='Nota Jual'!H382</f>
        <v>1</v>
      </c>
      <c r="W170" s="54" t="b">
        <f>+W168='Nota Jual'!I382</f>
        <v>1</v>
      </c>
    </row>
    <row r="171" spans="1:53">
      <c r="A171" s="54" t="s">
        <v>24</v>
      </c>
      <c r="B171" s="54">
        <f>+'Nota Jual'!B385</f>
        <v>20</v>
      </c>
      <c r="C171" s="54" t="str">
        <f>+'Nota Jual'!A385</f>
        <v>Juni</v>
      </c>
    </row>
    <row r="172" spans="1:53">
      <c r="A172" s="55" t="s">
        <v>25</v>
      </c>
      <c r="B172" s="55"/>
      <c r="C172" s="55"/>
      <c r="D172" s="55"/>
      <c r="E172" s="55"/>
      <c r="F172" s="285"/>
      <c r="G172" s="55" t="s">
        <v>26</v>
      </c>
      <c r="H172" s="55"/>
      <c r="I172" s="55"/>
      <c r="J172" s="55"/>
      <c r="K172" s="55"/>
      <c r="L172" s="285"/>
      <c r="M172" s="55" t="s">
        <v>27</v>
      </c>
      <c r="N172" s="55"/>
      <c r="O172" s="55"/>
      <c r="P172" s="55"/>
      <c r="Q172" s="55"/>
      <c r="R172" s="285"/>
      <c r="S172" s="55" t="s">
        <v>37</v>
      </c>
      <c r="T172" s="55"/>
      <c r="U172" s="55"/>
      <c r="V172" s="55"/>
      <c r="W172" s="55"/>
      <c r="X172" s="285"/>
      <c r="Y172" s="55" t="s">
        <v>29</v>
      </c>
      <c r="Z172" s="55"/>
      <c r="AA172" s="55"/>
      <c r="AB172" s="55"/>
      <c r="AC172" s="55"/>
      <c r="AD172" s="55"/>
      <c r="AE172" s="55" t="s">
        <v>30</v>
      </c>
      <c r="AF172" s="55"/>
      <c r="AG172" s="55"/>
      <c r="AH172" s="55"/>
      <c r="AI172" s="55"/>
      <c r="AJ172" s="55"/>
      <c r="AK172" s="55" t="s">
        <v>31</v>
      </c>
      <c r="AL172" s="55"/>
      <c r="AM172" s="55"/>
      <c r="AN172" s="55"/>
      <c r="AO172" s="55"/>
      <c r="AP172" s="55"/>
      <c r="AQ172" s="55" t="s">
        <v>32</v>
      </c>
      <c r="AR172" s="55"/>
      <c r="AS172" s="55"/>
      <c r="AT172" s="55"/>
      <c r="AU172" s="55"/>
      <c r="AV172" s="55"/>
      <c r="AW172" s="55" t="s">
        <v>33</v>
      </c>
      <c r="AX172" s="55"/>
      <c r="AY172" s="55"/>
      <c r="AZ172" s="55"/>
      <c r="BA172" s="55"/>
    </row>
    <row r="173" spans="1:53">
      <c r="A173" s="56" t="s">
        <v>34</v>
      </c>
      <c r="B173" s="56" t="s">
        <v>11</v>
      </c>
      <c r="C173" s="56" t="s">
        <v>12</v>
      </c>
      <c r="D173" s="56" t="s">
        <v>35</v>
      </c>
      <c r="E173" s="56" t="s">
        <v>36</v>
      </c>
      <c r="G173" s="56" t="s">
        <v>34</v>
      </c>
      <c r="H173" s="56" t="s">
        <v>11</v>
      </c>
      <c r="I173" s="56" t="s">
        <v>12</v>
      </c>
      <c r="J173" s="56" t="s">
        <v>35</v>
      </c>
      <c r="K173" s="56" t="s">
        <v>36</v>
      </c>
      <c r="M173" s="56" t="s">
        <v>34</v>
      </c>
      <c r="N173" s="56" t="s">
        <v>11</v>
      </c>
      <c r="O173" s="56" t="s">
        <v>12</v>
      </c>
      <c r="P173" s="56" t="s">
        <v>35</v>
      </c>
      <c r="Q173" s="56" t="s">
        <v>36</v>
      </c>
      <c r="S173" s="56" t="s">
        <v>34</v>
      </c>
      <c r="T173" s="56" t="s">
        <v>11</v>
      </c>
      <c r="U173" s="56" t="s">
        <v>12</v>
      </c>
      <c r="V173" s="56" t="s">
        <v>35</v>
      </c>
      <c r="W173" s="56" t="s">
        <v>36</v>
      </c>
      <c r="Y173" s="56" t="s">
        <v>34</v>
      </c>
      <c r="Z173" s="56" t="s">
        <v>11</v>
      </c>
      <c r="AA173" s="56" t="s">
        <v>12</v>
      </c>
      <c r="AB173" s="56" t="s">
        <v>35</v>
      </c>
      <c r="AC173" s="56" t="s">
        <v>36</v>
      </c>
      <c r="AE173" s="56" t="s">
        <v>34</v>
      </c>
      <c r="AF173" s="56" t="s">
        <v>11</v>
      </c>
      <c r="AG173" s="56" t="s">
        <v>12</v>
      </c>
      <c r="AH173" s="56" t="s">
        <v>35</v>
      </c>
      <c r="AI173" s="56" t="s">
        <v>36</v>
      </c>
      <c r="AK173" s="56" t="s">
        <v>34</v>
      </c>
      <c r="AL173" s="56" t="s">
        <v>11</v>
      </c>
      <c r="AM173" s="56" t="s">
        <v>12</v>
      </c>
      <c r="AN173" s="56" t="s">
        <v>35</v>
      </c>
      <c r="AO173" s="56" t="s">
        <v>36</v>
      </c>
      <c r="AQ173" s="56" t="s">
        <v>34</v>
      </c>
      <c r="AR173" s="56" t="s">
        <v>11</v>
      </c>
      <c r="AS173" s="56" t="s">
        <v>12</v>
      </c>
      <c r="AT173" s="56" t="s">
        <v>35</v>
      </c>
      <c r="AU173" s="56" t="s">
        <v>36</v>
      </c>
      <c r="AW173" s="56" t="s">
        <v>34</v>
      </c>
      <c r="AX173" s="56" t="s">
        <v>11</v>
      </c>
      <c r="AY173" s="56" t="s">
        <v>12</v>
      </c>
      <c r="AZ173" s="56" t="s">
        <v>35</v>
      </c>
      <c r="BA173" s="56" t="s">
        <v>36</v>
      </c>
    </row>
    <row r="174" spans="1:53">
      <c r="A174" s="57">
        <f>+$A$4</f>
        <v>75</v>
      </c>
      <c r="B174" s="36"/>
      <c r="C174" s="36"/>
      <c r="D174" s="36">
        <f t="shared" ref="D174" si="232">AZ140</f>
        <v>12</v>
      </c>
      <c r="E174" s="36">
        <f t="shared" ref="E174" si="233">+D174*A174*1000</f>
        <v>900000</v>
      </c>
      <c r="G174" s="57">
        <f>+$A$4</f>
        <v>75</v>
      </c>
      <c r="H174" s="36">
        <v>13</v>
      </c>
      <c r="I174" s="36">
        <v>2</v>
      </c>
      <c r="J174" s="36">
        <f t="shared" ref="J174" si="234">+(H174*12)+I174</f>
        <v>158</v>
      </c>
      <c r="K174" s="36">
        <f t="shared" ref="K174" si="235">+J174*G174*1000</f>
        <v>11850000</v>
      </c>
      <c r="M174" s="57">
        <f>+$A$4</f>
        <v>75</v>
      </c>
      <c r="N174" s="36"/>
      <c r="O174" s="36"/>
      <c r="P174" s="36">
        <f t="shared" ref="P174" si="236">+(N174*12)+O174</f>
        <v>0</v>
      </c>
      <c r="Q174" s="36">
        <f t="shared" ref="Q174" si="237">+P174*M174*1000</f>
        <v>0</v>
      </c>
      <c r="S174" s="57">
        <f>+$A$4</f>
        <v>75</v>
      </c>
      <c r="T174" s="36"/>
      <c r="U174" s="36"/>
      <c r="V174" s="36">
        <f t="shared" ref="V174" si="238">+(T174*12)+U174</f>
        <v>0</v>
      </c>
      <c r="W174" s="36">
        <f t="shared" ref="W174" si="239">+V174*S174*1000</f>
        <v>0</v>
      </c>
      <c r="Y174" s="57">
        <f>+$A$4</f>
        <v>75</v>
      </c>
      <c r="Z174" s="36"/>
      <c r="AA174" s="36"/>
      <c r="AB174" s="36">
        <f t="shared" ref="AB174" si="240">+(Z174*12)+AA174</f>
        <v>0</v>
      </c>
      <c r="AC174" s="36">
        <f t="shared" ref="AC174" si="241">+AB174*Y174*1000</f>
        <v>0</v>
      </c>
      <c r="AE174" s="57">
        <f>+$A$4</f>
        <v>75</v>
      </c>
      <c r="AF174" s="36"/>
      <c r="AG174" s="36"/>
      <c r="AH174" s="36">
        <f t="shared" ref="AH174" si="242">+(AF174*12)+AG174</f>
        <v>0</v>
      </c>
      <c r="AI174" s="36">
        <f t="shared" ref="AI174" si="243">+AH174*AE174*1000</f>
        <v>0</v>
      </c>
      <c r="AK174" s="57">
        <f>+$A$4</f>
        <v>75</v>
      </c>
      <c r="AL174" s="36"/>
      <c r="AM174" s="36"/>
      <c r="AN174" s="36">
        <f t="shared" ref="AN174" si="244">+(AL174*12)+AM174</f>
        <v>0</v>
      </c>
      <c r="AO174" s="36">
        <f t="shared" ref="AO174" si="245">+AN174*AK174*1000</f>
        <v>0</v>
      </c>
      <c r="AQ174" s="57">
        <f>+$A$4</f>
        <v>75</v>
      </c>
      <c r="AR174" s="36">
        <v>6</v>
      </c>
      <c r="AS174" s="36"/>
      <c r="AT174" s="36">
        <f t="shared" ref="AT174" si="246">+(AR174*12)+AS174</f>
        <v>72</v>
      </c>
      <c r="AU174" s="36">
        <f t="shared" ref="AU174" si="247">+AT174*AQ174*1000</f>
        <v>5400000</v>
      </c>
      <c r="AW174" s="57">
        <f>+$A$4</f>
        <v>75</v>
      </c>
      <c r="AX174" s="36"/>
      <c r="AY174" s="36"/>
      <c r="AZ174" s="36">
        <f t="shared" ref="AZ174" si="248">+D174+J174-P174+V174+AB174-AH174+AN174-AT174</f>
        <v>98</v>
      </c>
      <c r="BA174" s="36">
        <f t="shared" ref="BA174" si="249">+AZ174*AW174*1000</f>
        <v>7350000</v>
      </c>
    </row>
    <row r="175" spans="1:53">
      <c r="A175" s="57">
        <f>$A$5</f>
        <v>58</v>
      </c>
      <c r="B175" s="36"/>
      <c r="C175" s="36"/>
      <c r="D175" s="36">
        <f t="shared" ref="D175:D198" si="250">AZ141</f>
        <v>72</v>
      </c>
      <c r="E175" s="36">
        <f t="shared" ref="E175:E200" si="251">+D175*A175*1000</f>
        <v>4176000</v>
      </c>
      <c r="G175" s="57">
        <f>$A$5</f>
        <v>58</v>
      </c>
      <c r="H175" s="36"/>
      <c r="I175" s="36"/>
      <c r="J175" s="36">
        <f t="shared" ref="J175:J200" si="252">+(H175*12)+I175</f>
        <v>0</v>
      </c>
      <c r="K175" s="36">
        <f t="shared" ref="K175:K200" si="253">+J175*G175*1000</f>
        <v>0</v>
      </c>
      <c r="M175" s="57">
        <f>$A$5</f>
        <v>58</v>
      </c>
      <c r="N175" s="36"/>
      <c r="O175" s="36"/>
      <c r="P175" s="36">
        <f t="shared" ref="P175:P200" si="254">+(N175*12)+O175</f>
        <v>0</v>
      </c>
      <c r="Q175" s="36">
        <f t="shared" ref="Q175:Q200" si="255">+P175*M175*1000</f>
        <v>0</v>
      </c>
      <c r="S175" s="57">
        <f>$A$5</f>
        <v>58</v>
      </c>
      <c r="T175" s="36"/>
      <c r="U175" s="36"/>
      <c r="V175" s="36">
        <f t="shared" ref="V175:V200" si="256">+(T175*12)+U175</f>
        <v>0</v>
      </c>
      <c r="W175" s="36">
        <f t="shared" ref="W175:W200" si="257">+V175*S175*1000</f>
        <v>0</v>
      </c>
      <c r="Y175" s="57">
        <f>$A$5</f>
        <v>58</v>
      </c>
      <c r="Z175" s="36"/>
      <c r="AA175" s="36"/>
      <c r="AB175" s="36">
        <f t="shared" ref="AB175:AB200" si="258">+(Z175*12)+AA175</f>
        <v>0</v>
      </c>
      <c r="AC175" s="36">
        <f t="shared" ref="AC175:AC200" si="259">+AB175*Y175*1000</f>
        <v>0</v>
      </c>
      <c r="AE175" s="57">
        <f>$A$5</f>
        <v>58</v>
      </c>
      <c r="AF175" s="36"/>
      <c r="AG175" s="36"/>
      <c r="AH175" s="36">
        <f t="shared" ref="AH175:AH200" si="260">+(AF175*12)+AG175</f>
        <v>0</v>
      </c>
      <c r="AI175" s="36">
        <f t="shared" ref="AI175:AI200" si="261">+AH175*AE175*1000</f>
        <v>0</v>
      </c>
      <c r="AK175" s="57">
        <f>$A$5</f>
        <v>58</v>
      </c>
      <c r="AL175" s="36"/>
      <c r="AM175" s="36"/>
      <c r="AN175" s="36">
        <f t="shared" ref="AN175:AN200" si="262">+(AL175*12)+AM175</f>
        <v>0</v>
      </c>
      <c r="AO175" s="36">
        <f t="shared" ref="AO175:AO200" si="263">+AN175*AK175*1000</f>
        <v>0</v>
      </c>
      <c r="AQ175" s="57">
        <f>$A$5</f>
        <v>58</v>
      </c>
      <c r="AR175" s="36"/>
      <c r="AS175" s="36"/>
      <c r="AT175" s="36">
        <f t="shared" ref="AT175:AT200" si="264">+(AR175*12)+AS175</f>
        <v>0</v>
      </c>
      <c r="AU175" s="36">
        <f t="shared" ref="AU175:AU200" si="265">+AT175*AQ175*1000</f>
        <v>0</v>
      </c>
      <c r="AW175" s="57">
        <f>$A$5</f>
        <v>58</v>
      </c>
      <c r="AX175" s="36"/>
      <c r="AY175" s="36"/>
      <c r="AZ175" s="36">
        <f t="shared" ref="AZ175:AZ200" si="266">+D175+J175-P175+V175+AB175-AH175+AN175-AT175</f>
        <v>72</v>
      </c>
      <c r="BA175" s="36">
        <f t="shared" ref="BA175:BA200" si="267">+AZ175*AW175*1000</f>
        <v>4176000</v>
      </c>
    </row>
    <row r="176" spans="1:53">
      <c r="A176" s="57">
        <f>+$A$6</f>
        <v>80</v>
      </c>
      <c r="B176" s="36"/>
      <c r="C176" s="36"/>
      <c r="D176" s="36">
        <f>AZ142</f>
        <v>0</v>
      </c>
      <c r="E176" s="36">
        <f t="shared" si="251"/>
        <v>0</v>
      </c>
      <c r="G176" s="57">
        <f>+$A$6</f>
        <v>80</v>
      </c>
      <c r="H176" s="36"/>
      <c r="I176" s="36"/>
      <c r="J176" s="36">
        <f t="shared" si="252"/>
        <v>0</v>
      </c>
      <c r="K176" s="36">
        <f t="shared" si="253"/>
        <v>0</v>
      </c>
      <c r="M176" s="57">
        <f>+$A$6</f>
        <v>80</v>
      </c>
      <c r="N176" s="36"/>
      <c r="O176" s="36"/>
      <c r="P176" s="36">
        <f t="shared" si="254"/>
        <v>0</v>
      </c>
      <c r="Q176" s="36">
        <f t="shared" si="255"/>
        <v>0</v>
      </c>
      <c r="S176" s="57">
        <f>+$A$6</f>
        <v>80</v>
      </c>
      <c r="T176" s="36"/>
      <c r="U176" s="36"/>
      <c r="V176" s="36">
        <f t="shared" si="256"/>
        <v>0</v>
      </c>
      <c r="W176" s="36">
        <f t="shared" si="257"/>
        <v>0</v>
      </c>
      <c r="Y176" s="57">
        <f>+$A$6</f>
        <v>80</v>
      </c>
      <c r="Z176" s="36"/>
      <c r="AA176" s="36"/>
      <c r="AB176" s="36">
        <f t="shared" si="258"/>
        <v>0</v>
      </c>
      <c r="AC176" s="36">
        <f t="shared" si="259"/>
        <v>0</v>
      </c>
      <c r="AE176" s="57">
        <f>+$A$6</f>
        <v>80</v>
      </c>
      <c r="AF176" s="36"/>
      <c r="AG176" s="36"/>
      <c r="AH176" s="36">
        <f t="shared" si="260"/>
        <v>0</v>
      </c>
      <c r="AI176" s="36">
        <f t="shared" si="261"/>
        <v>0</v>
      </c>
      <c r="AK176" s="57">
        <f>+$A$6</f>
        <v>80</v>
      </c>
      <c r="AL176" s="36"/>
      <c r="AM176" s="36"/>
      <c r="AN176" s="36">
        <f t="shared" si="262"/>
        <v>0</v>
      </c>
      <c r="AO176" s="36">
        <f t="shared" si="263"/>
        <v>0</v>
      </c>
      <c r="AQ176" s="57">
        <f>+$A$6</f>
        <v>80</v>
      </c>
      <c r="AR176" s="36"/>
      <c r="AS176" s="36"/>
      <c r="AT176" s="36">
        <f t="shared" si="264"/>
        <v>0</v>
      </c>
      <c r="AU176" s="36">
        <f t="shared" si="265"/>
        <v>0</v>
      </c>
      <c r="AW176" s="57">
        <f>+$A$6</f>
        <v>80</v>
      </c>
      <c r="AX176" s="36"/>
      <c r="AY176" s="36"/>
      <c r="AZ176" s="36">
        <f t="shared" si="266"/>
        <v>0</v>
      </c>
      <c r="BA176" s="36">
        <f t="shared" si="267"/>
        <v>0</v>
      </c>
    </row>
    <row r="177" spans="1:53">
      <c r="A177" s="57">
        <f>+$A$7</f>
        <v>60</v>
      </c>
      <c r="B177" s="36"/>
      <c r="C177" s="36"/>
      <c r="D177" s="36">
        <f t="shared" si="250"/>
        <v>0</v>
      </c>
      <c r="E177" s="36">
        <f t="shared" si="251"/>
        <v>0</v>
      </c>
      <c r="G177" s="57">
        <f>+$A$7</f>
        <v>60</v>
      </c>
      <c r="H177" s="36"/>
      <c r="I177" s="36"/>
      <c r="J177" s="36">
        <f t="shared" si="252"/>
        <v>0</v>
      </c>
      <c r="K177" s="36">
        <f t="shared" si="253"/>
        <v>0</v>
      </c>
      <c r="M177" s="57">
        <f>+$A$7</f>
        <v>60</v>
      </c>
      <c r="N177" s="36"/>
      <c r="O177" s="36"/>
      <c r="P177" s="36">
        <f t="shared" si="254"/>
        <v>0</v>
      </c>
      <c r="Q177" s="36">
        <f t="shared" si="255"/>
        <v>0</v>
      </c>
      <c r="S177" s="57">
        <f>+$A$7</f>
        <v>60</v>
      </c>
      <c r="T177" s="36"/>
      <c r="U177" s="36"/>
      <c r="V177" s="36">
        <f t="shared" si="256"/>
        <v>0</v>
      </c>
      <c r="W177" s="36">
        <f t="shared" si="257"/>
        <v>0</v>
      </c>
      <c r="Y177" s="57">
        <f>+$A$7</f>
        <v>60</v>
      </c>
      <c r="Z177" s="36"/>
      <c r="AA177" s="36"/>
      <c r="AB177" s="36">
        <f t="shared" si="258"/>
        <v>0</v>
      </c>
      <c r="AC177" s="36">
        <f t="shared" si="259"/>
        <v>0</v>
      </c>
      <c r="AE177" s="57">
        <f>+$A$7</f>
        <v>60</v>
      </c>
      <c r="AF177" s="36"/>
      <c r="AG177" s="36"/>
      <c r="AH177" s="36">
        <f t="shared" si="260"/>
        <v>0</v>
      </c>
      <c r="AI177" s="36">
        <f t="shared" si="261"/>
        <v>0</v>
      </c>
      <c r="AK177" s="57">
        <f>+$A$7</f>
        <v>60</v>
      </c>
      <c r="AL177" s="36"/>
      <c r="AM177" s="36"/>
      <c r="AN177" s="36">
        <f t="shared" si="262"/>
        <v>0</v>
      </c>
      <c r="AO177" s="36">
        <f t="shared" si="263"/>
        <v>0</v>
      </c>
      <c r="AQ177" s="57">
        <f>+$A$7</f>
        <v>60</v>
      </c>
      <c r="AR177" s="36"/>
      <c r="AS177" s="36"/>
      <c r="AT177" s="36">
        <f t="shared" si="264"/>
        <v>0</v>
      </c>
      <c r="AU177" s="36">
        <f t="shared" si="265"/>
        <v>0</v>
      </c>
      <c r="AW177" s="57">
        <f>+$A$7</f>
        <v>60</v>
      </c>
      <c r="AX177" s="36"/>
      <c r="AY177" s="36"/>
      <c r="AZ177" s="36">
        <f t="shared" si="266"/>
        <v>0</v>
      </c>
      <c r="BA177" s="36">
        <f t="shared" si="267"/>
        <v>0</v>
      </c>
    </row>
    <row r="178" spans="1:53">
      <c r="A178" s="57">
        <f>+$A$8</f>
        <v>82</v>
      </c>
      <c r="B178" s="36"/>
      <c r="C178" s="36"/>
      <c r="D178" s="36">
        <f t="shared" si="250"/>
        <v>29</v>
      </c>
      <c r="E178" s="36">
        <f t="shared" si="251"/>
        <v>2378000</v>
      </c>
      <c r="G178" s="57">
        <f>+$A$8</f>
        <v>82</v>
      </c>
      <c r="H178" s="36"/>
      <c r="I178" s="36"/>
      <c r="J178" s="36">
        <f t="shared" si="252"/>
        <v>0</v>
      </c>
      <c r="K178" s="36">
        <f t="shared" si="253"/>
        <v>0</v>
      </c>
      <c r="M178" s="57">
        <f>+$A$8</f>
        <v>82</v>
      </c>
      <c r="N178" s="36"/>
      <c r="O178" s="36"/>
      <c r="P178" s="36">
        <f t="shared" si="254"/>
        <v>0</v>
      </c>
      <c r="Q178" s="36">
        <f t="shared" si="255"/>
        <v>0</v>
      </c>
      <c r="S178" s="57">
        <f>+$A$8</f>
        <v>82</v>
      </c>
      <c r="T178" s="36"/>
      <c r="U178" s="36"/>
      <c r="V178" s="36">
        <f t="shared" si="256"/>
        <v>0</v>
      </c>
      <c r="W178" s="36">
        <f t="shared" si="257"/>
        <v>0</v>
      </c>
      <c r="Y178" s="57">
        <f>+$A$8</f>
        <v>82</v>
      </c>
      <c r="Z178" s="36"/>
      <c r="AA178" s="36"/>
      <c r="AB178" s="36">
        <f t="shared" si="258"/>
        <v>0</v>
      </c>
      <c r="AC178" s="36">
        <f t="shared" si="259"/>
        <v>0</v>
      </c>
      <c r="AE178" s="57">
        <f>+$A$8</f>
        <v>82</v>
      </c>
      <c r="AF178" s="36"/>
      <c r="AG178" s="36"/>
      <c r="AH178" s="36">
        <f t="shared" si="260"/>
        <v>0</v>
      </c>
      <c r="AI178" s="36">
        <f t="shared" si="261"/>
        <v>0</v>
      </c>
      <c r="AK178" s="57">
        <f>+$A$8</f>
        <v>82</v>
      </c>
      <c r="AL178" s="36"/>
      <c r="AM178" s="36"/>
      <c r="AN178" s="36">
        <f t="shared" si="262"/>
        <v>0</v>
      </c>
      <c r="AO178" s="36">
        <f t="shared" si="263"/>
        <v>0</v>
      </c>
      <c r="AQ178" s="57">
        <f>+$A$8</f>
        <v>82</v>
      </c>
      <c r="AR178" s="36"/>
      <c r="AS178" s="36"/>
      <c r="AT178" s="36">
        <f t="shared" si="264"/>
        <v>0</v>
      </c>
      <c r="AU178" s="36">
        <f t="shared" si="265"/>
        <v>0</v>
      </c>
      <c r="AW178" s="57">
        <f>+$A$8</f>
        <v>82</v>
      </c>
      <c r="AX178" s="36"/>
      <c r="AY178" s="36"/>
      <c r="AZ178" s="36">
        <f t="shared" si="266"/>
        <v>29</v>
      </c>
      <c r="BA178" s="36">
        <f t="shared" si="267"/>
        <v>2378000</v>
      </c>
    </row>
    <row r="179" spans="1:53">
      <c r="A179" s="57">
        <f>+$A$9</f>
        <v>70</v>
      </c>
      <c r="B179" s="36"/>
      <c r="C179" s="36"/>
      <c r="D179" s="36">
        <f t="shared" si="250"/>
        <v>0</v>
      </c>
      <c r="E179" s="36">
        <f t="shared" si="251"/>
        <v>0</v>
      </c>
      <c r="G179" s="57">
        <f>+$A$9</f>
        <v>70</v>
      </c>
      <c r="H179" s="36"/>
      <c r="I179" s="36"/>
      <c r="J179" s="36">
        <f t="shared" si="252"/>
        <v>0</v>
      </c>
      <c r="K179" s="36">
        <f t="shared" si="253"/>
        <v>0</v>
      </c>
      <c r="M179" s="57">
        <f>+$A$9</f>
        <v>70</v>
      </c>
      <c r="N179" s="36"/>
      <c r="O179" s="36"/>
      <c r="P179" s="36">
        <f t="shared" si="254"/>
        <v>0</v>
      </c>
      <c r="Q179" s="36">
        <f t="shared" si="255"/>
        <v>0</v>
      </c>
      <c r="S179" s="57">
        <f>+$A$9</f>
        <v>70</v>
      </c>
      <c r="T179" s="36"/>
      <c r="U179" s="36"/>
      <c r="V179" s="36">
        <f t="shared" si="256"/>
        <v>0</v>
      </c>
      <c r="W179" s="36">
        <f t="shared" si="257"/>
        <v>0</v>
      </c>
      <c r="Y179" s="57">
        <f>+$A$9</f>
        <v>70</v>
      </c>
      <c r="Z179" s="36"/>
      <c r="AA179" s="36"/>
      <c r="AB179" s="36">
        <f t="shared" si="258"/>
        <v>0</v>
      </c>
      <c r="AC179" s="36">
        <f t="shared" si="259"/>
        <v>0</v>
      </c>
      <c r="AE179" s="57">
        <f>+$A$9</f>
        <v>70</v>
      </c>
      <c r="AF179" s="36"/>
      <c r="AG179" s="36"/>
      <c r="AH179" s="36">
        <f t="shared" si="260"/>
        <v>0</v>
      </c>
      <c r="AI179" s="36">
        <f t="shared" si="261"/>
        <v>0</v>
      </c>
      <c r="AK179" s="57">
        <f>+$A$9</f>
        <v>70</v>
      </c>
      <c r="AL179" s="36"/>
      <c r="AM179" s="36"/>
      <c r="AN179" s="36">
        <f t="shared" si="262"/>
        <v>0</v>
      </c>
      <c r="AO179" s="36">
        <f t="shared" si="263"/>
        <v>0</v>
      </c>
      <c r="AQ179" s="57">
        <f>+$A$9</f>
        <v>70</v>
      </c>
      <c r="AR179" s="36"/>
      <c r="AS179" s="36"/>
      <c r="AT179" s="36">
        <f t="shared" si="264"/>
        <v>0</v>
      </c>
      <c r="AU179" s="36">
        <f t="shared" si="265"/>
        <v>0</v>
      </c>
      <c r="AW179" s="57">
        <f>+$A$9</f>
        <v>70</v>
      </c>
      <c r="AX179" s="36"/>
      <c r="AY179" s="36"/>
      <c r="AZ179" s="36">
        <f t="shared" si="266"/>
        <v>0</v>
      </c>
      <c r="BA179" s="36">
        <f t="shared" si="267"/>
        <v>0</v>
      </c>
    </row>
    <row r="180" spans="1:53">
      <c r="A180" s="57">
        <f>+$A$10</f>
        <v>90</v>
      </c>
      <c r="B180" s="36"/>
      <c r="C180" s="36"/>
      <c r="D180" s="36">
        <f t="shared" si="250"/>
        <v>-108</v>
      </c>
      <c r="E180" s="36">
        <f t="shared" si="251"/>
        <v>-9720000</v>
      </c>
      <c r="G180" s="57">
        <f>+$A$10</f>
        <v>90</v>
      </c>
      <c r="H180" s="36">
        <v>5</v>
      </c>
      <c r="I180" s="36">
        <v>4</v>
      </c>
      <c r="J180" s="36">
        <f t="shared" si="252"/>
        <v>64</v>
      </c>
      <c r="K180" s="36">
        <f t="shared" si="253"/>
        <v>5760000</v>
      </c>
      <c r="M180" s="57">
        <f>+$A$10</f>
        <v>90</v>
      </c>
      <c r="N180" s="36"/>
      <c r="O180" s="36"/>
      <c r="P180" s="36">
        <f t="shared" si="254"/>
        <v>0</v>
      </c>
      <c r="Q180" s="36">
        <f t="shared" si="255"/>
        <v>0</v>
      </c>
      <c r="S180" s="57">
        <f>+$A$10</f>
        <v>90</v>
      </c>
      <c r="T180" s="36"/>
      <c r="U180" s="36"/>
      <c r="V180" s="36">
        <f t="shared" si="256"/>
        <v>0</v>
      </c>
      <c r="W180" s="36">
        <f t="shared" si="257"/>
        <v>0</v>
      </c>
      <c r="Y180" s="57">
        <f>+$A$10</f>
        <v>90</v>
      </c>
      <c r="Z180" s="36"/>
      <c r="AA180" s="36"/>
      <c r="AB180" s="36">
        <f t="shared" si="258"/>
        <v>0</v>
      </c>
      <c r="AC180" s="36">
        <f t="shared" si="259"/>
        <v>0</v>
      </c>
      <c r="AE180" s="57">
        <f>+$A$10</f>
        <v>90</v>
      </c>
      <c r="AF180" s="36"/>
      <c r="AG180" s="36"/>
      <c r="AH180" s="36">
        <f t="shared" si="260"/>
        <v>0</v>
      </c>
      <c r="AI180" s="36">
        <f t="shared" si="261"/>
        <v>0</v>
      </c>
      <c r="AK180" s="57">
        <f>+$A$10</f>
        <v>90</v>
      </c>
      <c r="AL180" s="36"/>
      <c r="AM180" s="36"/>
      <c r="AN180" s="36">
        <f t="shared" si="262"/>
        <v>0</v>
      </c>
      <c r="AO180" s="36">
        <f t="shared" si="263"/>
        <v>0</v>
      </c>
      <c r="AQ180" s="57">
        <f>+$A$10</f>
        <v>90</v>
      </c>
      <c r="AR180" s="36">
        <v>11</v>
      </c>
      <c r="AS180" s="36"/>
      <c r="AT180" s="36">
        <f t="shared" si="264"/>
        <v>132</v>
      </c>
      <c r="AU180" s="36">
        <f t="shared" si="265"/>
        <v>11880000</v>
      </c>
      <c r="AW180" s="57">
        <f>+$A$10</f>
        <v>90</v>
      </c>
      <c r="AX180" s="36"/>
      <c r="AY180" s="36"/>
      <c r="AZ180" s="36">
        <f t="shared" si="266"/>
        <v>-176</v>
      </c>
      <c r="BA180" s="36">
        <f t="shared" si="267"/>
        <v>-15840000</v>
      </c>
    </row>
    <row r="181" spans="1:53">
      <c r="A181" s="57">
        <f>+$A$11</f>
        <v>68</v>
      </c>
      <c r="B181" s="36"/>
      <c r="C181" s="36"/>
      <c r="D181" s="36">
        <f t="shared" si="250"/>
        <v>1</v>
      </c>
      <c r="E181" s="36">
        <f t="shared" si="251"/>
        <v>68000</v>
      </c>
      <c r="G181" s="57">
        <f>+$A$11</f>
        <v>68</v>
      </c>
      <c r="H181" s="36"/>
      <c r="I181" s="36"/>
      <c r="J181" s="36">
        <f t="shared" si="252"/>
        <v>0</v>
      </c>
      <c r="K181" s="36">
        <f t="shared" si="253"/>
        <v>0</v>
      </c>
      <c r="M181" s="57">
        <f>+$A$11</f>
        <v>68</v>
      </c>
      <c r="N181" s="36"/>
      <c r="O181" s="36"/>
      <c r="P181" s="36">
        <f t="shared" si="254"/>
        <v>0</v>
      </c>
      <c r="Q181" s="36">
        <f t="shared" si="255"/>
        <v>0</v>
      </c>
      <c r="S181" s="57">
        <f>+$A$11</f>
        <v>68</v>
      </c>
      <c r="T181" s="36"/>
      <c r="U181" s="36"/>
      <c r="V181" s="36">
        <f t="shared" si="256"/>
        <v>0</v>
      </c>
      <c r="W181" s="36">
        <f t="shared" si="257"/>
        <v>0</v>
      </c>
      <c r="Y181" s="57">
        <f>+$A$11</f>
        <v>68</v>
      </c>
      <c r="Z181" s="36"/>
      <c r="AA181" s="36"/>
      <c r="AB181" s="36">
        <f t="shared" si="258"/>
        <v>0</v>
      </c>
      <c r="AC181" s="36">
        <f t="shared" si="259"/>
        <v>0</v>
      </c>
      <c r="AE181" s="57">
        <f>+$A$11</f>
        <v>68</v>
      </c>
      <c r="AF181" s="36"/>
      <c r="AG181" s="36"/>
      <c r="AH181" s="36">
        <f t="shared" si="260"/>
        <v>0</v>
      </c>
      <c r="AI181" s="36">
        <f t="shared" si="261"/>
        <v>0</v>
      </c>
      <c r="AK181" s="57">
        <f>+$A$11</f>
        <v>68</v>
      </c>
      <c r="AL181" s="36"/>
      <c r="AM181" s="36"/>
      <c r="AN181" s="36">
        <f t="shared" si="262"/>
        <v>0</v>
      </c>
      <c r="AO181" s="36">
        <f t="shared" si="263"/>
        <v>0</v>
      </c>
      <c r="AQ181" s="57">
        <f>+$A$11</f>
        <v>68</v>
      </c>
      <c r="AR181" s="36"/>
      <c r="AS181" s="36"/>
      <c r="AT181" s="36">
        <f t="shared" si="264"/>
        <v>0</v>
      </c>
      <c r="AU181" s="36">
        <f t="shared" si="265"/>
        <v>0</v>
      </c>
      <c r="AW181" s="57">
        <f>+$A$11</f>
        <v>68</v>
      </c>
      <c r="AX181" s="36"/>
      <c r="AY181" s="36"/>
      <c r="AZ181" s="36">
        <f t="shared" si="266"/>
        <v>1</v>
      </c>
      <c r="BA181" s="36">
        <f t="shared" si="267"/>
        <v>68000</v>
      </c>
    </row>
    <row r="182" spans="1:53">
      <c r="A182" s="57">
        <f>+$A$12</f>
        <v>135</v>
      </c>
      <c r="B182" s="36"/>
      <c r="C182" s="36"/>
      <c r="D182" s="36">
        <f t="shared" si="250"/>
        <v>59</v>
      </c>
      <c r="E182" s="36">
        <f t="shared" si="251"/>
        <v>7965000</v>
      </c>
      <c r="G182" s="57">
        <f>+$A$12</f>
        <v>135</v>
      </c>
      <c r="H182" s="36"/>
      <c r="I182" s="36"/>
      <c r="J182" s="36">
        <f t="shared" si="252"/>
        <v>0</v>
      </c>
      <c r="K182" s="36">
        <f t="shared" si="253"/>
        <v>0</v>
      </c>
      <c r="M182" s="57">
        <f>+$A$12</f>
        <v>135</v>
      </c>
      <c r="N182" s="36"/>
      <c r="O182" s="36"/>
      <c r="P182" s="36">
        <f t="shared" si="254"/>
        <v>0</v>
      </c>
      <c r="Q182" s="36">
        <f t="shared" si="255"/>
        <v>0</v>
      </c>
      <c r="S182" s="57">
        <f>+$A$12</f>
        <v>135</v>
      </c>
      <c r="T182" s="36"/>
      <c r="U182" s="36"/>
      <c r="V182" s="36">
        <f t="shared" si="256"/>
        <v>0</v>
      </c>
      <c r="W182" s="36">
        <f t="shared" si="257"/>
        <v>0</v>
      </c>
      <c r="Y182" s="57">
        <f>+$A$12</f>
        <v>135</v>
      </c>
      <c r="Z182" s="36"/>
      <c r="AA182" s="36"/>
      <c r="AB182" s="36">
        <f t="shared" si="258"/>
        <v>0</v>
      </c>
      <c r="AC182" s="36">
        <f t="shared" si="259"/>
        <v>0</v>
      </c>
      <c r="AE182" s="57">
        <f>+$A$12</f>
        <v>135</v>
      </c>
      <c r="AF182" s="36"/>
      <c r="AG182" s="36"/>
      <c r="AH182" s="36">
        <f t="shared" si="260"/>
        <v>0</v>
      </c>
      <c r="AI182" s="36">
        <f t="shared" si="261"/>
        <v>0</v>
      </c>
      <c r="AK182" s="57">
        <f>+$A$12</f>
        <v>135</v>
      </c>
      <c r="AL182" s="36"/>
      <c r="AM182" s="36"/>
      <c r="AN182" s="36">
        <f t="shared" si="262"/>
        <v>0</v>
      </c>
      <c r="AO182" s="36">
        <f t="shared" si="263"/>
        <v>0</v>
      </c>
      <c r="AQ182" s="57">
        <f>+$A$12</f>
        <v>135</v>
      </c>
      <c r="AR182" s="36"/>
      <c r="AS182" s="36"/>
      <c r="AT182" s="36">
        <f t="shared" si="264"/>
        <v>0</v>
      </c>
      <c r="AU182" s="36">
        <f t="shared" si="265"/>
        <v>0</v>
      </c>
      <c r="AW182" s="57">
        <f>+$A$12</f>
        <v>135</v>
      </c>
      <c r="AX182" s="36"/>
      <c r="AY182" s="36"/>
      <c r="AZ182" s="36">
        <f t="shared" si="266"/>
        <v>59</v>
      </c>
      <c r="BA182" s="36">
        <f t="shared" si="267"/>
        <v>7965000</v>
      </c>
    </row>
    <row r="183" spans="1:53">
      <c r="A183" s="57">
        <f>+$A$13</f>
        <v>100</v>
      </c>
      <c r="B183" s="36"/>
      <c r="C183" s="36"/>
      <c r="D183" s="36">
        <f t="shared" si="250"/>
        <v>66</v>
      </c>
      <c r="E183" s="36">
        <f t="shared" si="251"/>
        <v>6600000</v>
      </c>
      <c r="G183" s="57">
        <f>+$A$13</f>
        <v>100</v>
      </c>
      <c r="H183" s="36"/>
      <c r="I183" s="36"/>
      <c r="J183" s="36">
        <f t="shared" si="252"/>
        <v>0</v>
      </c>
      <c r="K183" s="36">
        <f t="shared" si="253"/>
        <v>0</v>
      </c>
      <c r="M183" s="57">
        <f>+$A$13</f>
        <v>100</v>
      </c>
      <c r="N183" s="36"/>
      <c r="O183" s="36"/>
      <c r="P183" s="36">
        <f t="shared" si="254"/>
        <v>0</v>
      </c>
      <c r="Q183" s="36">
        <f t="shared" si="255"/>
        <v>0</v>
      </c>
      <c r="S183" s="57">
        <f>+$A$13</f>
        <v>100</v>
      </c>
      <c r="T183" s="36"/>
      <c r="U183" s="36"/>
      <c r="V183" s="36">
        <f t="shared" si="256"/>
        <v>0</v>
      </c>
      <c r="W183" s="36">
        <f t="shared" si="257"/>
        <v>0</v>
      </c>
      <c r="Y183" s="57">
        <f>+$A$13</f>
        <v>100</v>
      </c>
      <c r="Z183" s="36"/>
      <c r="AA183" s="36"/>
      <c r="AB183" s="36">
        <f t="shared" si="258"/>
        <v>0</v>
      </c>
      <c r="AC183" s="36">
        <f t="shared" si="259"/>
        <v>0</v>
      </c>
      <c r="AE183" s="57">
        <f>+$A$13</f>
        <v>100</v>
      </c>
      <c r="AF183" s="36"/>
      <c r="AG183" s="36"/>
      <c r="AH183" s="36">
        <f t="shared" si="260"/>
        <v>0</v>
      </c>
      <c r="AI183" s="36">
        <f t="shared" si="261"/>
        <v>0</v>
      </c>
      <c r="AK183" s="57">
        <f>+$A$13</f>
        <v>100</v>
      </c>
      <c r="AL183" s="36"/>
      <c r="AM183" s="36"/>
      <c r="AN183" s="36">
        <f t="shared" si="262"/>
        <v>0</v>
      </c>
      <c r="AO183" s="36">
        <f t="shared" si="263"/>
        <v>0</v>
      </c>
      <c r="AQ183" s="57">
        <f>+$A$13</f>
        <v>100</v>
      </c>
      <c r="AR183" s="36"/>
      <c r="AS183" s="36"/>
      <c r="AT183" s="36">
        <f t="shared" si="264"/>
        <v>0</v>
      </c>
      <c r="AU183" s="36">
        <f t="shared" si="265"/>
        <v>0</v>
      </c>
      <c r="AW183" s="57">
        <f>+$A$13</f>
        <v>100</v>
      </c>
      <c r="AX183" s="36"/>
      <c r="AY183" s="36"/>
      <c r="AZ183" s="36">
        <f t="shared" si="266"/>
        <v>66</v>
      </c>
      <c r="BA183" s="36">
        <f t="shared" si="267"/>
        <v>6600000</v>
      </c>
    </row>
    <row r="184" spans="1:53">
      <c r="A184" s="57">
        <f>+$A$14</f>
        <v>35</v>
      </c>
      <c r="B184" s="36"/>
      <c r="C184" s="36"/>
      <c r="D184" s="36">
        <f t="shared" si="250"/>
        <v>34</v>
      </c>
      <c r="E184" s="36">
        <f t="shared" si="251"/>
        <v>1190000</v>
      </c>
      <c r="G184" s="57">
        <f>+$A$14</f>
        <v>35</v>
      </c>
      <c r="H184" s="36"/>
      <c r="I184" s="36"/>
      <c r="J184" s="36">
        <f t="shared" si="252"/>
        <v>0</v>
      </c>
      <c r="K184" s="36">
        <f t="shared" si="253"/>
        <v>0</v>
      </c>
      <c r="M184" s="57">
        <f>+$A$14</f>
        <v>35</v>
      </c>
      <c r="N184" s="36"/>
      <c r="O184" s="36"/>
      <c r="P184" s="36">
        <f t="shared" si="254"/>
        <v>0</v>
      </c>
      <c r="Q184" s="36">
        <f t="shared" si="255"/>
        <v>0</v>
      </c>
      <c r="S184" s="57">
        <f>+$A$14</f>
        <v>35</v>
      </c>
      <c r="T184" s="36"/>
      <c r="U184" s="36"/>
      <c r="V184" s="36">
        <f t="shared" si="256"/>
        <v>0</v>
      </c>
      <c r="W184" s="36">
        <f t="shared" si="257"/>
        <v>0</v>
      </c>
      <c r="Y184" s="57">
        <f>+$A$14</f>
        <v>35</v>
      </c>
      <c r="Z184" s="36"/>
      <c r="AA184" s="36"/>
      <c r="AB184" s="36">
        <f t="shared" si="258"/>
        <v>0</v>
      </c>
      <c r="AC184" s="36">
        <f t="shared" si="259"/>
        <v>0</v>
      </c>
      <c r="AE184" s="57">
        <f>+$A$14</f>
        <v>35</v>
      </c>
      <c r="AF184" s="36"/>
      <c r="AG184" s="36"/>
      <c r="AH184" s="36">
        <f t="shared" si="260"/>
        <v>0</v>
      </c>
      <c r="AI184" s="36">
        <f t="shared" si="261"/>
        <v>0</v>
      </c>
      <c r="AK184" s="57">
        <f>+$A$14</f>
        <v>35</v>
      </c>
      <c r="AL184" s="36"/>
      <c r="AM184" s="36"/>
      <c r="AN184" s="36">
        <f t="shared" si="262"/>
        <v>0</v>
      </c>
      <c r="AO184" s="36">
        <f t="shared" si="263"/>
        <v>0</v>
      </c>
      <c r="AQ184" s="57">
        <f>+$A$14</f>
        <v>35</v>
      </c>
      <c r="AR184" s="36"/>
      <c r="AS184" s="36"/>
      <c r="AT184" s="36">
        <f t="shared" si="264"/>
        <v>0</v>
      </c>
      <c r="AU184" s="36">
        <f t="shared" si="265"/>
        <v>0</v>
      </c>
      <c r="AW184" s="57">
        <f>+$A$14</f>
        <v>35</v>
      </c>
      <c r="AX184" s="36"/>
      <c r="AY184" s="36"/>
      <c r="AZ184" s="36">
        <f t="shared" si="266"/>
        <v>34</v>
      </c>
      <c r="BA184" s="36">
        <f t="shared" si="267"/>
        <v>1190000</v>
      </c>
    </row>
    <row r="185" spans="1:53">
      <c r="A185" s="57">
        <f>+$A$15</f>
        <v>57</v>
      </c>
      <c r="B185" s="36"/>
      <c r="C185" s="36"/>
      <c r="D185" s="36">
        <f t="shared" si="250"/>
        <v>0</v>
      </c>
      <c r="E185" s="36">
        <f t="shared" si="251"/>
        <v>0</v>
      </c>
      <c r="G185" s="57">
        <f>+$A$15</f>
        <v>57</v>
      </c>
      <c r="H185" s="36"/>
      <c r="I185" s="36"/>
      <c r="J185" s="36">
        <f t="shared" si="252"/>
        <v>0</v>
      </c>
      <c r="K185" s="36">
        <f t="shared" si="253"/>
        <v>0</v>
      </c>
      <c r="M185" s="57">
        <f>+$A$15</f>
        <v>57</v>
      </c>
      <c r="N185" s="36"/>
      <c r="O185" s="36"/>
      <c r="P185" s="36">
        <f t="shared" si="254"/>
        <v>0</v>
      </c>
      <c r="Q185" s="36">
        <f t="shared" si="255"/>
        <v>0</v>
      </c>
      <c r="S185" s="57">
        <f>+$A$15</f>
        <v>57</v>
      </c>
      <c r="T185" s="36"/>
      <c r="U185" s="36"/>
      <c r="V185" s="36">
        <f t="shared" si="256"/>
        <v>0</v>
      </c>
      <c r="W185" s="36">
        <f t="shared" si="257"/>
        <v>0</v>
      </c>
      <c r="Y185" s="57">
        <f>+$A$15</f>
        <v>57</v>
      </c>
      <c r="Z185" s="36"/>
      <c r="AA185" s="36"/>
      <c r="AB185" s="36">
        <f t="shared" si="258"/>
        <v>0</v>
      </c>
      <c r="AC185" s="36">
        <f t="shared" si="259"/>
        <v>0</v>
      </c>
      <c r="AE185" s="57">
        <f>+$A$15</f>
        <v>57</v>
      </c>
      <c r="AF185" s="36"/>
      <c r="AG185" s="36"/>
      <c r="AH185" s="36">
        <f t="shared" si="260"/>
        <v>0</v>
      </c>
      <c r="AI185" s="36">
        <f t="shared" si="261"/>
        <v>0</v>
      </c>
      <c r="AK185" s="57">
        <f>+$A$15</f>
        <v>57</v>
      </c>
      <c r="AL185" s="36"/>
      <c r="AM185" s="36"/>
      <c r="AN185" s="36">
        <f t="shared" si="262"/>
        <v>0</v>
      </c>
      <c r="AO185" s="36">
        <f t="shared" si="263"/>
        <v>0</v>
      </c>
      <c r="AQ185" s="57">
        <f>+$A$15</f>
        <v>57</v>
      </c>
      <c r="AR185" s="36"/>
      <c r="AS185" s="36"/>
      <c r="AT185" s="36">
        <f t="shared" si="264"/>
        <v>0</v>
      </c>
      <c r="AU185" s="36">
        <f t="shared" si="265"/>
        <v>0</v>
      </c>
      <c r="AW185" s="57">
        <f>+$A$15</f>
        <v>57</v>
      </c>
      <c r="AX185" s="36"/>
      <c r="AY185" s="36"/>
      <c r="AZ185" s="36">
        <f t="shared" si="266"/>
        <v>0</v>
      </c>
      <c r="BA185" s="36">
        <f t="shared" si="267"/>
        <v>0</v>
      </c>
    </row>
    <row r="186" spans="1:53">
      <c r="A186" s="57">
        <f>+$A$16</f>
        <v>20</v>
      </c>
      <c r="B186" s="36"/>
      <c r="C186" s="36"/>
      <c r="D186" s="36">
        <f t="shared" si="250"/>
        <v>117</v>
      </c>
      <c r="E186" s="36">
        <f t="shared" si="251"/>
        <v>2340000</v>
      </c>
      <c r="G186" s="57">
        <f>+$A$16</f>
        <v>20</v>
      </c>
      <c r="H186" s="36"/>
      <c r="I186" s="36"/>
      <c r="J186" s="36">
        <f t="shared" si="252"/>
        <v>0</v>
      </c>
      <c r="K186" s="36">
        <f t="shared" si="253"/>
        <v>0</v>
      </c>
      <c r="M186" s="57">
        <f>+$A$16</f>
        <v>20</v>
      </c>
      <c r="N186" s="36"/>
      <c r="O186" s="36"/>
      <c r="P186" s="36">
        <f t="shared" si="254"/>
        <v>0</v>
      </c>
      <c r="Q186" s="36">
        <f t="shared" si="255"/>
        <v>0</v>
      </c>
      <c r="S186" s="57">
        <f>+$A$16</f>
        <v>20</v>
      </c>
      <c r="T186" s="36"/>
      <c r="U186" s="36"/>
      <c r="V186" s="36">
        <f t="shared" si="256"/>
        <v>0</v>
      </c>
      <c r="W186" s="36">
        <f t="shared" si="257"/>
        <v>0</v>
      </c>
      <c r="Y186" s="57">
        <f>+$A$16</f>
        <v>20</v>
      </c>
      <c r="Z186" s="36"/>
      <c r="AA186" s="36"/>
      <c r="AB186" s="36">
        <f t="shared" si="258"/>
        <v>0</v>
      </c>
      <c r="AC186" s="36">
        <f t="shared" si="259"/>
        <v>0</v>
      </c>
      <c r="AE186" s="57">
        <f>+$A$16</f>
        <v>20</v>
      </c>
      <c r="AF186" s="36"/>
      <c r="AG186" s="36"/>
      <c r="AH186" s="36">
        <f t="shared" si="260"/>
        <v>0</v>
      </c>
      <c r="AI186" s="36">
        <f t="shared" si="261"/>
        <v>0</v>
      </c>
      <c r="AK186" s="57">
        <f>+$A$16</f>
        <v>20</v>
      </c>
      <c r="AL186" s="36"/>
      <c r="AM186" s="36"/>
      <c r="AN186" s="36">
        <f t="shared" si="262"/>
        <v>0</v>
      </c>
      <c r="AO186" s="36">
        <f t="shared" si="263"/>
        <v>0</v>
      </c>
      <c r="AQ186" s="57">
        <f>+$A$16</f>
        <v>20</v>
      </c>
      <c r="AR186" s="36"/>
      <c r="AS186" s="36"/>
      <c r="AT186" s="36">
        <f t="shared" si="264"/>
        <v>0</v>
      </c>
      <c r="AU186" s="36">
        <f t="shared" si="265"/>
        <v>0</v>
      </c>
      <c r="AW186" s="57">
        <f>+$A$16</f>
        <v>20</v>
      </c>
      <c r="AX186" s="36"/>
      <c r="AY186" s="36"/>
      <c r="AZ186" s="36">
        <f t="shared" si="266"/>
        <v>117</v>
      </c>
      <c r="BA186" s="36">
        <f t="shared" si="267"/>
        <v>2340000</v>
      </c>
    </row>
    <row r="187" spans="1:53">
      <c r="A187" s="57">
        <f>+$A$17</f>
        <v>38</v>
      </c>
      <c r="B187" s="36"/>
      <c r="C187" s="36"/>
      <c r="D187" s="36">
        <f t="shared" si="250"/>
        <v>1</v>
      </c>
      <c r="E187" s="36">
        <f t="shared" si="251"/>
        <v>38000</v>
      </c>
      <c r="G187" s="57">
        <f>+$A$17</f>
        <v>38</v>
      </c>
      <c r="H187" s="36"/>
      <c r="I187" s="36"/>
      <c r="J187" s="36">
        <f t="shared" si="252"/>
        <v>0</v>
      </c>
      <c r="K187" s="36">
        <f t="shared" si="253"/>
        <v>0</v>
      </c>
      <c r="M187" s="57">
        <f>+$A$17</f>
        <v>38</v>
      </c>
      <c r="N187" s="36"/>
      <c r="O187" s="36"/>
      <c r="P187" s="36">
        <f t="shared" si="254"/>
        <v>0</v>
      </c>
      <c r="Q187" s="36">
        <f t="shared" si="255"/>
        <v>0</v>
      </c>
      <c r="S187" s="57">
        <f>+$A$17</f>
        <v>38</v>
      </c>
      <c r="T187" s="36"/>
      <c r="U187" s="36"/>
      <c r="V187" s="36">
        <f t="shared" si="256"/>
        <v>0</v>
      </c>
      <c r="W187" s="36">
        <f t="shared" si="257"/>
        <v>0</v>
      </c>
      <c r="Y187" s="57">
        <f>+$A$17</f>
        <v>38</v>
      </c>
      <c r="Z187" s="36"/>
      <c r="AA187" s="36"/>
      <c r="AB187" s="36">
        <f t="shared" si="258"/>
        <v>0</v>
      </c>
      <c r="AC187" s="36">
        <f t="shared" si="259"/>
        <v>0</v>
      </c>
      <c r="AE187" s="57">
        <f>+$A$17</f>
        <v>38</v>
      </c>
      <c r="AF187" s="36"/>
      <c r="AG187" s="36"/>
      <c r="AH187" s="36">
        <f t="shared" si="260"/>
        <v>0</v>
      </c>
      <c r="AI187" s="36">
        <f t="shared" si="261"/>
        <v>0</v>
      </c>
      <c r="AK187" s="57">
        <f>+$A$17</f>
        <v>38</v>
      </c>
      <c r="AL187" s="36"/>
      <c r="AM187" s="36"/>
      <c r="AN187" s="36">
        <f t="shared" si="262"/>
        <v>0</v>
      </c>
      <c r="AO187" s="36">
        <f t="shared" si="263"/>
        <v>0</v>
      </c>
      <c r="AQ187" s="57">
        <f>+$A$17</f>
        <v>38</v>
      </c>
      <c r="AR187" s="36"/>
      <c r="AS187" s="36"/>
      <c r="AT187" s="36">
        <f t="shared" si="264"/>
        <v>0</v>
      </c>
      <c r="AU187" s="36">
        <f t="shared" si="265"/>
        <v>0</v>
      </c>
      <c r="AW187" s="57">
        <f>+$A$17</f>
        <v>38</v>
      </c>
      <c r="AX187" s="36"/>
      <c r="AY187" s="36"/>
      <c r="AZ187" s="36">
        <f t="shared" si="266"/>
        <v>1</v>
      </c>
      <c r="BA187" s="36">
        <f t="shared" si="267"/>
        <v>38000</v>
      </c>
    </row>
    <row r="188" spans="1:53">
      <c r="A188" s="57">
        <f>+$A$18</f>
        <v>40</v>
      </c>
      <c r="B188" s="36"/>
      <c r="C188" s="36"/>
      <c r="D188" s="36">
        <f t="shared" si="250"/>
        <v>0</v>
      </c>
      <c r="E188" s="36">
        <f t="shared" si="251"/>
        <v>0</v>
      </c>
      <c r="G188" s="57">
        <f>+$A$18</f>
        <v>40</v>
      </c>
      <c r="H188" s="36"/>
      <c r="I188" s="36"/>
      <c r="J188" s="36">
        <f t="shared" si="252"/>
        <v>0</v>
      </c>
      <c r="K188" s="36">
        <f t="shared" si="253"/>
        <v>0</v>
      </c>
      <c r="M188" s="57">
        <f>+$A$18</f>
        <v>40</v>
      </c>
      <c r="N188" s="36"/>
      <c r="O188" s="36"/>
      <c r="P188" s="36">
        <f t="shared" si="254"/>
        <v>0</v>
      </c>
      <c r="Q188" s="36">
        <f t="shared" si="255"/>
        <v>0</v>
      </c>
      <c r="S188" s="57">
        <f>+$A$18</f>
        <v>40</v>
      </c>
      <c r="T188" s="36"/>
      <c r="U188" s="36"/>
      <c r="V188" s="36">
        <f t="shared" si="256"/>
        <v>0</v>
      </c>
      <c r="W188" s="36">
        <f t="shared" si="257"/>
        <v>0</v>
      </c>
      <c r="Y188" s="57">
        <f>+$A$18</f>
        <v>40</v>
      </c>
      <c r="Z188" s="36"/>
      <c r="AA188" s="36"/>
      <c r="AB188" s="36">
        <f t="shared" si="258"/>
        <v>0</v>
      </c>
      <c r="AC188" s="36">
        <f t="shared" si="259"/>
        <v>0</v>
      </c>
      <c r="AE188" s="57">
        <f>+$A$18</f>
        <v>40</v>
      </c>
      <c r="AF188" s="36"/>
      <c r="AG188" s="36"/>
      <c r="AH188" s="36">
        <f t="shared" si="260"/>
        <v>0</v>
      </c>
      <c r="AI188" s="36">
        <f t="shared" si="261"/>
        <v>0</v>
      </c>
      <c r="AK188" s="57">
        <f>+$A$18</f>
        <v>40</v>
      </c>
      <c r="AL188" s="36"/>
      <c r="AM188" s="36"/>
      <c r="AN188" s="36">
        <f t="shared" si="262"/>
        <v>0</v>
      </c>
      <c r="AO188" s="36">
        <f t="shared" si="263"/>
        <v>0</v>
      </c>
      <c r="AQ188" s="57">
        <f>+$A$18</f>
        <v>40</v>
      </c>
      <c r="AR188" s="36"/>
      <c r="AS188" s="36"/>
      <c r="AT188" s="36">
        <f t="shared" si="264"/>
        <v>0</v>
      </c>
      <c r="AU188" s="36">
        <f t="shared" si="265"/>
        <v>0</v>
      </c>
      <c r="AW188" s="57">
        <f>+$A$18</f>
        <v>40</v>
      </c>
      <c r="AX188" s="36"/>
      <c r="AY188" s="36"/>
      <c r="AZ188" s="36">
        <f t="shared" si="266"/>
        <v>0</v>
      </c>
      <c r="BA188" s="36">
        <f t="shared" si="267"/>
        <v>0</v>
      </c>
    </row>
    <row r="189" spans="1:53">
      <c r="A189" s="57">
        <f>+$A$19</f>
        <v>42</v>
      </c>
      <c r="B189" s="36"/>
      <c r="C189" s="36"/>
      <c r="D189" s="36">
        <f t="shared" si="250"/>
        <v>64</v>
      </c>
      <c r="E189" s="36">
        <f t="shared" si="251"/>
        <v>2688000</v>
      </c>
      <c r="G189" s="57">
        <f>+$A$19</f>
        <v>42</v>
      </c>
      <c r="H189" s="36">
        <v>36</v>
      </c>
      <c r="I189" s="36">
        <v>8</v>
      </c>
      <c r="J189" s="36">
        <f t="shared" si="252"/>
        <v>440</v>
      </c>
      <c r="K189" s="36">
        <f t="shared" si="253"/>
        <v>18480000</v>
      </c>
      <c r="M189" s="57">
        <f>+$A$19</f>
        <v>42</v>
      </c>
      <c r="N189" s="36">
        <v>12</v>
      </c>
      <c r="O189" s="36"/>
      <c r="P189" s="36">
        <f t="shared" si="254"/>
        <v>144</v>
      </c>
      <c r="Q189" s="36">
        <f t="shared" si="255"/>
        <v>6048000</v>
      </c>
      <c r="S189" s="57">
        <f>+$A$19</f>
        <v>42</v>
      </c>
      <c r="T189" s="36"/>
      <c r="U189" s="36"/>
      <c r="V189" s="36">
        <f t="shared" si="256"/>
        <v>0</v>
      </c>
      <c r="W189" s="36">
        <f t="shared" si="257"/>
        <v>0</v>
      </c>
      <c r="Y189" s="57">
        <f>+$A$19</f>
        <v>42</v>
      </c>
      <c r="Z189" s="36"/>
      <c r="AA189" s="36"/>
      <c r="AB189" s="36">
        <f t="shared" si="258"/>
        <v>0</v>
      </c>
      <c r="AC189" s="36">
        <f t="shared" si="259"/>
        <v>0</v>
      </c>
      <c r="AE189" s="57">
        <f>+$A$19</f>
        <v>42</v>
      </c>
      <c r="AF189" s="36"/>
      <c r="AG189" s="36"/>
      <c r="AH189" s="36">
        <f t="shared" si="260"/>
        <v>0</v>
      </c>
      <c r="AI189" s="36">
        <f t="shared" si="261"/>
        <v>0</v>
      </c>
      <c r="AK189" s="57">
        <f>+$A$19</f>
        <v>42</v>
      </c>
      <c r="AL189" s="36"/>
      <c r="AM189" s="36"/>
      <c r="AN189" s="36">
        <f t="shared" si="262"/>
        <v>0</v>
      </c>
      <c r="AO189" s="36">
        <f t="shared" si="263"/>
        <v>0</v>
      </c>
      <c r="AQ189" s="57">
        <f>+$A$19</f>
        <v>42</v>
      </c>
      <c r="AR189" s="36"/>
      <c r="AS189" s="36"/>
      <c r="AT189" s="36">
        <f t="shared" si="264"/>
        <v>0</v>
      </c>
      <c r="AU189" s="36">
        <f t="shared" si="265"/>
        <v>0</v>
      </c>
      <c r="AW189" s="57">
        <f>+$A$19</f>
        <v>42</v>
      </c>
      <c r="AX189" s="36"/>
      <c r="AY189" s="36"/>
      <c r="AZ189" s="36">
        <f t="shared" si="266"/>
        <v>360</v>
      </c>
      <c r="BA189" s="36">
        <f t="shared" si="267"/>
        <v>15120000</v>
      </c>
    </row>
    <row r="190" spans="1:53">
      <c r="A190" s="57">
        <f>+$A$20</f>
        <v>45</v>
      </c>
      <c r="B190" s="36"/>
      <c r="C190" s="36"/>
      <c r="D190" s="36">
        <f t="shared" si="250"/>
        <v>522</v>
      </c>
      <c r="E190" s="36">
        <f t="shared" si="251"/>
        <v>23490000</v>
      </c>
      <c r="G190" s="57">
        <f>+$A$20</f>
        <v>45</v>
      </c>
      <c r="H190" s="36"/>
      <c r="I190" s="36"/>
      <c r="J190" s="36">
        <f t="shared" si="252"/>
        <v>0</v>
      </c>
      <c r="K190" s="36">
        <f t="shared" si="253"/>
        <v>0</v>
      </c>
      <c r="M190" s="57">
        <f>+$A$20</f>
        <v>45</v>
      </c>
      <c r="N190" s="36"/>
      <c r="O190" s="36"/>
      <c r="P190" s="36">
        <f t="shared" si="254"/>
        <v>0</v>
      </c>
      <c r="Q190" s="36">
        <f t="shared" si="255"/>
        <v>0</v>
      </c>
      <c r="S190" s="57">
        <f>+$A$20</f>
        <v>45</v>
      </c>
      <c r="T190" s="36"/>
      <c r="U190" s="36"/>
      <c r="V190" s="36">
        <f t="shared" si="256"/>
        <v>0</v>
      </c>
      <c r="W190" s="36">
        <f t="shared" si="257"/>
        <v>0</v>
      </c>
      <c r="Y190" s="57">
        <f>+$A$20</f>
        <v>45</v>
      </c>
      <c r="Z190" s="36"/>
      <c r="AA190" s="36"/>
      <c r="AB190" s="36">
        <f t="shared" si="258"/>
        <v>0</v>
      </c>
      <c r="AC190" s="36">
        <f t="shared" si="259"/>
        <v>0</v>
      </c>
      <c r="AE190" s="57">
        <f>+$A$20</f>
        <v>45</v>
      </c>
      <c r="AF190" s="36"/>
      <c r="AG190" s="36"/>
      <c r="AH190" s="36">
        <f t="shared" si="260"/>
        <v>0</v>
      </c>
      <c r="AI190" s="36">
        <f t="shared" si="261"/>
        <v>0</v>
      </c>
      <c r="AK190" s="57">
        <f>+$A$20</f>
        <v>45</v>
      </c>
      <c r="AL190" s="36"/>
      <c r="AM190" s="36"/>
      <c r="AN190" s="36">
        <f t="shared" si="262"/>
        <v>0</v>
      </c>
      <c r="AO190" s="36">
        <f t="shared" si="263"/>
        <v>0</v>
      </c>
      <c r="AQ190" s="57">
        <f>+$A$20</f>
        <v>45</v>
      </c>
      <c r="AR190" s="36"/>
      <c r="AS190" s="36"/>
      <c r="AT190" s="36">
        <f t="shared" si="264"/>
        <v>0</v>
      </c>
      <c r="AU190" s="36">
        <f t="shared" si="265"/>
        <v>0</v>
      </c>
      <c r="AW190" s="57">
        <f>+$A$20</f>
        <v>45</v>
      </c>
      <c r="AX190" s="36"/>
      <c r="AY190" s="36"/>
      <c r="AZ190" s="36">
        <f t="shared" si="266"/>
        <v>522</v>
      </c>
      <c r="BA190" s="36">
        <f t="shared" si="267"/>
        <v>23490000</v>
      </c>
    </row>
    <row r="191" spans="1:53">
      <c r="A191" s="57">
        <f>+$A$21</f>
        <v>50</v>
      </c>
      <c r="B191" s="36"/>
      <c r="C191" s="36"/>
      <c r="D191" s="36">
        <f t="shared" si="250"/>
        <v>-80</v>
      </c>
      <c r="E191" s="36">
        <f t="shared" si="251"/>
        <v>-4000000</v>
      </c>
      <c r="G191" s="57">
        <f>+$A$21</f>
        <v>50</v>
      </c>
      <c r="H191" s="36"/>
      <c r="I191" s="36"/>
      <c r="J191" s="36">
        <f t="shared" si="252"/>
        <v>0</v>
      </c>
      <c r="K191" s="36">
        <f t="shared" si="253"/>
        <v>0</v>
      </c>
      <c r="M191" s="57">
        <f>+$A$21</f>
        <v>50</v>
      </c>
      <c r="N191" s="36"/>
      <c r="O191" s="36"/>
      <c r="P191" s="36">
        <f t="shared" si="254"/>
        <v>0</v>
      </c>
      <c r="Q191" s="36">
        <f t="shared" si="255"/>
        <v>0</v>
      </c>
      <c r="S191" s="57">
        <f>+$A$21</f>
        <v>50</v>
      </c>
      <c r="T191" s="36"/>
      <c r="U191" s="36"/>
      <c r="V191" s="36">
        <f t="shared" si="256"/>
        <v>0</v>
      </c>
      <c r="W191" s="36">
        <f t="shared" si="257"/>
        <v>0</v>
      </c>
      <c r="Y191" s="57">
        <f>+$A$21</f>
        <v>50</v>
      </c>
      <c r="Z191" s="36"/>
      <c r="AA191" s="36"/>
      <c r="AB191" s="36">
        <f t="shared" si="258"/>
        <v>0</v>
      </c>
      <c r="AC191" s="36">
        <f t="shared" si="259"/>
        <v>0</v>
      </c>
      <c r="AE191" s="57">
        <f>+$A$21</f>
        <v>50</v>
      </c>
      <c r="AF191" s="36"/>
      <c r="AG191" s="36"/>
      <c r="AH191" s="36">
        <f t="shared" si="260"/>
        <v>0</v>
      </c>
      <c r="AI191" s="36">
        <f t="shared" si="261"/>
        <v>0</v>
      </c>
      <c r="AK191" s="57">
        <f>+$A$21</f>
        <v>50</v>
      </c>
      <c r="AL191" s="36"/>
      <c r="AM191" s="36"/>
      <c r="AN191" s="36">
        <f t="shared" si="262"/>
        <v>0</v>
      </c>
      <c r="AO191" s="36">
        <f t="shared" si="263"/>
        <v>0</v>
      </c>
      <c r="AQ191" s="57">
        <f>+$A$21</f>
        <v>50</v>
      </c>
      <c r="AR191" s="36"/>
      <c r="AS191" s="36"/>
      <c r="AT191" s="36">
        <f t="shared" si="264"/>
        <v>0</v>
      </c>
      <c r="AU191" s="36">
        <f t="shared" si="265"/>
        <v>0</v>
      </c>
      <c r="AW191" s="57">
        <f>+$A$21</f>
        <v>50</v>
      </c>
      <c r="AX191" s="36"/>
      <c r="AY191" s="36"/>
      <c r="AZ191" s="36">
        <f t="shared" si="266"/>
        <v>-80</v>
      </c>
      <c r="BA191" s="36">
        <f t="shared" si="267"/>
        <v>-4000000</v>
      </c>
    </row>
    <row r="192" spans="1:53">
      <c r="A192" s="57">
        <f>+$A$22</f>
        <v>37</v>
      </c>
      <c r="B192" s="36"/>
      <c r="C192" s="36"/>
      <c r="D192" s="36">
        <f t="shared" si="250"/>
        <v>0</v>
      </c>
      <c r="E192" s="36">
        <f t="shared" si="251"/>
        <v>0</v>
      </c>
      <c r="G192" s="57">
        <f>+$A$22</f>
        <v>37</v>
      </c>
      <c r="H192" s="36"/>
      <c r="I192" s="36"/>
      <c r="J192" s="36">
        <f t="shared" si="252"/>
        <v>0</v>
      </c>
      <c r="K192" s="36">
        <f t="shared" si="253"/>
        <v>0</v>
      </c>
      <c r="M192" s="57">
        <f>+$A$22</f>
        <v>37</v>
      </c>
      <c r="N192" s="36"/>
      <c r="O192" s="36"/>
      <c r="P192" s="36">
        <f t="shared" si="254"/>
        <v>0</v>
      </c>
      <c r="Q192" s="36">
        <f t="shared" si="255"/>
        <v>0</v>
      </c>
      <c r="S192" s="57">
        <f>+$A$22</f>
        <v>37</v>
      </c>
      <c r="T192" s="36"/>
      <c r="U192" s="36"/>
      <c r="V192" s="36">
        <f t="shared" si="256"/>
        <v>0</v>
      </c>
      <c r="W192" s="36">
        <f t="shared" si="257"/>
        <v>0</v>
      </c>
      <c r="Y192" s="57">
        <f>+$A$22</f>
        <v>37</v>
      </c>
      <c r="Z192" s="36"/>
      <c r="AA192" s="36"/>
      <c r="AB192" s="36">
        <f t="shared" si="258"/>
        <v>0</v>
      </c>
      <c r="AC192" s="36">
        <f t="shared" si="259"/>
        <v>0</v>
      </c>
      <c r="AE192" s="57">
        <f>+$A$22</f>
        <v>37</v>
      </c>
      <c r="AF192" s="36"/>
      <c r="AG192" s="36"/>
      <c r="AH192" s="36">
        <f t="shared" si="260"/>
        <v>0</v>
      </c>
      <c r="AI192" s="36">
        <f t="shared" si="261"/>
        <v>0</v>
      </c>
      <c r="AK192" s="57">
        <f>+$A$22</f>
        <v>37</v>
      </c>
      <c r="AL192" s="36"/>
      <c r="AM192" s="36"/>
      <c r="AN192" s="36">
        <f t="shared" si="262"/>
        <v>0</v>
      </c>
      <c r="AO192" s="36">
        <f t="shared" si="263"/>
        <v>0</v>
      </c>
      <c r="AQ192" s="57">
        <f>+$A$22</f>
        <v>37</v>
      </c>
      <c r="AR192" s="36"/>
      <c r="AS192" s="36"/>
      <c r="AT192" s="36">
        <f t="shared" si="264"/>
        <v>0</v>
      </c>
      <c r="AU192" s="36">
        <f t="shared" si="265"/>
        <v>0</v>
      </c>
      <c r="AW192" s="57">
        <f>+$A$22</f>
        <v>37</v>
      </c>
      <c r="AX192" s="36"/>
      <c r="AY192" s="36"/>
      <c r="AZ192" s="36">
        <f t="shared" si="266"/>
        <v>0</v>
      </c>
      <c r="BA192" s="36">
        <f t="shared" si="267"/>
        <v>0</v>
      </c>
    </row>
    <row r="193" spans="1:53">
      <c r="A193" s="57">
        <f>+$A$23</f>
        <v>65</v>
      </c>
      <c r="B193" s="36"/>
      <c r="C193" s="36"/>
      <c r="D193" s="36">
        <f t="shared" si="250"/>
        <v>-1177</v>
      </c>
      <c r="E193" s="36">
        <f t="shared" si="251"/>
        <v>-76505000</v>
      </c>
      <c r="G193" s="57">
        <f>+$A$23</f>
        <v>65</v>
      </c>
      <c r="H193" s="36"/>
      <c r="I193" s="36"/>
      <c r="J193" s="36">
        <f t="shared" si="252"/>
        <v>0</v>
      </c>
      <c r="K193" s="36">
        <f t="shared" si="253"/>
        <v>0</v>
      </c>
      <c r="M193" s="57">
        <f>+$A$23</f>
        <v>65</v>
      </c>
      <c r="N193" s="36"/>
      <c r="O193" s="36">
        <v>8</v>
      </c>
      <c r="P193" s="36">
        <f t="shared" si="254"/>
        <v>8</v>
      </c>
      <c r="Q193" s="36">
        <f t="shared" si="255"/>
        <v>520000</v>
      </c>
      <c r="S193" s="57">
        <f>+$A$23</f>
        <v>65</v>
      </c>
      <c r="T193" s="36"/>
      <c r="U193" s="36"/>
      <c r="V193" s="36">
        <f t="shared" si="256"/>
        <v>0</v>
      </c>
      <c r="W193" s="36">
        <f t="shared" si="257"/>
        <v>0</v>
      </c>
      <c r="Y193" s="57">
        <f>+$A$23</f>
        <v>65</v>
      </c>
      <c r="Z193" s="36"/>
      <c r="AA193" s="36"/>
      <c r="AB193" s="36">
        <f t="shared" si="258"/>
        <v>0</v>
      </c>
      <c r="AC193" s="36">
        <f t="shared" si="259"/>
        <v>0</v>
      </c>
      <c r="AE193" s="57">
        <f>+$A$23</f>
        <v>65</v>
      </c>
      <c r="AF193" s="36"/>
      <c r="AG193" s="36"/>
      <c r="AH193" s="36">
        <f t="shared" si="260"/>
        <v>0</v>
      </c>
      <c r="AI193" s="36">
        <f t="shared" si="261"/>
        <v>0</v>
      </c>
      <c r="AK193" s="57">
        <f>+$A$23</f>
        <v>65</v>
      </c>
      <c r="AL193" s="36"/>
      <c r="AM193" s="36"/>
      <c r="AN193" s="36">
        <f t="shared" si="262"/>
        <v>0</v>
      </c>
      <c r="AO193" s="36">
        <f t="shared" si="263"/>
        <v>0</v>
      </c>
      <c r="AQ193" s="57">
        <f>+$A$23</f>
        <v>65</v>
      </c>
      <c r="AR193" s="36"/>
      <c r="AS193" s="36"/>
      <c r="AT193" s="36">
        <f t="shared" si="264"/>
        <v>0</v>
      </c>
      <c r="AU193" s="36">
        <f t="shared" si="265"/>
        <v>0</v>
      </c>
      <c r="AW193" s="57">
        <f>+$A$23</f>
        <v>65</v>
      </c>
      <c r="AX193" s="36"/>
      <c r="AY193" s="36"/>
      <c r="AZ193" s="36">
        <f t="shared" si="266"/>
        <v>-1185</v>
      </c>
      <c r="BA193" s="36">
        <f t="shared" si="267"/>
        <v>-77025000</v>
      </c>
    </row>
    <row r="194" spans="1:53">
      <c r="A194" s="57">
        <f>+$A$24</f>
        <v>52</v>
      </c>
      <c r="B194" s="36"/>
      <c r="C194" s="36"/>
      <c r="D194" s="36">
        <f t="shared" si="250"/>
        <v>35</v>
      </c>
      <c r="E194" s="36">
        <f t="shared" si="251"/>
        <v>1820000</v>
      </c>
      <c r="G194" s="57">
        <f>+$A$24</f>
        <v>52</v>
      </c>
      <c r="H194" s="36"/>
      <c r="I194" s="36"/>
      <c r="J194" s="36">
        <f t="shared" si="252"/>
        <v>0</v>
      </c>
      <c r="K194" s="36">
        <f t="shared" si="253"/>
        <v>0</v>
      </c>
      <c r="M194" s="57">
        <f>+$A$24</f>
        <v>52</v>
      </c>
      <c r="N194" s="36"/>
      <c r="O194" s="36"/>
      <c r="P194" s="36">
        <f t="shared" si="254"/>
        <v>0</v>
      </c>
      <c r="Q194" s="36">
        <f t="shared" si="255"/>
        <v>0</v>
      </c>
      <c r="S194" s="57">
        <f>+$A$24</f>
        <v>52</v>
      </c>
      <c r="T194" s="36"/>
      <c r="U194" s="36"/>
      <c r="V194" s="36">
        <f t="shared" si="256"/>
        <v>0</v>
      </c>
      <c r="W194" s="36">
        <f t="shared" si="257"/>
        <v>0</v>
      </c>
      <c r="Y194" s="57">
        <f>+$A$24</f>
        <v>52</v>
      </c>
      <c r="Z194" s="36"/>
      <c r="AA194" s="36"/>
      <c r="AB194" s="36">
        <f t="shared" si="258"/>
        <v>0</v>
      </c>
      <c r="AC194" s="36">
        <f t="shared" si="259"/>
        <v>0</v>
      </c>
      <c r="AE194" s="57">
        <f>+$A$24</f>
        <v>52</v>
      </c>
      <c r="AF194" s="36"/>
      <c r="AG194" s="36"/>
      <c r="AH194" s="36">
        <f t="shared" si="260"/>
        <v>0</v>
      </c>
      <c r="AI194" s="36">
        <f t="shared" si="261"/>
        <v>0</v>
      </c>
      <c r="AK194" s="57">
        <f>+$A$24</f>
        <v>52</v>
      </c>
      <c r="AL194" s="36"/>
      <c r="AM194" s="36"/>
      <c r="AN194" s="36">
        <f t="shared" si="262"/>
        <v>0</v>
      </c>
      <c r="AO194" s="36">
        <f t="shared" si="263"/>
        <v>0</v>
      </c>
      <c r="AQ194" s="57">
        <f>+$A$24</f>
        <v>52</v>
      </c>
      <c r="AR194" s="36"/>
      <c r="AS194" s="36"/>
      <c r="AT194" s="36">
        <f t="shared" si="264"/>
        <v>0</v>
      </c>
      <c r="AU194" s="36">
        <f t="shared" si="265"/>
        <v>0</v>
      </c>
      <c r="AW194" s="57">
        <f>+$A$24</f>
        <v>52</v>
      </c>
      <c r="AX194" s="36"/>
      <c r="AY194" s="36"/>
      <c r="AZ194" s="36">
        <f t="shared" si="266"/>
        <v>35</v>
      </c>
      <c r="BA194" s="36">
        <f t="shared" si="267"/>
        <v>1820000</v>
      </c>
    </row>
    <row r="195" spans="1:53">
      <c r="A195" s="57">
        <f>+$A$25</f>
        <v>85</v>
      </c>
      <c r="B195" s="36"/>
      <c r="C195" s="36"/>
      <c r="D195" s="36">
        <f t="shared" si="250"/>
        <v>409</v>
      </c>
      <c r="E195" s="36">
        <f t="shared" si="251"/>
        <v>34765000</v>
      </c>
      <c r="G195" s="57">
        <f>+$A$25</f>
        <v>85</v>
      </c>
      <c r="H195" s="36">
        <v>5</v>
      </c>
      <c r="I195" s="36">
        <v>4</v>
      </c>
      <c r="J195" s="36">
        <f t="shared" si="252"/>
        <v>64</v>
      </c>
      <c r="K195" s="36">
        <f t="shared" si="253"/>
        <v>5440000</v>
      </c>
      <c r="M195" s="57">
        <f>+$A$25</f>
        <v>85</v>
      </c>
      <c r="N195" s="36"/>
      <c r="O195" s="36"/>
      <c r="P195" s="36">
        <f t="shared" si="254"/>
        <v>0</v>
      </c>
      <c r="Q195" s="36">
        <f t="shared" si="255"/>
        <v>0</v>
      </c>
      <c r="S195" s="57">
        <f>+$A$25</f>
        <v>85</v>
      </c>
      <c r="T195" s="36"/>
      <c r="U195" s="36"/>
      <c r="V195" s="36">
        <f t="shared" si="256"/>
        <v>0</v>
      </c>
      <c r="W195" s="36">
        <f t="shared" si="257"/>
        <v>0</v>
      </c>
      <c r="Y195" s="57">
        <f>+$A$25</f>
        <v>85</v>
      </c>
      <c r="Z195" s="36"/>
      <c r="AA195" s="36"/>
      <c r="AB195" s="36">
        <f t="shared" si="258"/>
        <v>0</v>
      </c>
      <c r="AC195" s="36">
        <f t="shared" si="259"/>
        <v>0</v>
      </c>
      <c r="AE195" s="57">
        <f>+$A$25</f>
        <v>85</v>
      </c>
      <c r="AF195" s="36"/>
      <c r="AG195" s="36"/>
      <c r="AH195" s="36">
        <f t="shared" si="260"/>
        <v>0</v>
      </c>
      <c r="AI195" s="36">
        <f t="shared" si="261"/>
        <v>0</v>
      </c>
      <c r="AK195" s="57">
        <f>+$A$25</f>
        <v>85</v>
      </c>
      <c r="AL195" s="36"/>
      <c r="AM195" s="36"/>
      <c r="AN195" s="36">
        <f t="shared" si="262"/>
        <v>0</v>
      </c>
      <c r="AO195" s="36">
        <f t="shared" si="263"/>
        <v>0</v>
      </c>
      <c r="AQ195" s="57">
        <f>+$A$25</f>
        <v>85</v>
      </c>
      <c r="AR195" s="36">
        <v>6</v>
      </c>
      <c r="AS195" s="36">
        <v>6</v>
      </c>
      <c r="AT195" s="36">
        <f t="shared" si="264"/>
        <v>78</v>
      </c>
      <c r="AU195" s="36">
        <f t="shared" si="265"/>
        <v>6630000</v>
      </c>
      <c r="AW195" s="57">
        <f>+$A$25</f>
        <v>85</v>
      </c>
      <c r="AX195" s="36"/>
      <c r="AY195" s="36"/>
      <c r="AZ195" s="36">
        <f t="shared" si="266"/>
        <v>395</v>
      </c>
      <c r="BA195" s="36">
        <f t="shared" si="267"/>
        <v>33575000</v>
      </c>
    </row>
    <row r="196" spans="1:53">
      <c r="A196" s="57">
        <f>+$A$26</f>
        <v>55</v>
      </c>
      <c r="B196" s="36"/>
      <c r="C196" s="36"/>
      <c r="D196" s="36">
        <f t="shared" si="250"/>
        <v>2732</v>
      </c>
      <c r="E196" s="36">
        <f t="shared" si="251"/>
        <v>150260000</v>
      </c>
      <c r="G196" s="57">
        <f>+$A$26</f>
        <v>55</v>
      </c>
      <c r="H196" s="36"/>
      <c r="I196" s="36"/>
      <c r="J196" s="36">
        <f t="shared" si="252"/>
        <v>0</v>
      </c>
      <c r="K196" s="36">
        <f t="shared" si="253"/>
        <v>0</v>
      </c>
      <c r="M196" s="57">
        <f>+$A$26</f>
        <v>55</v>
      </c>
      <c r="N196" s="36"/>
      <c r="O196" s="36">
        <v>8</v>
      </c>
      <c r="P196" s="36">
        <f t="shared" si="254"/>
        <v>8</v>
      </c>
      <c r="Q196" s="36">
        <f t="shared" si="255"/>
        <v>440000</v>
      </c>
      <c r="S196" s="57">
        <f>+$A$26</f>
        <v>55</v>
      </c>
      <c r="T196" s="36"/>
      <c r="U196" s="36"/>
      <c r="V196" s="36">
        <f t="shared" si="256"/>
        <v>0</v>
      </c>
      <c r="W196" s="36">
        <f t="shared" si="257"/>
        <v>0</v>
      </c>
      <c r="Y196" s="57">
        <f>+$A$26</f>
        <v>55</v>
      </c>
      <c r="Z196" s="36"/>
      <c r="AA196" s="36"/>
      <c r="AB196" s="36">
        <f t="shared" si="258"/>
        <v>0</v>
      </c>
      <c r="AC196" s="36">
        <f t="shared" si="259"/>
        <v>0</v>
      </c>
      <c r="AE196" s="57">
        <f>+$A$26</f>
        <v>55</v>
      </c>
      <c r="AF196" s="36"/>
      <c r="AG196" s="36"/>
      <c r="AH196" s="36">
        <f t="shared" si="260"/>
        <v>0</v>
      </c>
      <c r="AI196" s="36">
        <f t="shared" si="261"/>
        <v>0</v>
      </c>
      <c r="AK196" s="57">
        <f>+$A$26</f>
        <v>55</v>
      </c>
      <c r="AL196" s="36"/>
      <c r="AM196" s="36"/>
      <c r="AN196" s="36">
        <f t="shared" si="262"/>
        <v>0</v>
      </c>
      <c r="AO196" s="36">
        <f t="shared" si="263"/>
        <v>0</v>
      </c>
      <c r="AQ196" s="57">
        <f>+$A$26</f>
        <v>55</v>
      </c>
      <c r="AR196" s="36"/>
      <c r="AS196" s="36"/>
      <c r="AT196" s="36">
        <f t="shared" si="264"/>
        <v>0</v>
      </c>
      <c r="AU196" s="36">
        <f t="shared" si="265"/>
        <v>0</v>
      </c>
      <c r="AW196" s="57">
        <f>+$A$26</f>
        <v>55</v>
      </c>
      <c r="AX196" s="36"/>
      <c r="AY196" s="36"/>
      <c r="AZ196" s="36">
        <f t="shared" si="266"/>
        <v>2724</v>
      </c>
      <c r="BA196" s="36">
        <f t="shared" si="267"/>
        <v>149820000</v>
      </c>
    </row>
    <row r="197" spans="1:53">
      <c r="A197" s="57">
        <f>+$A$27</f>
        <v>120</v>
      </c>
      <c r="B197" s="36"/>
      <c r="C197" s="36"/>
      <c r="D197" s="36">
        <f t="shared" si="250"/>
        <v>17</v>
      </c>
      <c r="E197" s="36">
        <f t="shared" si="251"/>
        <v>2040000</v>
      </c>
      <c r="G197" s="57">
        <f>+$A$27</f>
        <v>120</v>
      </c>
      <c r="H197" s="36"/>
      <c r="I197" s="36"/>
      <c r="J197" s="36">
        <f t="shared" si="252"/>
        <v>0</v>
      </c>
      <c r="K197" s="36">
        <f t="shared" si="253"/>
        <v>0</v>
      </c>
      <c r="M197" s="57">
        <f>+$A$27</f>
        <v>120</v>
      </c>
      <c r="N197" s="36"/>
      <c r="O197" s="36"/>
      <c r="P197" s="36">
        <f t="shared" si="254"/>
        <v>0</v>
      </c>
      <c r="Q197" s="36">
        <f t="shared" si="255"/>
        <v>0</v>
      </c>
      <c r="S197" s="57">
        <f>+$A$27</f>
        <v>120</v>
      </c>
      <c r="T197" s="36"/>
      <c r="U197" s="36"/>
      <c r="V197" s="36">
        <f t="shared" si="256"/>
        <v>0</v>
      </c>
      <c r="W197" s="36">
        <f t="shared" si="257"/>
        <v>0</v>
      </c>
      <c r="Y197" s="57">
        <f>+$A$27</f>
        <v>120</v>
      </c>
      <c r="Z197" s="36"/>
      <c r="AA197" s="36"/>
      <c r="AB197" s="36">
        <f t="shared" si="258"/>
        <v>0</v>
      </c>
      <c r="AC197" s="36">
        <f t="shared" si="259"/>
        <v>0</v>
      </c>
      <c r="AE197" s="57">
        <f>+$A$27</f>
        <v>120</v>
      </c>
      <c r="AF197" s="36"/>
      <c r="AG197" s="36"/>
      <c r="AH197" s="36">
        <f t="shared" si="260"/>
        <v>0</v>
      </c>
      <c r="AI197" s="36">
        <f t="shared" si="261"/>
        <v>0</v>
      </c>
      <c r="AK197" s="57">
        <f>+$A$27</f>
        <v>120</v>
      </c>
      <c r="AL197" s="36"/>
      <c r="AM197" s="36"/>
      <c r="AN197" s="36">
        <f t="shared" si="262"/>
        <v>0</v>
      </c>
      <c r="AO197" s="36">
        <f t="shared" si="263"/>
        <v>0</v>
      </c>
      <c r="AQ197" s="57">
        <f>+$A$27</f>
        <v>120</v>
      </c>
      <c r="AR197" s="36"/>
      <c r="AS197" s="36"/>
      <c r="AT197" s="36">
        <f t="shared" si="264"/>
        <v>0</v>
      </c>
      <c r="AU197" s="36">
        <f t="shared" si="265"/>
        <v>0</v>
      </c>
      <c r="AW197" s="57">
        <f>+$A$27</f>
        <v>120</v>
      </c>
      <c r="AX197" s="36"/>
      <c r="AY197" s="36"/>
      <c r="AZ197" s="36">
        <f t="shared" si="266"/>
        <v>17</v>
      </c>
      <c r="BA197" s="36">
        <f t="shared" si="267"/>
        <v>2040000</v>
      </c>
    </row>
    <row r="198" spans="1:53">
      <c r="A198" s="57">
        <f>+$A$28</f>
        <v>72</v>
      </c>
      <c r="B198" s="36"/>
      <c r="C198" s="36"/>
      <c r="D198" s="36">
        <f t="shared" si="250"/>
        <v>14</v>
      </c>
      <c r="E198" s="36">
        <f t="shared" si="251"/>
        <v>1008000</v>
      </c>
      <c r="G198" s="57">
        <f>+$A$28</f>
        <v>72</v>
      </c>
      <c r="H198" s="36"/>
      <c r="I198" s="36"/>
      <c r="J198" s="36">
        <f t="shared" si="252"/>
        <v>0</v>
      </c>
      <c r="K198" s="36">
        <f t="shared" si="253"/>
        <v>0</v>
      </c>
      <c r="M198" s="57">
        <f>+$A$28</f>
        <v>72</v>
      </c>
      <c r="N198" s="36"/>
      <c r="O198" s="36"/>
      <c r="P198" s="36">
        <f t="shared" si="254"/>
        <v>0</v>
      </c>
      <c r="Q198" s="36">
        <f t="shared" si="255"/>
        <v>0</v>
      </c>
      <c r="S198" s="57">
        <f>+$A$28</f>
        <v>72</v>
      </c>
      <c r="T198" s="36"/>
      <c r="U198" s="36"/>
      <c r="V198" s="36">
        <f t="shared" si="256"/>
        <v>0</v>
      </c>
      <c r="W198" s="36">
        <f t="shared" si="257"/>
        <v>0</v>
      </c>
      <c r="Y198" s="57">
        <f>+$A$28</f>
        <v>72</v>
      </c>
      <c r="Z198" s="36"/>
      <c r="AA198" s="36"/>
      <c r="AB198" s="36">
        <f t="shared" si="258"/>
        <v>0</v>
      </c>
      <c r="AC198" s="36">
        <f t="shared" si="259"/>
        <v>0</v>
      </c>
      <c r="AE198" s="57">
        <f>+$A$28</f>
        <v>72</v>
      </c>
      <c r="AF198" s="36"/>
      <c r="AG198" s="36"/>
      <c r="AH198" s="36">
        <f t="shared" si="260"/>
        <v>0</v>
      </c>
      <c r="AI198" s="36">
        <f t="shared" si="261"/>
        <v>0</v>
      </c>
      <c r="AK198" s="57">
        <f>+$A$28</f>
        <v>72</v>
      </c>
      <c r="AL198" s="36"/>
      <c r="AM198" s="36"/>
      <c r="AN198" s="36">
        <f t="shared" si="262"/>
        <v>0</v>
      </c>
      <c r="AO198" s="36">
        <f t="shared" si="263"/>
        <v>0</v>
      </c>
      <c r="AQ198" s="57">
        <f>+$A$28</f>
        <v>72</v>
      </c>
      <c r="AR198" s="36"/>
      <c r="AS198" s="36"/>
      <c r="AT198" s="36">
        <f t="shared" si="264"/>
        <v>0</v>
      </c>
      <c r="AU198" s="36">
        <f t="shared" si="265"/>
        <v>0</v>
      </c>
      <c r="AW198" s="57">
        <f>+$A$28</f>
        <v>72</v>
      </c>
      <c r="AX198" s="36"/>
      <c r="AY198" s="36"/>
      <c r="AZ198" s="36">
        <f t="shared" si="266"/>
        <v>14</v>
      </c>
      <c r="BA198" s="36">
        <f t="shared" si="267"/>
        <v>1008000</v>
      </c>
    </row>
    <row r="199" spans="1:53">
      <c r="A199" s="57">
        <f>+$A$29</f>
        <v>105</v>
      </c>
      <c r="B199" s="36"/>
      <c r="C199" s="36"/>
      <c r="D199" s="36">
        <f t="shared" ref="D199" si="268">AZ165</f>
        <v>-81</v>
      </c>
      <c r="E199" s="36">
        <f t="shared" ref="E199" si="269">+D199*A199*1000</f>
        <v>-8505000</v>
      </c>
      <c r="G199" s="57">
        <f>+$A$29</f>
        <v>105</v>
      </c>
      <c r="H199" s="36">
        <v>5</v>
      </c>
      <c r="I199" s="36"/>
      <c r="J199" s="36">
        <f t="shared" ref="J199" si="270">+(H199*12)+I199</f>
        <v>60</v>
      </c>
      <c r="K199" s="36">
        <f t="shared" ref="K199" si="271">+J199*G199*1000</f>
        <v>6300000</v>
      </c>
      <c r="M199" s="57">
        <f>+$A$29</f>
        <v>105</v>
      </c>
      <c r="N199" s="36"/>
      <c r="O199" s="36">
        <v>9</v>
      </c>
      <c r="P199" s="36">
        <f t="shared" ref="P199" si="272">+(N199*12)+O199</f>
        <v>9</v>
      </c>
      <c r="Q199" s="36">
        <f t="shared" ref="Q199" si="273">+P199*M199*1000</f>
        <v>945000</v>
      </c>
      <c r="S199" s="57">
        <f>+$A$29</f>
        <v>105</v>
      </c>
      <c r="T199" s="36"/>
      <c r="U199" s="36"/>
      <c r="V199" s="36">
        <f t="shared" ref="V199" si="274">+(T199*12)+U199</f>
        <v>0</v>
      </c>
      <c r="W199" s="36">
        <f t="shared" ref="W199" si="275">+V199*S199*1000</f>
        <v>0</v>
      </c>
      <c r="Y199" s="57">
        <f>+$A$29</f>
        <v>105</v>
      </c>
      <c r="Z199" s="36"/>
      <c r="AA199" s="36"/>
      <c r="AB199" s="36">
        <f t="shared" ref="AB199" si="276">+(Z199*12)+AA199</f>
        <v>0</v>
      </c>
      <c r="AC199" s="36">
        <f t="shared" ref="AC199" si="277">+AB199*Y199*1000</f>
        <v>0</v>
      </c>
      <c r="AE199" s="57">
        <f>+$A$29</f>
        <v>105</v>
      </c>
      <c r="AF199" s="36"/>
      <c r="AG199" s="36"/>
      <c r="AH199" s="36">
        <f t="shared" ref="AH199" si="278">+(AF199*12)+AG199</f>
        <v>0</v>
      </c>
      <c r="AI199" s="36">
        <f t="shared" ref="AI199" si="279">+AH199*AE199*1000</f>
        <v>0</v>
      </c>
      <c r="AK199" s="57">
        <f>+$A$29</f>
        <v>105</v>
      </c>
      <c r="AL199" s="36"/>
      <c r="AM199" s="36"/>
      <c r="AN199" s="36">
        <f t="shared" ref="AN199" si="280">+(AL199*12)+AM199</f>
        <v>0</v>
      </c>
      <c r="AO199" s="36">
        <f t="shared" ref="AO199" si="281">+AN199*AK199*1000</f>
        <v>0</v>
      </c>
      <c r="AQ199" s="57">
        <f>+$A$29</f>
        <v>105</v>
      </c>
      <c r="AR199" s="36"/>
      <c r="AS199" s="36"/>
      <c r="AT199" s="36">
        <f t="shared" ref="AT199" si="282">+(AR199*12)+AS199</f>
        <v>0</v>
      </c>
      <c r="AU199" s="36">
        <f t="shared" ref="AU199" si="283">+AT199*AQ199*1000</f>
        <v>0</v>
      </c>
      <c r="AW199" s="57">
        <f>+$A$29</f>
        <v>105</v>
      </c>
      <c r="AX199" s="36"/>
      <c r="AY199" s="36"/>
      <c r="AZ199" s="36">
        <f t="shared" ref="AZ199" si="284">+D199+J199-P199+V199+AB199-AH199+AN199-AT199</f>
        <v>-30</v>
      </c>
      <c r="BA199" s="36">
        <f t="shared" ref="BA199" si="285">+AZ199*AW199*1000</f>
        <v>-3150000</v>
      </c>
    </row>
    <row r="200" spans="1:53">
      <c r="A200" s="57">
        <f>+$A$30</f>
        <v>130</v>
      </c>
      <c r="B200" s="36"/>
      <c r="C200" s="36"/>
      <c r="D200" s="36">
        <f>AZ166</f>
        <v>7</v>
      </c>
      <c r="E200" s="36">
        <f t="shared" si="251"/>
        <v>910000</v>
      </c>
      <c r="G200" s="57">
        <f>+$A$30</f>
        <v>130</v>
      </c>
      <c r="H200" s="36"/>
      <c r="I200" s="36"/>
      <c r="J200" s="36">
        <f t="shared" si="252"/>
        <v>0</v>
      </c>
      <c r="K200" s="36">
        <f t="shared" si="253"/>
        <v>0</v>
      </c>
      <c r="M200" s="57">
        <f>+$A$30</f>
        <v>130</v>
      </c>
      <c r="N200" s="36"/>
      <c r="O200" s="36"/>
      <c r="P200" s="36">
        <f t="shared" si="254"/>
        <v>0</v>
      </c>
      <c r="Q200" s="36">
        <f t="shared" si="255"/>
        <v>0</v>
      </c>
      <c r="S200" s="57">
        <f>+$A$30</f>
        <v>130</v>
      </c>
      <c r="T200" s="36"/>
      <c r="U200" s="36"/>
      <c r="V200" s="36">
        <f t="shared" si="256"/>
        <v>0</v>
      </c>
      <c r="W200" s="36">
        <f t="shared" si="257"/>
        <v>0</v>
      </c>
      <c r="Y200" s="57">
        <f>+$A$30</f>
        <v>130</v>
      </c>
      <c r="Z200" s="36"/>
      <c r="AA200" s="36"/>
      <c r="AB200" s="36">
        <f t="shared" si="258"/>
        <v>0</v>
      </c>
      <c r="AC200" s="36">
        <f t="shared" si="259"/>
        <v>0</v>
      </c>
      <c r="AE200" s="57">
        <f>+$A$30</f>
        <v>130</v>
      </c>
      <c r="AF200" s="36"/>
      <c r="AG200" s="36"/>
      <c r="AH200" s="36">
        <f t="shared" si="260"/>
        <v>0</v>
      </c>
      <c r="AI200" s="36">
        <f t="shared" si="261"/>
        <v>0</v>
      </c>
      <c r="AK200" s="57">
        <f>+$A$30</f>
        <v>130</v>
      </c>
      <c r="AL200" s="36"/>
      <c r="AM200" s="36"/>
      <c r="AN200" s="36">
        <f t="shared" si="262"/>
        <v>0</v>
      </c>
      <c r="AO200" s="36">
        <f t="shared" si="263"/>
        <v>0</v>
      </c>
      <c r="AQ200" s="57">
        <f>+$A$30</f>
        <v>130</v>
      </c>
      <c r="AR200" s="36"/>
      <c r="AS200" s="36"/>
      <c r="AT200" s="36">
        <f t="shared" si="264"/>
        <v>0</v>
      </c>
      <c r="AU200" s="36">
        <f t="shared" si="265"/>
        <v>0</v>
      </c>
      <c r="AW200" s="57">
        <f>+$A$30</f>
        <v>130</v>
      </c>
      <c r="AX200" s="36"/>
      <c r="AY200" s="36"/>
      <c r="AZ200" s="36">
        <f t="shared" si="266"/>
        <v>7</v>
      </c>
      <c r="BA200" s="36">
        <f t="shared" si="267"/>
        <v>910000</v>
      </c>
    </row>
    <row r="202" spans="1:53">
      <c r="B202" s="36">
        <f>SUM(B174:B200)</f>
        <v>0</v>
      </c>
      <c r="C202" s="36">
        <f>SUM(C174:C200)</f>
        <v>0</v>
      </c>
      <c r="D202" s="36">
        <f>SUM(D174:D200)</f>
        <v>2745</v>
      </c>
      <c r="E202" s="36">
        <f>SUM(E174:E200)</f>
        <v>143906000</v>
      </c>
      <c r="H202" s="36">
        <f>SUM(H174:H200)</f>
        <v>64</v>
      </c>
      <c r="I202" s="36">
        <f>SUM(I174:I200)</f>
        <v>18</v>
      </c>
      <c r="J202" s="36">
        <f>SUM(J174:J200)</f>
        <v>786</v>
      </c>
      <c r="K202" s="36">
        <f>SUM(K174:K200)</f>
        <v>47830000</v>
      </c>
      <c r="N202" s="36">
        <f>SUM(N174:N200)</f>
        <v>12</v>
      </c>
      <c r="O202" s="36">
        <f>SUM(O174:O200)</f>
        <v>25</v>
      </c>
      <c r="P202" s="36">
        <f>SUM(P174:P200)</f>
        <v>169</v>
      </c>
      <c r="Q202" s="36">
        <f>SUM(Q174:Q200)</f>
        <v>7953000</v>
      </c>
      <c r="T202" s="36">
        <f>SUM(T174:T200)</f>
        <v>0</v>
      </c>
      <c r="U202" s="36">
        <f>SUM(U174:U200)</f>
        <v>0</v>
      </c>
      <c r="V202" s="36">
        <f>SUM(V174:V200)</f>
        <v>0</v>
      </c>
      <c r="W202" s="36">
        <f>SUM(W174:W200)</f>
        <v>0</v>
      </c>
      <c r="Z202" s="36">
        <f>SUM(Z174:Z200)</f>
        <v>0</v>
      </c>
      <c r="AA202" s="36">
        <f>SUM(AA174:AA200)</f>
        <v>0</v>
      </c>
      <c r="AB202" s="36">
        <f>SUM(AB174:AB200)</f>
        <v>0</v>
      </c>
      <c r="AC202" s="36"/>
      <c r="AF202" s="36">
        <f>SUM(AF174:AF200)</f>
        <v>0</v>
      </c>
      <c r="AG202" s="36">
        <f>SUM(AG174:AG200)</f>
        <v>0</v>
      </c>
      <c r="AH202" s="36">
        <f>SUM(AH174:AH200)</f>
        <v>0</v>
      </c>
      <c r="AI202" s="36">
        <f>SUM(AI174:AI200)</f>
        <v>0</v>
      </c>
      <c r="AL202" s="36">
        <f>SUM(AL174:AL200)</f>
        <v>0</v>
      </c>
      <c r="AM202" s="36">
        <f>SUM(AM174:AM200)</f>
        <v>0</v>
      </c>
      <c r="AN202" s="36">
        <f>SUM(AN174:AN200)</f>
        <v>0</v>
      </c>
      <c r="AO202" s="36">
        <f>SUM(AO174:AO200)</f>
        <v>0</v>
      </c>
      <c r="AR202" s="36">
        <f>SUM(AR174:AR200)</f>
        <v>23</v>
      </c>
      <c r="AS202" s="36">
        <f>SUM(AS174:AS200)</f>
        <v>6</v>
      </c>
      <c r="AT202" s="36">
        <f>SUM(AT174:AT200)</f>
        <v>282</v>
      </c>
      <c r="AU202" s="36">
        <f>SUM(AU174:AU200)</f>
        <v>23910000</v>
      </c>
      <c r="AX202" s="36">
        <f>SUM(AX174:AX200)</f>
        <v>0</v>
      </c>
      <c r="AY202" s="36">
        <f>SUM(AY174:AY200)</f>
        <v>0</v>
      </c>
      <c r="AZ202" s="36">
        <f>SUM(AZ174:AZ200)</f>
        <v>3080</v>
      </c>
      <c r="BA202" s="36">
        <f>SUM(BA174:BA200)</f>
        <v>159873000</v>
      </c>
    </row>
    <row r="203" spans="1:53" s="37" customFormat="1" ht="12.75">
      <c r="F203" s="286"/>
      <c r="H203" s="37">
        <v>65</v>
      </c>
      <c r="I203" s="37">
        <v>6</v>
      </c>
      <c r="L203" s="286"/>
      <c r="N203" s="37">
        <v>14</v>
      </c>
      <c r="O203" s="37">
        <v>1</v>
      </c>
      <c r="R203" s="286"/>
      <c r="X203" s="286"/>
    </row>
    <row r="204" spans="1:53">
      <c r="H204" s="54" t="b">
        <f>+H203='Nota Masuk'!E129</f>
        <v>1</v>
      </c>
      <c r="I204" s="54" t="b">
        <f>+I203='Nota Masuk'!F129</f>
        <v>1</v>
      </c>
      <c r="K204" s="54" t="b">
        <f>'Nota Masuk'!J128=K202</f>
        <v>1</v>
      </c>
      <c r="N204" s="54" t="b">
        <f>+N203='Nota Jual'!D413</f>
        <v>1</v>
      </c>
      <c r="O204" s="54" t="b">
        <f>+O203='Nota Jual'!E413</f>
        <v>1</v>
      </c>
      <c r="Q204" s="54" t="b">
        <f>+Q202='Nota Jual'!G412</f>
        <v>1</v>
      </c>
      <c r="V204" s="54" t="b">
        <f>+V202='Nota Jual'!H412</f>
        <v>1</v>
      </c>
      <c r="W204" s="54" t="b">
        <f>+W202='Nota Jual'!I412</f>
        <v>1</v>
      </c>
    </row>
    <row r="205" spans="1:53">
      <c r="A205" s="54" t="s">
        <v>24</v>
      </c>
      <c r="B205" s="54">
        <f>+'Nota Jual'!B415</f>
        <v>22</v>
      </c>
      <c r="C205" s="54" t="str">
        <f>+'Nota Jual'!A415</f>
        <v>Juni</v>
      </c>
    </row>
    <row r="206" spans="1:53">
      <c r="A206" s="55" t="s">
        <v>25</v>
      </c>
      <c r="B206" s="55"/>
      <c r="C206" s="55"/>
      <c r="D206" s="55"/>
      <c r="E206" s="55"/>
      <c r="F206" s="285"/>
      <c r="G206" s="55" t="s">
        <v>26</v>
      </c>
      <c r="H206" s="55"/>
      <c r="I206" s="55"/>
      <c r="J206" s="55"/>
      <c r="K206" s="55"/>
      <c r="L206" s="285"/>
      <c r="M206" s="55" t="s">
        <v>27</v>
      </c>
      <c r="N206" s="55"/>
      <c r="O206" s="55"/>
      <c r="P206" s="55"/>
      <c r="Q206" s="55"/>
      <c r="R206" s="285"/>
      <c r="S206" s="55" t="s">
        <v>37</v>
      </c>
      <c r="T206" s="55"/>
      <c r="U206" s="55"/>
      <c r="V206" s="55"/>
      <c r="W206" s="55"/>
      <c r="X206" s="285"/>
      <c r="Y206" s="55" t="s">
        <v>29</v>
      </c>
      <c r="Z206" s="55"/>
      <c r="AA206" s="55"/>
      <c r="AB206" s="55"/>
      <c r="AC206" s="55"/>
      <c r="AD206" s="55"/>
      <c r="AE206" s="55" t="s">
        <v>30</v>
      </c>
      <c r="AF206" s="55"/>
      <c r="AG206" s="55"/>
      <c r="AH206" s="55"/>
      <c r="AI206" s="55"/>
      <c r="AJ206" s="55"/>
      <c r="AK206" s="55" t="s">
        <v>31</v>
      </c>
      <c r="AL206" s="55"/>
      <c r="AM206" s="55"/>
      <c r="AN206" s="55"/>
      <c r="AO206" s="55"/>
      <c r="AP206" s="55"/>
      <c r="AQ206" s="55" t="s">
        <v>32</v>
      </c>
      <c r="AR206" s="55"/>
      <c r="AS206" s="55"/>
      <c r="AT206" s="55"/>
      <c r="AU206" s="55"/>
      <c r="AV206" s="55"/>
      <c r="AW206" s="55" t="s">
        <v>33</v>
      </c>
      <c r="AX206" s="55"/>
      <c r="AY206" s="55"/>
      <c r="AZ206" s="55"/>
      <c r="BA206" s="55"/>
    </row>
    <row r="207" spans="1:53">
      <c r="A207" s="56" t="s">
        <v>34</v>
      </c>
      <c r="B207" s="56" t="s">
        <v>11</v>
      </c>
      <c r="C207" s="56" t="s">
        <v>12</v>
      </c>
      <c r="D207" s="56" t="s">
        <v>35</v>
      </c>
      <c r="E207" s="56" t="s">
        <v>36</v>
      </c>
      <c r="G207" s="56" t="s">
        <v>34</v>
      </c>
      <c r="H207" s="56" t="s">
        <v>11</v>
      </c>
      <c r="I207" s="56" t="s">
        <v>12</v>
      </c>
      <c r="J207" s="56" t="s">
        <v>35</v>
      </c>
      <c r="K207" s="56" t="s">
        <v>36</v>
      </c>
      <c r="M207" s="56" t="s">
        <v>34</v>
      </c>
      <c r="N207" s="56" t="s">
        <v>11</v>
      </c>
      <c r="O207" s="56" t="s">
        <v>12</v>
      </c>
      <c r="P207" s="56" t="s">
        <v>35</v>
      </c>
      <c r="Q207" s="56" t="s">
        <v>36</v>
      </c>
      <c r="S207" s="56" t="s">
        <v>34</v>
      </c>
      <c r="T207" s="56" t="s">
        <v>11</v>
      </c>
      <c r="U207" s="56" t="s">
        <v>12</v>
      </c>
      <c r="V207" s="56" t="s">
        <v>35</v>
      </c>
      <c r="W207" s="56" t="s">
        <v>36</v>
      </c>
      <c r="Y207" s="56" t="s">
        <v>34</v>
      </c>
      <c r="Z207" s="56" t="s">
        <v>11</v>
      </c>
      <c r="AA207" s="56" t="s">
        <v>12</v>
      </c>
      <c r="AB207" s="56" t="s">
        <v>35</v>
      </c>
      <c r="AC207" s="56" t="s">
        <v>36</v>
      </c>
      <c r="AE207" s="56" t="s">
        <v>34</v>
      </c>
      <c r="AF207" s="56" t="s">
        <v>11</v>
      </c>
      <c r="AG207" s="56" t="s">
        <v>12</v>
      </c>
      <c r="AH207" s="56" t="s">
        <v>35</v>
      </c>
      <c r="AI207" s="56" t="s">
        <v>36</v>
      </c>
      <c r="AK207" s="56" t="s">
        <v>34</v>
      </c>
      <c r="AL207" s="56" t="s">
        <v>11</v>
      </c>
      <c r="AM207" s="56" t="s">
        <v>12</v>
      </c>
      <c r="AN207" s="56" t="s">
        <v>35</v>
      </c>
      <c r="AO207" s="56" t="s">
        <v>36</v>
      </c>
      <c r="AQ207" s="56" t="s">
        <v>34</v>
      </c>
      <c r="AR207" s="56" t="s">
        <v>11</v>
      </c>
      <c r="AS207" s="56" t="s">
        <v>12</v>
      </c>
      <c r="AT207" s="56" t="s">
        <v>35</v>
      </c>
      <c r="AU207" s="56" t="s">
        <v>36</v>
      </c>
      <c r="AW207" s="56" t="s">
        <v>34</v>
      </c>
      <c r="AX207" s="56" t="s">
        <v>11</v>
      </c>
      <c r="AY207" s="56" t="s">
        <v>12</v>
      </c>
      <c r="AZ207" s="56" t="s">
        <v>35</v>
      </c>
      <c r="BA207" s="56" t="s">
        <v>36</v>
      </c>
    </row>
    <row r="208" spans="1:53">
      <c r="A208" s="57">
        <f>+$A$4</f>
        <v>75</v>
      </c>
      <c r="B208" s="36"/>
      <c r="C208" s="36"/>
      <c r="D208" s="36">
        <f t="shared" ref="D208" si="286">AZ174</f>
        <v>98</v>
      </c>
      <c r="E208" s="36">
        <f t="shared" ref="E208" si="287">+D208*A208*1000</f>
        <v>7350000</v>
      </c>
      <c r="G208" s="57">
        <f>+$A$4</f>
        <v>75</v>
      </c>
      <c r="H208" s="36">
        <v>7</v>
      </c>
      <c r="I208" s="36">
        <v>11</v>
      </c>
      <c r="J208" s="36">
        <f t="shared" ref="J208" si="288">+(H208*12)+I208</f>
        <v>95</v>
      </c>
      <c r="K208" s="36">
        <f t="shared" ref="K208" si="289">+J208*G208*1000</f>
        <v>7125000</v>
      </c>
      <c r="M208" s="57">
        <f>+$A$4</f>
        <v>75</v>
      </c>
      <c r="N208" s="36">
        <v>25</v>
      </c>
      <c r="O208" s="36">
        <v>6</v>
      </c>
      <c r="P208" s="36">
        <f t="shared" ref="P208" si="290">+(N208*12)+O208</f>
        <v>306</v>
      </c>
      <c r="Q208" s="36">
        <f t="shared" ref="Q208" si="291">+P208*M208*1000</f>
        <v>22950000</v>
      </c>
      <c r="S208" s="57">
        <f>+$A$4</f>
        <v>75</v>
      </c>
      <c r="T208" s="36"/>
      <c r="U208" s="36"/>
      <c r="V208" s="36">
        <f t="shared" ref="V208" si="292">+(T208*12)+U208</f>
        <v>0</v>
      </c>
      <c r="W208" s="36">
        <f t="shared" ref="W208" si="293">+V208*S208*1000</f>
        <v>0</v>
      </c>
      <c r="Y208" s="57">
        <f>+$A$4</f>
        <v>75</v>
      </c>
      <c r="Z208" s="36"/>
      <c r="AA208" s="36"/>
      <c r="AB208" s="36">
        <f t="shared" ref="AB208" si="294">+(Z208*12)+AA208</f>
        <v>0</v>
      </c>
      <c r="AC208" s="36">
        <f t="shared" ref="AC208" si="295">+AB208*Y208*1000</f>
        <v>0</v>
      </c>
      <c r="AE208" s="57">
        <f>+$A$4</f>
        <v>75</v>
      </c>
      <c r="AF208" s="36"/>
      <c r="AG208" s="36"/>
      <c r="AH208" s="36">
        <f t="shared" ref="AH208" si="296">+(AF208*12)+AG208</f>
        <v>0</v>
      </c>
      <c r="AI208" s="36">
        <f t="shared" ref="AI208" si="297">+AH208*AE208*1000</f>
        <v>0</v>
      </c>
      <c r="AK208" s="57">
        <f>+$A$4</f>
        <v>75</v>
      </c>
      <c r="AL208" s="36"/>
      <c r="AM208" s="36"/>
      <c r="AN208" s="36">
        <f t="shared" ref="AN208" si="298">+(AL208*12)+AM208</f>
        <v>0</v>
      </c>
      <c r="AO208" s="36">
        <f t="shared" ref="AO208" si="299">+AN208*AK208*1000</f>
        <v>0</v>
      </c>
      <c r="AQ208" s="57">
        <f>+$A$4</f>
        <v>75</v>
      </c>
      <c r="AR208" s="36"/>
      <c r="AS208" s="36"/>
      <c r="AT208" s="36">
        <f t="shared" ref="AT208" si="300">+(AR208*12)+AS208</f>
        <v>0</v>
      </c>
      <c r="AU208" s="36">
        <f t="shared" ref="AU208" si="301">+AT208*AQ208*1000</f>
        <v>0</v>
      </c>
      <c r="AW208" s="57">
        <f>+$A$4</f>
        <v>75</v>
      </c>
      <c r="AX208" s="36"/>
      <c r="AY208" s="36"/>
      <c r="AZ208" s="36">
        <f t="shared" ref="AZ208" si="302">+D208+J208-P208+V208+AB208-AH208+AN208-AT208</f>
        <v>-113</v>
      </c>
      <c r="BA208" s="36">
        <f t="shared" ref="BA208" si="303">+AZ208*AW208*1000</f>
        <v>-8475000</v>
      </c>
    </row>
    <row r="209" spans="1:53">
      <c r="A209" s="57">
        <f>$A$5</f>
        <v>58</v>
      </c>
      <c r="B209" s="36"/>
      <c r="C209" s="36"/>
      <c r="D209" s="36">
        <f t="shared" ref="D209:D232" si="304">AZ175</f>
        <v>72</v>
      </c>
      <c r="E209" s="36">
        <f t="shared" ref="E209:E234" si="305">+D209*A209*1000</f>
        <v>4176000</v>
      </c>
      <c r="G209" s="57">
        <f>$A$5</f>
        <v>58</v>
      </c>
      <c r="H209" s="36"/>
      <c r="I209" s="36"/>
      <c r="J209" s="36">
        <f t="shared" ref="J209:J234" si="306">+(H209*12)+I209</f>
        <v>0</v>
      </c>
      <c r="K209" s="36">
        <f t="shared" ref="K209:K234" si="307">+J209*G209*1000</f>
        <v>0</v>
      </c>
      <c r="M209" s="57">
        <f>$A$5</f>
        <v>58</v>
      </c>
      <c r="N209" s="36"/>
      <c r="O209" s="36"/>
      <c r="P209" s="36">
        <f t="shared" ref="P209:P234" si="308">+(N209*12)+O209</f>
        <v>0</v>
      </c>
      <c r="Q209" s="36">
        <f t="shared" ref="Q209:Q234" si="309">+P209*M209*1000</f>
        <v>0</v>
      </c>
      <c r="S209" s="57">
        <f>$A$5</f>
        <v>58</v>
      </c>
      <c r="T209" s="36"/>
      <c r="U209" s="36"/>
      <c r="V209" s="36">
        <f t="shared" ref="V209:V234" si="310">+(T209*12)+U209</f>
        <v>0</v>
      </c>
      <c r="W209" s="36">
        <f t="shared" ref="W209:W234" si="311">+V209*S209*1000</f>
        <v>0</v>
      </c>
      <c r="Y209" s="57">
        <f>$A$5</f>
        <v>58</v>
      </c>
      <c r="Z209" s="36"/>
      <c r="AA209" s="36"/>
      <c r="AB209" s="36">
        <f t="shared" ref="AB209:AB234" si="312">+(Z209*12)+AA209</f>
        <v>0</v>
      </c>
      <c r="AC209" s="36">
        <f t="shared" ref="AC209:AC234" si="313">+AB209*Y209*1000</f>
        <v>0</v>
      </c>
      <c r="AE209" s="57">
        <f>$A$5</f>
        <v>58</v>
      </c>
      <c r="AF209" s="36"/>
      <c r="AG209" s="36"/>
      <c r="AH209" s="36">
        <f t="shared" ref="AH209:AH234" si="314">+(AF209*12)+AG209</f>
        <v>0</v>
      </c>
      <c r="AI209" s="36">
        <f t="shared" ref="AI209:AI234" si="315">+AH209*AE209*1000</f>
        <v>0</v>
      </c>
      <c r="AK209" s="57">
        <f>$A$5</f>
        <v>58</v>
      </c>
      <c r="AL209" s="36"/>
      <c r="AM209" s="36"/>
      <c r="AN209" s="36">
        <f t="shared" ref="AN209:AN234" si="316">+(AL209*12)+AM209</f>
        <v>0</v>
      </c>
      <c r="AO209" s="36">
        <f t="shared" ref="AO209:AO234" si="317">+AN209*AK209*1000</f>
        <v>0</v>
      </c>
      <c r="AQ209" s="57">
        <f>$A$5</f>
        <v>58</v>
      </c>
      <c r="AR209" s="36"/>
      <c r="AS209" s="36"/>
      <c r="AT209" s="36">
        <f t="shared" ref="AT209:AT234" si="318">+(AR209*12)+AS209</f>
        <v>0</v>
      </c>
      <c r="AU209" s="36">
        <f t="shared" ref="AU209:AU234" si="319">+AT209*AQ209*1000</f>
        <v>0</v>
      </c>
      <c r="AW209" s="57">
        <f>$A$5</f>
        <v>58</v>
      </c>
      <c r="AX209" s="36"/>
      <c r="AY209" s="36"/>
      <c r="AZ209" s="36">
        <f t="shared" ref="AZ209:AZ234" si="320">+D209+J209-P209+V209+AB209-AH209+AN209-AT209</f>
        <v>72</v>
      </c>
      <c r="BA209" s="36">
        <f t="shared" ref="BA209:BA234" si="321">+AZ209*AW209*1000</f>
        <v>4176000</v>
      </c>
    </row>
    <row r="210" spans="1:53">
      <c r="A210" s="57">
        <f>+$A$6</f>
        <v>80</v>
      </c>
      <c r="B210" s="36"/>
      <c r="C210" s="36"/>
      <c r="D210" s="36">
        <f>AZ176</f>
        <v>0</v>
      </c>
      <c r="E210" s="36">
        <f t="shared" si="305"/>
        <v>0</v>
      </c>
      <c r="G210" s="57">
        <f>+$A$6</f>
        <v>80</v>
      </c>
      <c r="H210" s="36"/>
      <c r="I210" s="36"/>
      <c r="J210" s="36">
        <f t="shared" si="306"/>
        <v>0</v>
      </c>
      <c r="K210" s="36">
        <f t="shared" si="307"/>
        <v>0</v>
      </c>
      <c r="M210" s="57">
        <f>+$A$6</f>
        <v>80</v>
      </c>
      <c r="N210" s="36"/>
      <c r="O210" s="36"/>
      <c r="P210" s="36">
        <f t="shared" si="308"/>
        <v>0</v>
      </c>
      <c r="Q210" s="36">
        <f t="shared" si="309"/>
        <v>0</v>
      </c>
      <c r="S210" s="57">
        <f>+$A$6</f>
        <v>80</v>
      </c>
      <c r="T210" s="36"/>
      <c r="U210" s="36"/>
      <c r="V210" s="36">
        <f t="shared" si="310"/>
        <v>0</v>
      </c>
      <c r="W210" s="36">
        <f t="shared" si="311"/>
        <v>0</v>
      </c>
      <c r="Y210" s="57">
        <f>+$A$6</f>
        <v>80</v>
      </c>
      <c r="Z210" s="36"/>
      <c r="AA210" s="36"/>
      <c r="AB210" s="36">
        <f t="shared" si="312"/>
        <v>0</v>
      </c>
      <c r="AC210" s="36">
        <f t="shared" si="313"/>
        <v>0</v>
      </c>
      <c r="AE210" s="57">
        <f>+$A$6</f>
        <v>80</v>
      </c>
      <c r="AF210" s="36"/>
      <c r="AG210" s="36"/>
      <c r="AH210" s="36">
        <f t="shared" si="314"/>
        <v>0</v>
      </c>
      <c r="AI210" s="36">
        <f t="shared" si="315"/>
        <v>0</v>
      </c>
      <c r="AK210" s="57">
        <f>+$A$6</f>
        <v>80</v>
      </c>
      <c r="AL210" s="36"/>
      <c r="AM210" s="36"/>
      <c r="AN210" s="36">
        <f t="shared" si="316"/>
        <v>0</v>
      </c>
      <c r="AO210" s="36">
        <f t="shared" si="317"/>
        <v>0</v>
      </c>
      <c r="AQ210" s="57">
        <f>+$A$6</f>
        <v>80</v>
      </c>
      <c r="AR210" s="36"/>
      <c r="AS210" s="36"/>
      <c r="AT210" s="36">
        <f t="shared" si="318"/>
        <v>0</v>
      </c>
      <c r="AU210" s="36">
        <f t="shared" si="319"/>
        <v>0</v>
      </c>
      <c r="AW210" s="57">
        <f>+$A$6</f>
        <v>80</v>
      </c>
      <c r="AX210" s="36"/>
      <c r="AY210" s="36"/>
      <c r="AZ210" s="36">
        <f t="shared" si="320"/>
        <v>0</v>
      </c>
      <c r="BA210" s="36">
        <f t="shared" si="321"/>
        <v>0</v>
      </c>
    </row>
    <row r="211" spans="1:53">
      <c r="A211" s="57">
        <f>+$A$7</f>
        <v>60</v>
      </c>
      <c r="B211" s="36"/>
      <c r="C211" s="36"/>
      <c r="D211" s="36">
        <f t="shared" si="304"/>
        <v>0</v>
      </c>
      <c r="E211" s="36">
        <f t="shared" si="305"/>
        <v>0</v>
      </c>
      <c r="G211" s="57">
        <f>+$A$7</f>
        <v>60</v>
      </c>
      <c r="H211" s="36"/>
      <c r="I211" s="36"/>
      <c r="J211" s="36">
        <f t="shared" si="306"/>
        <v>0</v>
      </c>
      <c r="K211" s="36">
        <f t="shared" si="307"/>
        <v>0</v>
      </c>
      <c r="M211" s="57">
        <f>+$A$7</f>
        <v>60</v>
      </c>
      <c r="N211" s="36"/>
      <c r="O211" s="36"/>
      <c r="P211" s="36">
        <f t="shared" si="308"/>
        <v>0</v>
      </c>
      <c r="Q211" s="36">
        <f t="shared" si="309"/>
        <v>0</v>
      </c>
      <c r="S211" s="57">
        <f>+$A$7</f>
        <v>60</v>
      </c>
      <c r="T211" s="36"/>
      <c r="U211" s="36"/>
      <c r="V211" s="36">
        <f t="shared" si="310"/>
        <v>0</v>
      </c>
      <c r="W211" s="36">
        <f t="shared" si="311"/>
        <v>0</v>
      </c>
      <c r="Y211" s="57">
        <f>+$A$7</f>
        <v>60</v>
      </c>
      <c r="Z211" s="36"/>
      <c r="AA211" s="36"/>
      <c r="AB211" s="36">
        <f t="shared" si="312"/>
        <v>0</v>
      </c>
      <c r="AC211" s="36">
        <f t="shared" si="313"/>
        <v>0</v>
      </c>
      <c r="AE211" s="57">
        <f>+$A$7</f>
        <v>60</v>
      </c>
      <c r="AF211" s="36"/>
      <c r="AG211" s="36"/>
      <c r="AH211" s="36">
        <f t="shared" si="314"/>
        <v>0</v>
      </c>
      <c r="AI211" s="36">
        <f t="shared" si="315"/>
        <v>0</v>
      </c>
      <c r="AK211" s="57">
        <f>+$A$7</f>
        <v>60</v>
      </c>
      <c r="AL211" s="36"/>
      <c r="AM211" s="36"/>
      <c r="AN211" s="36">
        <f t="shared" si="316"/>
        <v>0</v>
      </c>
      <c r="AO211" s="36">
        <f t="shared" si="317"/>
        <v>0</v>
      </c>
      <c r="AQ211" s="57">
        <f>+$A$7</f>
        <v>60</v>
      </c>
      <c r="AR211" s="36"/>
      <c r="AS211" s="36"/>
      <c r="AT211" s="36">
        <f t="shared" si="318"/>
        <v>0</v>
      </c>
      <c r="AU211" s="36">
        <f t="shared" si="319"/>
        <v>0</v>
      </c>
      <c r="AW211" s="57">
        <f>+$A$7</f>
        <v>60</v>
      </c>
      <c r="AX211" s="36"/>
      <c r="AY211" s="36"/>
      <c r="AZ211" s="36">
        <f t="shared" si="320"/>
        <v>0</v>
      </c>
      <c r="BA211" s="36">
        <f t="shared" si="321"/>
        <v>0</v>
      </c>
    </row>
    <row r="212" spans="1:53">
      <c r="A212" s="57">
        <f>+$A$8</f>
        <v>82</v>
      </c>
      <c r="B212" s="36"/>
      <c r="C212" s="36"/>
      <c r="D212" s="36">
        <f t="shared" si="304"/>
        <v>29</v>
      </c>
      <c r="E212" s="36">
        <f t="shared" si="305"/>
        <v>2378000</v>
      </c>
      <c r="G212" s="57">
        <f>+$A$8</f>
        <v>82</v>
      </c>
      <c r="H212" s="36"/>
      <c r="I212" s="36"/>
      <c r="J212" s="36">
        <f t="shared" si="306"/>
        <v>0</v>
      </c>
      <c r="K212" s="36">
        <f t="shared" si="307"/>
        <v>0</v>
      </c>
      <c r="M212" s="57">
        <f>+$A$8</f>
        <v>82</v>
      </c>
      <c r="N212" s="36"/>
      <c r="O212" s="36"/>
      <c r="P212" s="36">
        <f t="shared" si="308"/>
        <v>0</v>
      </c>
      <c r="Q212" s="36">
        <f t="shared" si="309"/>
        <v>0</v>
      </c>
      <c r="S212" s="57">
        <f>+$A$8</f>
        <v>82</v>
      </c>
      <c r="T212" s="36"/>
      <c r="U212" s="36"/>
      <c r="V212" s="36">
        <f t="shared" si="310"/>
        <v>0</v>
      </c>
      <c r="W212" s="36">
        <f t="shared" si="311"/>
        <v>0</v>
      </c>
      <c r="Y212" s="57">
        <f>+$A$8</f>
        <v>82</v>
      </c>
      <c r="Z212" s="36"/>
      <c r="AA212" s="36"/>
      <c r="AB212" s="36">
        <f t="shared" si="312"/>
        <v>0</v>
      </c>
      <c r="AC212" s="36">
        <f t="shared" si="313"/>
        <v>0</v>
      </c>
      <c r="AE212" s="57">
        <f>+$A$8</f>
        <v>82</v>
      </c>
      <c r="AF212" s="36"/>
      <c r="AG212" s="36"/>
      <c r="AH212" s="36">
        <f t="shared" si="314"/>
        <v>0</v>
      </c>
      <c r="AI212" s="36">
        <f t="shared" si="315"/>
        <v>0</v>
      </c>
      <c r="AK212" s="57">
        <f>+$A$8</f>
        <v>82</v>
      </c>
      <c r="AL212" s="36"/>
      <c r="AM212" s="36"/>
      <c r="AN212" s="36">
        <f t="shared" si="316"/>
        <v>0</v>
      </c>
      <c r="AO212" s="36">
        <f t="shared" si="317"/>
        <v>0</v>
      </c>
      <c r="AQ212" s="57">
        <f>+$A$8</f>
        <v>82</v>
      </c>
      <c r="AR212" s="36"/>
      <c r="AS212" s="36"/>
      <c r="AT212" s="36">
        <f t="shared" si="318"/>
        <v>0</v>
      </c>
      <c r="AU212" s="36">
        <f t="shared" si="319"/>
        <v>0</v>
      </c>
      <c r="AW212" s="57">
        <f>+$A$8</f>
        <v>82</v>
      </c>
      <c r="AX212" s="36"/>
      <c r="AY212" s="36"/>
      <c r="AZ212" s="36">
        <f t="shared" si="320"/>
        <v>29</v>
      </c>
      <c r="BA212" s="36">
        <f t="shared" si="321"/>
        <v>2378000</v>
      </c>
    </row>
    <row r="213" spans="1:53">
      <c r="A213" s="57">
        <f>+$A$9</f>
        <v>70</v>
      </c>
      <c r="B213" s="36"/>
      <c r="C213" s="36"/>
      <c r="D213" s="36">
        <f t="shared" si="304"/>
        <v>0</v>
      </c>
      <c r="E213" s="36">
        <f t="shared" si="305"/>
        <v>0</v>
      </c>
      <c r="G213" s="57">
        <f>+$A$9</f>
        <v>70</v>
      </c>
      <c r="H213" s="36"/>
      <c r="I213" s="36"/>
      <c r="J213" s="36">
        <f t="shared" si="306"/>
        <v>0</v>
      </c>
      <c r="K213" s="36">
        <f t="shared" si="307"/>
        <v>0</v>
      </c>
      <c r="M213" s="57">
        <f>+$A$9</f>
        <v>70</v>
      </c>
      <c r="N213" s="36"/>
      <c r="O213" s="36"/>
      <c r="P213" s="36">
        <f t="shared" si="308"/>
        <v>0</v>
      </c>
      <c r="Q213" s="36">
        <f t="shared" si="309"/>
        <v>0</v>
      </c>
      <c r="S213" s="57">
        <f>+$A$9</f>
        <v>70</v>
      </c>
      <c r="T213" s="36"/>
      <c r="U213" s="36"/>
      <c r="V213" s="36">
        <f t="shared" si="310"/>
        <v>0</v>
      </c>
      <c r="W213" s="36">
        <f t="shared" si="311"/>
        <v>0</v>
      </c>
      <c r="Y213" s="57">
        <f>+$A$9</f>
        <v>70</v>
      </c>
      <c r="Z213" s="36"/>
      <c r="AA213" s="36"/>
      <c r="AB213" s="36">
        <f t="shared" si="312"/>
        <v>0</v>
      </c>
      <c r="AC213" s="36">
        <f t="shared" si="313"/>
        <v>0</v>
      </c>
      <c r="AE213" s="57">
        <f>+$A$9</f>
        <v>70</v>
      </c>
      <c r="AF213" s="36"/>
      <c r="AG213" s="36"/>
      <c r="AH213" s="36">
        <f t="shared" si="314"/>
        <v>0</v>
      </c>
      <c r="AI213" s="36">
        <f t="shared" si="315"/>
        <v>0</v>
      </c>
      <c r="AK213" s="57">
        <f>+$A$9</f>
        <v>70</v>
      </c>
      <c r="AL213" s="36"/>
      <c r="AM213" s="36"/>
      <c r="AN213" s="36">
        <f t="shared" si="316"/>
        <v>0</v>
      </c>
      <c r="AO213" s="36">
        <f t="shared" si="317"/>
        <v>0</v>
      </c>
      <c r="AQ213" s="57">
        <f>+$A$9</f>
        <v>70</v>
      </c>
      <c r="AR213" s="36"/>
      <c r="AS213" s="36"/>
      <c r="AT213" s="36">
        <f t="shared" si="318"/>
        <v>0</v>
      </c>
      <c r="AU213" s="36">
        <f t="shared" si="319"/>
        <v>0</v>
      </c>
      <c r="AW213" s="57">
        <f>+$A$9</f>
        <v>70</v>
      </c>
      <c r="AX213" s="36"/>
      <c r="AY213" s="36"/>
      <c r="AZ213" s="36">
        <f t="shared" si="320"/>
        <v>0</v>
      </c>
      <c r="BA213" s="36">
        <f t="shared" si="321"/>
        <v>0</v>
      </c>
    </row>
    <row r="214" spans="1:53">
      <c r="A214" s="57">
        <f>+$A$10</f>
        <v>90</v>
      </c>
      <c r="B214" s="36"/>
      <c r="C214" s="36"/>
      <c r="D214" s="36">
        <f t="shared" si="304"/>
        <v>-176</v>
      </c>
      <c r="E214" s="36">
        <f t="shared" si="305"/>
        <v>-15840000</v>
      </c>
      <c r="G214" s="57">
        <f>+$A$10</f>
        <v>90</v>
      </c>
      <c r="H214" s="36"/>
      <c r="I214" s="36"/>
      <c r="J214" s="36">
        <f t="shared" si="306"/>
        <v>0</v>
      </c>
      <c r="K214" s="36">
        <f t="shared" si="307"/>
        <v>0</v>
      </c>
      <c r="M214" s="57">
        <f>+$A$10</f>
        <v>90</v>
      </c>
      <c r="N214" s="36"/>
      <c r="O214" s="36"/>
      <c r="P214" s="36">
        <f t="shared" si="308"/>
        <v>0</v>
      </c>
      <c r="Q214" s="36">
        <f t="shared" si="309"/>
        <v>0</v>
      </c>
      <c r="S214" s="57">
        <f>+$A$10</f>
        <v>90</v>
      </c>
      <c r="T214" s="36"/>
      <c r="U214" s="36"/>
      <c r="V214" s="36">
        <f t="shared" si="310"/>
        <v>0</v>
      </c>
      <c r="W214" s="36">
        <f t="shared" si="311"/>
        <v>0</v>
      </c>
      <c r="Y214" s="57">
        <f>+$A$10</f>
        <v>90</v>
      </c>
      <c r="Z214" s="36"/>
      <c r="AA214" s="36"/>
      <c r="AB214" s="36">
        <f t="shared" si="312"/>
        <v>0</v>
      </c>
      <c r="AC214" s="36">
        <f t="shared" si="313"/>
        <v>0</v>
      </c>
      <c r="AE214" s="57">
        <f>+$A$10</f>
        <v>90</v>
      </c>
      <c r="AF214" s="36"/>
      <c r="AG214" s="36"/>
      <c r="AH214" s="36">
        <f t="shared" si="314"/>
        <v>0</v>
      </c>
      <c r="AI214" s="36">
        <f t="shared" si="315"/>
        <v>0</v>
      </c>
      <c r="AK214" s="57">
        <f>+$A$10</f>
        <v>90</v>
      </c>
      <c r="AL214" s="36"/>
      <c r="AM214" s="36"/>
      <c r="AN214" s="36">
        <f t="shared" si="316"/>
        <v>0</v>
      </c>
      <c r="AO214" s="36">
        <f t="shared" si="317"/>
        <v>0</v>
      </c>
      <c r="AQ214" s="57">
        <f>+$A$10</f>
        <v>90</v>
      </c>
      <c r="AR214" s="36"/>
      <c r="AS214" s="36"/>
      <c r="AT214" s="36">
        <f t="shared" si="318"/>
        <v>0</v>
      </c>
      <c r="AU214" s="36">
        <f t="shared" si="319"/>
        <v>0</v>
      </c>
      <c r="AW214" s="57">
        <f>+$A$10</f>
        <v>90</v>
      </c>
      <c r="AX214" s="36"/>
      <c r="AY214" s="36"/>
      <c r="AZ214" s="36">
        <f t="shared" si="320"/>
        <v>-176</v>
      </c>
      <c r="BA214" s="36">
        <f t="shared" si="321"/>
        <v>-15840000</v>
      </c>
    </row>
    <row r="215" spans="1:53">
      <c r="A215" s="57">
        <f>+$A$11</f>
        <v>68</v>
      </c>
      <c r="B215" s="36"/>
      <c r="C215" s="36"/>
      <c r="D215" s="36">
        <f t="shared" si="304"/>
        <v>1</v>
      </c>
      <c r="E215" s="36">
        <f t="shared" si="305"/>
        <v>68000</v>
      </c>
      <c r="G215" s="57">
        <f>+$A$11</f>
        <v>68</v>
      </c>
      <c r="H215" s="36"/>
      <c r="I215" s="36"/>
      <c r="J215" s="36">
        <f t="shared" si="306"/>
        <v>0</v>
      </c>
      <c r="K215" s="36">
        <f t="shared" si="307"/>
        <v>0</v>
      </c>
      <c r="M215" s="57">
        <f>+$A$11</f>
        <v>68</v>
      </c>
      <c r="N215" s="36"/>
      <c r="O215" s="36"/>
      <c r="P215" s="36">
        <f t="shared" si="308"/>
        <v>0</v>
      </c>
      <c r="Q215" s="36">
        <f t="shared" si="309"/>
        <v>0</v>
      </c>
      <c r="S215" s="57">
        <f>+$A$11</f>
        <v>68</v>
      </c>
      <c r="T215" s="36"/>
      <c r="U215" s="36"/>
      <c r="V215" s="36">
        <f t="shared" si="310"/>
        <v>0</v>
      </c>
      <c r="W215" s="36">
        <f t="shared" si="311"/>
        <v>0</v>
      </c>
      <c r="Y215" s="57">
        <f>+$A$11</f>
        <v>68</v>
      </c>
      <c r="Z215" s="36"/>
      <c r="AA215" s="36"/>
      <c r="AB215" s="36">
        <f t="shared" si="312"/>
        <v>0</v>
      </c>
      <c r="AC215" s="36">
        <f t="shared" si="313"/>
        <v>0</v>
      </c>
      <c r="AE215" s="57">
        <f>+$A$11</f>
        <v>68</v>
      </c>
      <c r="AF215" s="36"/>
      <c r="AG215" s="36"/>
      <c r="AH215" s="36">
        <f t="shared" si="314"/>
        <v>0</v>
      </c>
      <c r="AI215" s="36">
        <f t="shared" si="315"/>
        <v>0</v>
      </c>
      <c r="AK215" s="57">
        <f>+$A$11</f>
        <v>68</v>
      </c>
      <c r="AL215" s="36"/>
      <c r="AM215" s="36"/>
      <c r="AN215" s="36">
        <f t="shared" si="316"/>
        <v>0</v>
      </c>
      <c r="AO215" s="36">
        <f t="shared" si="317"/>
        <v>0</v>
      </c>
      <c r="AQ215" s="57">
        <f>+$A$11</f>
        <v>68</v>
      </c>
      <c r="AR215" s="36"/>
      <c r="AS215" s="36"/>
      <c r="AT215" s="36">
        <f t="shared" si="318"/>
        <v>0</v>
      </c>
      <c r="AU215" s="36">
        <f t="shared" si="319"/>
        <v>0</v>
      </c>
      <c r="AW215" s="57">
        <f>+$A$11</f>
        <v>68</v>
      </c>
      <c r="AX215" s="36"/>
      <c r="AY215" s="36"/>
      <c r="AZ215" s="36">
        <f t="shared" si="320"/>
        <v>1</v>
      </c>
      <c r="BA215" s="36">
        <f t="shared" si="321"/>
        <v>68000</v>
      </c>
    </row>
    <row r="216" spans="1:53">
      <c r="A216" s="57">
        <f>+$A$12</f>
        <v>135</v>
      </c>
      <c r="B216" s="36"/>
      <c r="C216" s="36"/>
      <c r="D216" s="36">
        <f t="shared" si="304"/>
        <v>59</v>
      </c>
      <c r="E216" s="36">
        <f t="shared" si="305"/>
        <v>7965000</v>
      </c>
      <c r="G216" s="57">
        <f>+$A$12</f>
        <v>135</v>
      </c>
      <c r="H216" s="36"/>
      <c r="I216" s="36"/>
      <c r="J216" s="36">
        <f t="shared" si="306"/>
        <v>0</v>
      </c>
      <c r="K216" s="36">
        <f t="shared" si="307"/>
        <v>0</v>
      </c>
      <c r="M216" s="57">
        <f>+$A$12</f>
        <v>135</v>
      </c>
      <c r="N216" s="36"/>
      <c r="O216" s="36"/>
      <c r="P216" s="36">
        <f t="shared" si="308"/>
        <v>0</v>
      </c>
      <c r="Q216" s="36">
        <f t="shared" si="309"/>
        <v>0</v>
      </c>
      <c r="S216" s="57">
        <f>+$A$12</f>
        <v>135</v>
      </c>
      <c r="T216" s="36"/>
      <c r="U216" s="36"/>
      <c r="V216" s="36">
        <f t="shared" si="310"/>
        <v>0</v>
      </c>
      <c r="W216" s="36">
        <f t="shared" si="311"/>
        <v>0</v>
      </c>
      <c r="Y216" s="57">
        <f>+$A$12</f>
        <v>135</v>
      </c>
      <c r="Z216" s="36"/>
      <c r="AA216" s="36"/>
      <c r="AB216" s="36">
        <f t="shared" si="312"/>
        <v>0</v>
      </c>
      <c r="AC216" s="36">
        <f t="shared" si="313"/>
        <v>0</v>
      </c>
      <c r="AE216" s="57">
        <f>+$A$12</f>
        <v>135</v>
      </c>
      <c r="AF216" s="36"/>
      <c r="AG216" s="36"/>
      <c r="AH216" s="36">
        <f t="shared" si="314"/>
        <v>0</v>
      </c>
      <c r="AI216" s="36">
        <f t="shared" si="315"/>
        <v>0</v>
      </c>
      <c r="AK216" s="57">
        <f>+$A$12</f>
        <v>135</v>
      </c>
      <c r="AL216" s="36"/>
      <c r="AM216" s="36"/>
      <c r="AN216" s="36">
        <f t="shared" si="316"/>
        <v>0</v>
      </c>
      <c r="AO216" s="36">
        <f t="shared" si="317"/>
        <v>0</v>
      </c>
      <c r="AQ216" s="57">
        <f>+$A$12</f>
        <v>135</v>
      </c>
      <c r="AR216" s="36"/>
      <c r="AS216" s="36"/>
      <c r="AT216" s="36">
        <f t="shared" si="318"/>
        <v>0</v>
      </c>
      <c r="AU216" s="36">
        <f t="shared" si="319"/>
        <v>0</v>
      </c>
      <c r="AW216" s="57">
        <f>+$A$12</f>
        <v>135</v>
      </c>
      <c r="AX216" s="36"/>
      <c r="AY216" s="36"/>
      <c r="AZ216" s="36">
        <f t="shared" si="320"/>
        <v>59</v>
      </c>
      <c r="BA216" s="36">
        <f t="shared" si="321"/>
        <v>7965000</v>
      </c>
    </row>
    <row r="217" spans="1:53">
      <c r="A217" s="57">
        <f>+$A$13</f>
        <v>100</v>
      </c>
      <c r="B217" s="36"/>
      <c r="C217" s="36"/>
      <c r="D217" s="36">
        <f t="shared" si="304"/>
        <v>66</v>
      </c>
      <c r="E217" s="36">
        <f t="shared" si="305"/>
        <v>6600000</v>
      </c>
      <c r="G217" s="57">
        <f>+$A$13</f>
        <v>100</v>
      </c>
      <c r="H217" s="36"/>
      <c r="I217" s="36"/>
      <c r="J217" s="36">
        <f t="shared" si="306"/>
        <v>0</v>
      </c>
      <c r="K217" s="36">
        <f t="shared" si="307"/>
        <v>0</v>
      </c>
      <c r="M217" s="57">
        <f>+$A$13</f>
        <v>100</v>
      </c>
      <c r="N217" s="36"/>
      <c r="O217" s="36"/>
      <c r="P217" s="36">
        <f t="shared" si="308"/>
        <v>0</v>
      </c>
      <c r="Q217" s="36">
        <f t="shared" si="309"/>
        <v>0</v>
      </c>
      <c r="S217" s="57">
        <f>+$A$13</f>
        <v>100</v>
      </c>
      <c r="T217" s="36"/>
      <c r="U217" s="36"/>
      <c r="V217" s="36">
        <f t="shared" si="310"/>
        <v>0</v>
      </c>
      <c r="W217" s="36">
        <f t="shared" si="311"/>
        <v>0</v>
      </c>
      <c r="Y217" s="57">
        <f>+$A$13</f>
        <v>100</v>
      </c>
      <c r="Z217" s="36"/>
      <c r="AA217" s="36"/>
      <c r="AB217" s="36">
        <f t="shared" si="312"/>
        <v>0</v>
      </c>
      <c r="AC217" s="36">
        <f t="shared" si="313"/>
        <v>0</v>
      </c>
      <c r="AE217" s="57">
        <f>+$A$13</f>
        <v>100</v>
      </c>
      <c r="AF217" s="36"/>
      <c r="AG217" s="36"/>
      <c r="AH217" s="36">
        <f t="shared" si="314"/>
        <v>0</v>
      </c>
      <c r="AI217" s="36">
        <f t="shared" si="315"/>
        <v>0</v>
      </c>
      <c r="AK217" s="57">
        <f>+$A$13</f>
        <v>100</v>
      </c>
      <c r="AL217" s="36"/>
      <c r="AM217" s="36"/>
      <c r="AN217" s="36">
        <f t="shared" si="316"/>
        <v>0</v>
      </c>
      <c r="AO217" s="36">
        <f t="shared" si="317"/>
        <v>0</v>
      </c>
      <c r="AQ217" s="57">
        <f>+$A$13</f>
        <v>100</v>
      </c>
      <c r="AR217" s="36"/>
      <c r="AS217" s="36"/>
      <c r="AT217" s="36">
        <f t="shared" si="318"/>
        <v>0</v>
      </c>
      <c r="AU217" s="36">
        <f t="shared" si="319"/>
        <v>0</v>
      </c>
      <c r="AW217" s="57">
        <f>+$A$13</f>
        <v>100</v>
      </c>
      <c r="AX217" s="36"/>
      <c r="AY217" s="36"/>
      <c r="AZ217" s="36">
        <f t="shared" si="320"/>
        <v>66</v>
      </c>
      <c r="BA217" s="36">
        <f t="shared" si="321"/>
        <v>6600000</v>
      </c>
    </row>
    <row r="218" spans="1:53">
      <c r="A218" s="57">
        <f>+$A$14</f>
        <v>35</v>
      </c>
      <c r="B218" s="36"/>
      <c r="C218" s="36"/>
      <c r="D218" s="36">
        <f t="shared" si="304"/>
        <v>34</v>
      </c>
      <c r="E218" s="36">
        <f t="shared" si="305"/>
        <v>1190000</v>
      </c>
      <c r="G218" s="57">
        <f>+$A$14</f>
        <v>35</v>
      </c>
      <c r="H218" s="36"/>
      <c r="I218" s="36"/>
      <c r="J218" s="36">
        <f t="shared" si="306"/>
        <v>0</v>
      </c>
      <c r="K218" s="36">
        <f t="shared" si="307"/>
        <v>0</v>
      </c>
      <c r="M218" s="57">
        <f>+$A$14</f>
        <v>35</v>
      </c>
      <c r="N218" s="36"/>
      <c r="O218" s="36"/>
      <c r="P218" s="36">
        <f t="shared" si="308"/>
        <v>0</v>
      </c>
      <c r="Q218" s="36">
        <f t="shared" si="309"/>
        <v>0</v>
      </c>
      <c r="S218" s="57">
        <f>+$A$14</f>
        <v>35</v>
      </c>
      <c r="T218" s="36"/>
      <c r="U218" s="36"/>
      <c r="V218" s="36">
        <f t="shared" si="310"/>
        <v>0</v>
      </c>
      <c r="W218" s="36">
        <f t="shared" si="311"/>
        <v>0</v>
      </c>
      <c r="Y218" s="57">
        <f>+$A$14</f>
        <v>35</v>
      </c>
      <c r="Z218" s="36"/>
      <c r="AA218" s="36"/>
      <c r="AB218" s="36">
        <f t="shared" si="312"/>
        <v>0</v>
      </c>
      <c r="AC218" s="36">
        <f t="shared" si="313"/>
        <v>0</v>
      </c>
      <c r="AE218" s="57">
        <f>+$A$14</f>
        <v>35</v>
      </c>
      <c r="AF218" s="36"/>
      <c r="AG218" s="36"/>
      <c r="AH218" s="36">
        <f t="shared" si="314"/>
        <v>0</v>
      </c>
      <c r="AI218" s="36">
        <f t="shared" si="315"/>
        <v>0</v>
      </c>
      <c r="AK218" s="57">
        <f>+$A$14</f>
        <v>35</v>
      </c>
      <c r="AL218" s="36"/>
      <c r="AM218" s="36"/>
      <c r="AN218" s="36">
        <f t="shared" si="316"/>
        <v>0</v>
      </c>
      <c r="AO218" s="36">
        <f t="shared" si="317"/>
        <v>0</v>
      </c>
      <c r="AQ218" s="57">
        <f>+$A$14</f>
        <v>35</v>
      </c>
      <c r="AR218" s="36"/>
      <c r="AS218" s="36"/>
      <c r="AT218" s="36">
        <f t="shared" si="318"/>
        <v>0</v>
      </c>
      <c r="AU218" s="36">
        <f t="shared" si="319"/>
        <v>0</v>
      </c>
      <c r="AW218" s="57">
        <f>+$A$14</f>
        <v>35</v>
      </c>
      <c r="AX218" s="36"/>
      <c r="AY218" s="36"/>
      <c r="AZ218" s="36">
        <f t="shared" si="320"/>
        <v>34</v>
      </c>
      <c r="BA218" s="36">
        <f t="shared" si="321"/>
        <v>1190000</v>
      </c>
    </row>
    <row r="219" spans="1:53">
      <c r="A219" s="57">
        <f>+$A$15</f>
        <v>57</v>
      </c>
      <c r="B219" s="36"/>
      <c r="C219" s="36"/>
      <c r="D219" s="36">
        <f t="shared" si="304"/>
        <v>0</v>
      </c>
      <c r="E219" s="36">
        <f t="shared" si="305"/>
        <v>0</v>
      </c>
      <c r="G219" s="57">
        <f>+$A$15</f>
        <v>57</v>
      </c>
      <c r="H219" s="36"/>
      <c r="I219" s="36"/>
      <c r="J219" s="36">
        <f t="shared" si="306"/>
        <v>0</v>
      </c>
      <c r="K219" s="36">
        <f t="shared" si="307"/>
        <v>0</v>
      </c>
      <c r="M219" s="57">
        <f>+$A$15</f>
        <v>57</v>
      </c>
      <c r="N219" s="36"/>
      <c r="O219" s="36"/>
      <c r="P219" s="36">
        <f t="shared" si="308"/>
        <v>0</v>
      </c>
      <c r="Q219" s="36">
        <f t="shared" si="309"/>
        <v>0</v>
      </c>
      <c r="S219" s="57">
        <f>+$A$15</f>
        <v>57</v>
      </c>
      <c r="T219" s="36"/>
      <c r="U219" s="36"/>
      <c r="V219" s="36">
        <f t="shared" si="310"/>
        <v>0</v>
      </c>
      <c r="W219" s="36">
        <f t="shared" si="311"/>
        <v>0</v>
      </c>
      <c r="Y219" s="57">
        <f>+$A$15</f>
        <v>57</v>
      </c>
      <c r="Z219" s="36"/>
      <c r="AA219" s="36"/>
      <c r="AB219" s="36">
        <f t="shared" si="312"/>
        <v>0</v>
      </c>
      <c r="AC219" s="36">
        <f t="shared" si="313"/>
        <v>0</v>
      </c>
      <c r="AE219" s="57">
        <f>+$A$15</f>
        <v>57</v>
      </c>
      <c r="AF219" s="36"/>
      <c r="AG219" s="36"/>
      <c r="AH219" s="36">
        <f t="shared" si="314"/>
        <v>0</v>
      </c>
      <c r="AI219" s="36">
        <f t="shared" si="315"/>
        <v>0</v>
      </c>
      <c r="AK219" s="57">
        <f>+$A$15</f>
        <v>57</v>
      </c>
      <c r="AL219" s="36"/>
      <c r="AM219" s="36"/>
      <c r="AN219" s="36">
        <f t="shared" si="316"/>
        <v>0</v>
      </c>
      <c r="AO219" s="36">
        <f t="shared" si="317"/>
        <v>0</v>
      </c>
      <c r="AQ219" s="57">
        <f>+$A$15</f>
        <v>57</v>
      </c>
      <c r="AR219" s="36"/>
      <c r="AS219" s="36"/>
      <c r="AT219" s="36">
        <f t="shared" si="318"/>
        <v>0</v>
      </c>
      <c r="AU219" s="36">
        <f t="shared" si="319"/>
        <v>0</v>
      </c>
      <c r="AW219" s="57">
        <f>+$A$15</f>
        <v>57</v>
      </c>
      <c r="AX219" s="36"/>
      <c r="AY219" s="36"/>
      <c r="AZ219" s="36">
        <f t="shared" si="320"/>
        <v>0</v>
      </c>
      <c r="BA219" s="36">
        <f t="shared" si="321"/>
        <v>0</v>
      </c>
    </row>
    <row r="220" spans="1:53">
      <c r="A220" s="57">
        <f>+$A$16</f>
        <v>20</v>
      </c>
      <c r="B220" s="36"/>
      <c r="C220" s="36"/>
      <c r="D220" s="36">
        <f t="shared" si="304"/>
        <v>117</v>
      </c>
      <c r="E220" s="36">
        <f t="shared" si="305"/>
        <v>2340000</v>
      </c>
      <c r="G220" s="57">
        <f>+$A$16</f>
        <v>20</v>
      </c>
      <c r="H220" s="36"/>
      <c r="I220" s="36"/>
      <c r="J220" s="36">
        <f t="shared" si="306"/>
        <v>0</v>
      </c>
      <c r="K220" s="36">
        <f t="shared" si="307"/>
        <v>0</v>
      </c>
      <c r="M220" s="57">
        <f>+$A$16</f>
        <v>20</v>
      </c>
      <c r="N220" s="36"/>
      <c r="O220" s="36"/>
      <c r="P220" s="36">
        <f t="shared" si="308"/>
        <v>0</v>
      </c>
      <c r="Q220" s="36">
        <f t="shared" si="309"/>
        <v>0</v>
      </c>
      <c r="S220" s="57">
        <f>+$A$16</f>
        <v>20</v>
      </c>
      <c r="T220" s="36"/>
      <c r="U220" s="36"/>
      <c r="V220" s="36">
        <f t="shared" si="310"/>
        <v>0</v>
      </c>
      <c r="W220" s="36">
        <f t="shared" si="311"/>
        <v>0</v>
      </c>
      <c r="Y220" s="57">
        <f>+$A$16</f>
        <v>20</v>
      </c>
      <c r="Z220" s="36"/>
      <c r="AA220" s="36"/>
      <c r="AB220" s="36">
        <f t="shared" si="312"/>
        <v>0</v>
      </c>
      <c r="AC220" s="36">
        <f t="shared" si="313"/>
        <v>0</v>
      </c>
      <c r="AE220" s="57">
        <f>+$A$16</f>
        <v>20</v>
      </c>
      <c r="AF220" s="36"/>
      <c r="AG220" s="36"/>
      <c r="AH220" s="36">
        <f t="shared" si="314"/>
        <v>0</v>
      </c>
      <c r="AI220" s="36">
        <f t="shared" si="315"/>
        <v>0</v>
      </c>
      <c r="AK220" s="57">
        <f>+$A$16</f>
        <v>20</v>
      </c>
      <c r="AL220" s="36"/>
      <c r="AM220" s="36"/>
      <c r="AN220" s="36">
        <f t="shared" si="316"/>
        <v>0</v>
      </c>
      <c r="AO220" s="36">
        <f t="shared" si="317"/>
        <v>0</v>
      </c>
      <c r="AQ220" s="57">
        <f>+$A$16</f>
        <v>20</v>
      </c>
      <c r="AR220" s="36"/>
      <c r="AS220" s="36"/>
      <c r="AT220" s="36">
        <f t="shared" si="318"/>
        <v>0</v>
      </c>
      <c r="AU220" s="36">
        <f t="shared" si="319"/>
        <v>0</v>
      </c>
      <c r="AW220" s="57">
        <f>+$A$16</f>
        <v>20</v>
      </c>
      <c r="AX220" s="36"/>
      <c r="AY220" s="36"/>
      <c r="AZ220" s="36">
        <f t="shared" si="320"/>
        <v>117</v>
      </c>
      <c r="BA220" s="36">
        <f t="shared" si="321"/>
        <v>2340000</v>
      </c>
    </row>
    <row r="221" spans="1:53">
      <c r="A221" s="57">
        <f>+$A$17</f>
        <v>38</v>
      </c>
      <c r="B221" s="36"/>
      <c r="C221" s="36"/>
      <c r="D221" s="36">
        <f t="shared" si="304"/>
        <v>1</v>
      </c>
      <c r="E221" s="36">
        <f t="shared" si="305"/>
        <v>38000</v>
      </c>
      <c r="G221" s="57">
        <f>+$A$17</f>
        <v>38</v>
      </c>
      <c r="H221" s="36"/>
      <c r="I221" s="36"/>
      <c r="J221" s="36">
        <f t="shared" si="306"/>
        <v>0</v>
      </c>
      <c r="K221" s="36">
        <f t="shared" si="307"/>
        <v>0</v>
      </c>
      <c r="M221" s="57">
        <f>+$A$17</f>
        <v>38</v>
      </c>
      <c r="N221" s="36"/>
      <c r="O221" s="36"/>
      <c r="P221" s="36">
        <f t="shared" si="308"/>
        <v>0</v>
      </c>
      <c r="Q221" s="36">
        <f t="shared" si="309"/>
        <v>0</v>
      </c>
      <c r="S221" s="57">
        <f>+$A$17</f>
        <v>38</v>
      </c>
      <c r="T221" s="36"/>
      <c r="U221" s="36"/>
      <c r="V221" s="36">
        <f t="shared" si="310"/>
        <v>0</v>
      </c>
      <c r="W221" s="36">
        <f t="shared" si="311"/>
        <v>0</v>
      </c>
      <c r="Y221" s="57">
        <f>+$A$17</f>
        <v>38</v>
      </c>
      <c r="Z221" s="36"/>
      <c r="AA221" s="36"/>
      <c r="AB221" s="36">
        <f t="shared" si="312"/>
        <v>0</v>
      </c>
      <c r="AC221" s="36">
        <f t="shared" si="313"/>
        <v>0</v>
      </c>
      <c r="AE221" s="57">
        <f>+$A$17</f>
        <v>38</v>
      </c>
      <c r="AF221" s="36"/>
      <c r="AG221" s="36"/>
      <c r="AH221" s="36">
        <f t="shared" si="314"/>
        <v>0</v>
      </c>
      <c r="AI221" s="36">
        <f t="shared" si="315"/>
        <v>0</v>
      </c>
      <c r="AK221" s="57">
        <f>+$A$17</f>
        <v>38</v>
      </c>
      <c r="AL221" s="36"/>
      <c r="AM221" s="36"/>
      <c r="AN221" s="36">
        <f t="shared" si="316"/>
        <v>0</v>
      </c>
      <c r="AO221" s="36">
        <f t="shared" si="317"/>
        <v>0</v>
      </c>
      <c r="AQ221" s="57">
        <f>+$A$17</f>
        <v>38</v>
      </c>
      <c r="AR221" s="36"/>
      <c r="AS221" s="36"/>
      <c r="AT221" s="36">
        <f t="shared" si="318"/>
        <v>0</v>
      </c>
      <c r="AU221" s="36">
        <f t="shared" si="319"/>
        <v>0</v>
      </c>
      <c r="AW221" s="57">
        <f>+$A$17</f>
        <v>38</v>
      </c>
      <c r="AX221" s="36"/>
      <c r="AY221" s="36"/>
      <c r="AZ221" s="36">
        <f t="shared" si="320"/>
        <v>1</v>
      </c>
      <c r="BA221" s="36">
        <f t="shared" si="321"/>
        <v>38000</v>
      </c>
    </row>
    <row r="222" spans="1:53">
      <c r="A222" s="57">
        <f>+$A$18</f>
        <v>40</v>
      </c>
      <c r="B222" s="36"/>
      <c r="C222" s="36"/>
      <c r="D222" s="36">
        <f t="shared" si="304"/>
        <v>0</v>
      </c>
      <c r="E222" s="36">
        <f t="shared" si="305"/>
        <v>0</v>
      </c>
      <c r="G222" s="57">
        <f>+$A$18</f>
        <v>40</v>
      </c>
      <c r="H222" s="36"/>
      <c r="I222" s="36"/>
      <c r="J222" s="36">
        <f t="shared" si="306"/>
        <v>0</v>
      </c>
      <c r="K222" s="36">
        <f t="shared" si="307"/>
        <v>0</v>
      </c>
      <c r="M222" s="57">
        <f>+$A$18</f>
        <v>40</v>
      </c>
      <c r="N222" s="36"/>
      <c r="O222" s="36"/>
      <c r="P222" s="36">
        <f t="shared" si="308"/>
        <v>0</v>
      </c>
      <c r="Q222" s="36">
        <f t="shared" si="309"/>
        <v>0</v>
      </c>
      <c r="S222" s="57">
        <f>+$A$18</f>
        <v>40</v>
      </c>
      <c r="T222" s="36"/>
      <c r="U222" s="36"/>
      <c r="V222" s="36">
        <f t="shared" si="310"/>
        <v>0</v>
      </c>
      <c r="W222" s="36">
        <f t="shared" si="311"/>
        <v>0</v>
      </c>
      <c r="Y222" s="57">
        <f>+$A$18</f>
        <v>40</v>
      </c>
      <c r="Z222" s="36"/>
      <c r="AA222" s="36"/>
      <c r="AB222" s="36">
        <f t="shared" si="312"/>
        <v>0</v>
      </c>
      <c r="AC222" s="36">
        <f t="shared" si="313"/>
        <v>0</v>
      </c>
      <c r="AE222" s="57">
        <f>+$A$18</f>
        <v>40</v>
      </c>
      <c r="AF222" s="36"/>
      <c r="AG222" s="36"/>
      <c r="AH222" s="36">
        <f t="shared" si="314"/>
        <v>0</v>
      </c>
      <c r="AI222" s="36">
        <f t="shared" si="315"/>
        <v>0</v>
      </c>
      <c r="AK222" s="57">
        <f>+$A$18</f>
        <v>40</v>
      </c>
      <c r="AL222" s="36"/>
      <c r="AM222" s="36"/>
      <c r="AN222" s="36">
        <f t="shared" si="316"/>
        <v>0</v>
      </c>
      <c r="AO222" s="36">
        <f t="shared" si="317"/>
        <v>0</v>
      </c>
      <c r="AQ222" s="57">
        <f>+$A$18</f>
        <v>40</v>
      </c>
      <c r="AR222" s="36"/>
      <c r="AS222" s="36"/>
      <c r="AT222" s="36">
        <f t="shared" si="318"/>
        <v>0</v>
      </c>
      <c r="AU222" s="36">
        <f t="shared" si="319"/>
        <v>0</v>
      </c>
      <c r="AW222" s="57">
        <f>+$A$18</f>
        <v>40</v>
      </c>
      <c r="AX222" s="36"/>
      <c r="AY222" s="36"/>
      <c r="AZ222" s="36">
        <f t="shared" si="320"/>
        <v>0</v>
      </c>
      <c r="BA222" s="36">
        <f t="shared" si="321"/>
        <v>0</v>
      </c>
    </row>
    <row r="223" spans="1:53">
      <c r="A223" s="57">
        <f>+$A$19</f>
        <v>42</v>
      </c>
      <c r="B223" s="36"/>
      <c r="C223" s="36"/>
      <c r="D223" s="36">
        <f t="shared" si="304"/>
        <v>360</v>
      </c>
      <c r="E223" s="36">
        <f t="shared" si="305"/>
        <v>15120000</v>
      </c>
      <c r="G223" s="57">
        <f>+$A$19</f>
        <v>42</v>
      </c>
      <c r="H223" s="36">
        <v>166</v>
      </c>
      <c r="I223" s="36">
        <v>6</v>
      </c>
      <c r="J223" s="36">
        <f t="shared" si="306"/>
        <v>1998</v>
      </c>
      <c r="K223" s="36">
        <f t="shared" si="307"/>
        <v>83916000</v>
      </c>
      <c r="M223" s="57">
        <f>+$A$19</f>
        <v>42</v>
      </c>
      <c r="N223" s="36">
        <v>141</v>
      </c>
      <c r="O223" s="36">
        <v>4</v>
      </c>
      <c r="P223" s="36">
        <f t="shared" si="308"/>
        <v>1696</v>
      </c>
      <c r="Q223" s="36">
        <f t="shared" si="309"/>
        <v>71232000</v>
      </c>
      <c r="S223" s="57">
        <f>+$A$19</f>
        <v>42</v>
      </c>
      <c r="T223" s="36"/>
      <c r="U223" s="36"/>
      <c r="V223" s="36">
        <f t="shared" si="310"/>
        <v>0</v>
      </c>
      <c r="W223" s="36">
        <f t="shared" si="311"/>
        <v>0</v>
      </c>
      <c r="Y223" s="57">
        <f>+$A$19</f>
        <v>42</v>
      </c>
      <c r="Z223" s="36"/>
      <c r="AA223" s="36"/>
      <c r="AB223" s="36">
        <f t="shared" si="312"/>
        <v>0</v>
      </c>
      <c r="AC223" s="36">
        <f t="shared" si="313"/>
        <v>0</v>
      </c>
      <c r="AE223" s="57">
        <f>+$A$19</f>
        <v>42</v>
      </c>
      <c r="AF223" s="36"/>
      <c r="AG223" s="36"/>
      <c r="AH223" s="36">
        <f t="shared" si="314"/>
        <v>0</v>
      </c>
      <c r="AI223" s="36">
        <f t="shared" si="315"/>
        <v>0</v>
      </c>
      <c r="AK223" s="57">
        <f>+$A$19</f>
        <v>42</v>
      </c>
      <c r="AL223" s="36"/>
      <c r="AM223" s="36"/>
      <c r="AN223" s="36">
        <f t="shared" si="316"/>
        <v>0</v>
      </c>
      <c r="AO223" s="36">
        <f t="shared" si="317"/>
        <v>0</v>
      </c>
      <c r="AQ223" s="57">
        <f>+$A$19</f>
        <v>42</v>
      </c>
      <c r="AR223" s="36"/>
      <c r="AS223" s="36"/>
      <c r="AT223" s="36">
        <f t="shared" si="318"/>
        <v>0</v>
      </c>
      <c r="AU223" s="36">
        <f t="shared" si="319"/>
        <v>0</v>
      </c>
      <c r="AW223" s="57">
        <f>+$A$19</f>
        <v>42</v>
      </c>
      <c r="AX223" s="36"/>
      <c r="AY223" s="36"/>
      <c r="AZ223" s="36">
        <f t="shared" si="320"/>
        <v>662</v>
      </c>
      <c r="BA223" s="36">
        <f t="shared" si="321"/>
        <v>27804000</v>
      </c>
    </row>
    <row r="224" spans="1:53">
      <c r="A224" s="57">
        <f>+$A$20</f>
        <v>45</v>
      </c>
      <c r="B224" s="36"/>
      <c r="C224" s="36"/>
      <c r="D224" s="36">
        <f t="shared" si="304"/>
        <v>522</v>
      </c>
      <c r="E224" s="36">
        <f t="shared" si="305"/>
        <v>23490000</v>
      </c>
      <c r="G224" s="57">
        <f>+$A$20</f>
        <v>45</v>
      </c>
      <c r="H224" s="36"/>
      <c r="I224" s="36"/>
      <c r="J224" s="36">
        <f t="shared" si="306"/>
        <v>0</v>
      </c>
      <c r="K224" s="36">
        <f t="shared" si="307"/>
        <v>0</v>
      </c>
      <c r="M224" s="57">
        <f>+$A$20</f>
        <v>45</v>
      </c>
      <c r="N224" s="36">
        <v>2</v>
      </c>
      <c r="O224" s="36">
        <v>4</v>
      </c>
      <c r="P224" s="36">
        <f t="shared" si="308"/>
        <v>28</v>
      </c>
      <c r="Q224" s="36">
        <f t="shared" si="309"/>
        <v>1260000</v>
      </c>
      <c r="S224" s="57">
        <f>+$A$20</f>
        <v>45</v>
      </c>
      <c r="T224" s="36"/>
      <c r="U224" s="36"/>
      <c r="V224" s="36">
        <f t="shared" si="310"/>
        <v>0</v>
      </c>
      <c r="W224" s="36">
        <f t="shared" si="311"/>
        <v>0</v>
      </c>
      <c r="Y224" s="57">
        <f>+$A$20</f>
        <v>45</v>
      </c>
      <c r="Z224" s="36"/>
      <c r="AA224" s="36"/>
      <c r="AB224" s="36">
        <f t="shared" si="312"/>
        <v>0</v>
      </c>
      <c r="AC224" s="36">
        <f t="shared" si="313"/>
        <v>0</v>
      </c>
      <c r="AE224" s="57">
        <f>+$A$20</f>
        <v>45</v>
      </c>
      <c r="AF224" s="36"/>
      <c r="AG224" s="36"/>
      <c r="AH224" s="36">
        <f t="shared" si="314"/>
        <v>0</v>
      </c>
      <c r="AI224" s="36">
        <f t="shared" si="315"/>
        <v>0</v>
      </c>
      <c r="AK224" s="57">
        <f>+$A$20</f>
        <v>45</v>
      </c>
      <c r="AL224" s="36"/>
      <c r="AM224" s="36"/>
      <c r="AN224" s="36">
        <f t="shared" si="316"/>
        <v>0</v>
      </c>
      <c r="AO224" s="36">
        <f t="shared" si="317"/>
        <v>0</v>
      </c>
      <c r="AQ224" s="57">
        <f>+$A$20</f>
        <v>45</v>
      </c>
      <c r="AR224" s="36"/>
      <c r="AS224" s="36"/>
      <c r="AT224" s="36">
        <f t="shared" si="318"/>
        <v>0</v>
      </c>
      <c r="AU224" s="36">
        <f t="shared" si="319"/>
        <v>0</v>
      </c>
      <c r="AW224" s="57">
        <f>+$A$20</f>
        <v>45</v>
      </c>
      <c r="AX224" s="36"/>
      <c r="AY224" s="36"/>
      <c r="AZ224" s="36">
        <f t="shared" si="320"/>
        <v>494</v>
      </c>
      <c r="BA224" s="36">
        <f t="shared" si="321"/>
        <v>22230000</v>
      </c>
    </row>
    <row r="225" spans="1:53">
      <c r="A225" s="57">
        <f>+$A$21</f>
        <v>50</v>
      </c>
      <c r="B225" s="36"/>
      <c r="C225" s="36"/>
      <c r="D225" s="36">
        <f t="shared" si="304"/>
        <v>-80</v>
      </c>
      <c r="E225" s="36">
        <f t="shared" si="305"/>
        <v>-4000000</v>
      </c>
      <c r="G225" s="57">
        <f>+$A$21</f>
        <v>50</v>
      </c>
      <c r="H225" s="36"/>
      <c r="I225" s="36"/>
      <c r="J225" s="36">
        <f t="shared" si="306"/>
        <v>0</v>
      </c>
      <c r="K225" s="36">
        <f t="shared" si="307"/>
        <v>0</v>
      </c>
      <c r="M225" s="57">
        <f>+$A$21</f>
        <v>50</v>
      </c>
      <c r="N225" s="36"/>
      <c r="O225" s="36"/>
      <c r="P225" s="36">
        <f t="shared" si="308"/>
        <v>0</v>
      </c>
      <c r="Q225" s="36">
        <f t="shared" si="309"/>
        <v>0</v>
      </c>
      <c r="S225" s="57">
        <f>+$A$21</f>
        <v>50</v>
      </c>
      <c r="T225" s="36"/>
      <c r="U225" s="36"/>
      <c r="V225" s="36">
        <f t="shared" si="310"/>
        <v>0</v>
      </c>
      <c r="W225" s="36">
        <f t="shared" si="311"/>
        <v>0</v>
      </c>
      <c r="Y225" s="57">
        <f>+$A$21</f>
        <v>50</v>
      </c>
      <c r="Z225" s="36"/>
      <c r="AA225" s="36"/>
      <c r="AB225" s="36">
        <f t="shared" si="312"/>
        <v>0</v>
      </c>
      <c r="AC225" s="36">
        <f t="shared" si="313"/>
        <v>0</v>
      </c>
      <c r="AE225" s="57">
        <f>+$A$21</f>
        <v>50</v>
      </c>
      <c r="AF225" s="36"/>
      <c r="AG225" s="36"/>
      <c r="AH225" s="36">
        <f t="shared" si="314"/>
        <v>0</v>
      </c>
      <c r="AI225" s="36">
        <f t="shared" si="315"/>
        <v>0</v>
      </c>
      <c r="AK225" s="57">
        <f>+$A$21</f>
        <v>50</v>
      </c>
      <c r="AL225" s="36"/>
      <c r="AM225" s="36"/>
      <c r="AN225" s="36">
        <f t="shared" si="316"/>
        <v>0</v>
      </c>
      <c r="AO225" s="36">
        <f t="shared" si="317"/>
        <v>0</v>
      </c>
      <c r="AQ225" s="57">
        <f>+$A$21</f>
        <v>50</v>
      </c>
      <c r="AR225" s="36">
        <v>1</v>
      </c>
      <c r="AS225" s="36"/>
      <c r="AT225" s="36">
        <f t="shared" si="318"/>
        <v>12</v>
      </c>
      <c r="AU225" s="36">
        <f t="shared" si="319"/>
        <v>600000</v>
      </c>
      <c r="AW225" s="57">
        <f>+$A$21</f>
        <v>50</v>
      </c>
      <c r="AX225" s="36"/>
      <c r="AY225" s="36"/>
      <c r="AZ225" s="36">
        <f t="shared" si="320"/>
        <v>-92</v>
      </c>
      <c r="BA225" s="36">
        <f t="shared" si="321"/>
        <v>-4600000</v>
      </c>
    </row>
    <row r="226" spans="1:53">
      <c r="A226" s="57">
        <f>+$A$22</f>
        <v>37</v>
      </c>
      <c r="B226" s="36"/>
      <c r="C226" s="36"/>
      <c r="D226" s="36">
        <f t="shared" si="304"/>
        <v>0</v>
      </c>
      <c r="E226" s="36">
        <f t="shared" si="305"/>
        <v>0</v>
      </c>
      <c r="G226" s="57">
        <f>+$A$22</f>
        <v>37</v>
      </c>
      <c r="H226" s="36"/>
      <c r="I226" s="36"/>
      <c r="J226" s="36">
        <f t="shared" si="306"/>
        <v>0</v>
      </c>
      <c r="K226" s="36">
        <f t="shared" si="307"/>
        <v>0</v>
      </c>
      <c r="M226" s="57">
        <f>+$A$22</f>
        <v>37</v>
      </c>
      <c r="N226" s="36"/>
      <c r="O226" s="36"/>
      <c r="P226" s="36">
        <f t="shared" si="308"/>
        <v>0</v>
      </c>
      <c r="Q226" s="36">
        <f t="shared" si="309"/>
        <v>0</v>
      </c>
      <c r="S226" s="57">
        <f>+$A$22</f>
        <v>37</v>
      </c>
      <c r="T226" s="36"/>
      <c r="U226" s="36"/>
      <c r="V226" s="36">
        <f t="shared" si="310"/>
        <v>0</v>
      </c>
      <c r="W226" s="36">
        <f t="shared" si="311"/>
        <v>0</v>
      </c>
      <c r="Y226" s="57">
        <f>+$A$22</f>
        <v>37</v>
      </c>
      <c r="Z226" s="36"/>
      <c r="AA226" s="36"/>
      <c r="AB226" s="36">
        <f t="shared" si="312"/>
        <v>0</v>
      </c>
      <c r="AC226" s="36">
        <f t="shared" si="313"/>
        <v>0</v>
      </c>
      <c r="AE226" s="57">
        <f>+$A$22</f>
        <v>37</v>
      </c>
      <c r="AF226" s="36"/>
      <c r="AG226" s="36"/>
      <c r="AH226" s="36">
        <f t="shared" si="314"/>
        <v>0</v>
      </c>
      <c r="AI226" s="36">
        <f t="shared" si="315"/>
        <v>0</v>
      </c>
      <c r="AK226" s="57">
        <f>+$A$22</f>
        <v>37</v>
      </c>
      <c r="AL226" s="36"/>
      <c r="AM226" s="36"/>
      <c r="AN226" s="36">
        <f t="shared" si="316"/>
        <v>0</v>
      </c>
      <c r="AO226" s="36">
        <f t="shared" si="317"/>
        <v>0</v>
      </c>
      <c r="AQ226" s="57">
        <f>+$A$22</f>
        <v>37</v>
      </c>
      <c r="AR226" s="36"/>
      <c r="AS226" s="36"/>
      <c r="AT226" s="36">
        <f t="shared" si="318"/>
        <v>0</v>
      </c>
      <c r="AU226" s="36">
        <f t="shared" si="319"/>
        <v>0</v>
      </c>
      <c r="AW226" s="57">
        <f>+$A$22</f>
        <v>37</v>
      </c>
      <c r="AX226" s="36"/>
      <c r="AY226" s="36"/>
      <c r="AZ226" s="36">
        <f t="shared" si="320"/>
        <v>0</v>
      </c>
      <c r="BA226" s="36">
        <f t="shared" si="321"/>
        <v>0</v>
      </c>
    </row>
    <row r="227" spans="1:53">
      <c r="A227" s="57">
        <f>+$A$23</f>
        <v>65</v>
      </c>
      <c r="B227" s="36"/>
      <c r="C227" s="36"/>
      <c r="D227" s="36">
        <f t="shared" si="304"/>
        <v>-1185</v>
      </c>
      <c r="E227" s="36">
        <f t="shared" si="305"/>
        <v>-77025000</v>
      </c>
      <c r="G227" s="57">
        <f>+$A$23</f>
        <v>65</v>
      </c>
      <c r="H227" s="36">
        <v>8</v>
      </c>
      <c r="I227" s="36"/>
      <c r="J227" s="36">
        <f t="shared" si="306"/>
        <v>96</v>
      </c>
      <c r="K227" s="36">
        <f t="shared" si="307"/>
        <v>6240000</v>
      </c>
      <c r="M227" s="57">
        <f>+$A$23</f>
        <v>65</v>
      </c>
      <c r="N227" s="36">
        <v>4</v>
      </c>
      <c r="O227" s="36">
        <v>8</v>
      </c>
      <c r="P227" s="36">
        <f t="shared" si="308"/>
        <v>56</v>
      </c>
      <c r="Q227" s="36">
        <f t="shared" si="309"/>
        <v>3640000</v>
      </c>
      <c r="S227" s="57">
        <f>+$A$23</f>
        <v>65</v>
      </c>
      <c r="T227" s="36"/>
      <c r="U227" s="36"/>
      <c r="V227" s="36">
        <f t="shared" si="310"/>
        <v>0</v>
      </c>
      <c r="W227" s="36">
        <f t="shared" si="311"/>
        <v>0</v>
      </c>
      <c r="Y227" s="57">
        <f>+$A$23</f>
        <v>65</v>
      </c>
      <c r="Z227" s="36"/>
      <c r="AA227" s="36"/>
      <c r="AB227" s="36">
        <f t="shared" si="312"/>
        <v>0</v>
      </c>
      <c r="AC227" s="36">
        <f t="shared" si="313"/>
        <v>0</v>
      </c>
      <c r="AE227" s="57">
        <f>+$A$23</f>
        <v>65</v>
      </c>
      <c r="AF227" s="36"/>
      <c r="AG227" s="36"/>
      <c r="AH227" s="36">
        <f t="shared" si="314"/>
        <v>0</v>
      </c>
      <c r="AI227" s="36">
        <f t="shared" si="315"/>
        <v>0</v>
      </c>
      <c r="AK227" s="57">
        <f>+$A$23</f>
        <v>65</v>
      </c>
      <c r="AL227" s="36"/>
      <c r="AM227" s="36"/>
      <c r="AN227" s="36">
        <f t="shared" si="316"/>
        <v>0</v>
      </c>
      <c r="AO227" s="36">
        <f t="shared" si="317"/>
        <v>0</v>
      </c>
      <c r="AQ227" s="57">
        <f>+$A$23</f>
        <v>65</v>
      </c>
      <c r="AR227" s="36"/>
      <c r="AS227" s="36"/>
      <c r="AT227" s="36">
        <f t="shared" si="318"/>
        <v>0</v>
      </c>
      <c r="AU227" s="36">
        <f t="shared" si="319"/>
        <v>0</v>
      </c>
      <c r="AW227" s="57">
        <f>+$A$23</f>
        <v>65</v>
      </c>
      <c r="AX227" s="36"/>
      <c r="AY227" s="36"/>
      <c r="AZ227" s="36">
        <f t="shared" si="320"/>
        <v>-1145</v>
      </c>
      <c r="BA227" s="36">
        <f t="shared" si="321"/>
        <v>-74425000</v>
      </c>
    </row>
    <row r="228" spans="1:53">
      <c r="A228" s="57">
        <f>+$A$24</f>
        <v>52</v>
      </c>
      <c r="B228" s="36"/>
      <c r="C228" s="36"/>
      <c r="D228" s="36">
        <f t="shared" si="304"/>
        <v>35</v>
      </c>
      <c r="E228" s="36">
        <f t="shared" si="305"/>
        <v>1820000</v>
      </c>
      <c r="G228" s="57">
        <f>+$A$24</f>
        <v>52</v>
      </c>
      <c r="H228" s="36"/>
      <c r="I228" s="36"/>
      <c r="J228" s="36">
        <f t="shared" si="306"/>
        <v>0</v>
      </c>
      <c r="K228" s="36">
        <f t="shared" si="307"/>
        <v>0</v>
      </c>
      <c r="M228" s="57">
        <f>+$A$24</f>
        <v>52</v>
      </c>
      <c r="N228" s="36"/>
      <c r="O228" s="36"/>
      <c r="P228" s="36">
        <f t="shared" si="308"/>
        <v>0</v>
      </c>
      <c r="Q228" s="36">
        <f t="shared" si="309"/>
        <v>0</v>
      </c>
      <c r="S228" s="57">
        <f>+$A$24</f>
        <v>52</v>
      </c>
      <c r="T228" s="36"/>
      <c r="U228" s="36"/>
      <c r="V228" s="36">
        <f t="shared" si="310"/>
        <v>0</v>
      </c>
      <c r="W228" s="36">
        <f t="shared" si="311"/>
        <v>0</v>
      </c>
      <c r="Y228" s="57">
        <f>+$A$24</f>
        <v>52</v>
      </c>
      <c r="Z228" s="36"/>
      <c r="AA228" s="36"/>
      <c r="AB228" s="36">
        <f t="shared" si="312"/>
        <v>0</v>
      </c>
      <c r="AC228" s="36">
        <f t="shared" si="313"/>
        <v>0</v>
      </c>
      <c r="AE228" s="57">
        <f>+$A$24</f>
        <v>52</v>
      </c>
      <c r="AF228" s="36"/>
      <c r="AG228" s="36"/>
      <c r="AH228" s="36">
        <f t="shared" si="314"/>
        <v>0</v>
      </c>
      <c r="AI228" s="36">
        <f t="shared" si="315"/>
        <v>0</v>
      </c>
      <c r="AK228" s="57">
        <f>+$A$24</f>
        <v>52</v>
      </c>
      <c r="AL228" s="36"/>
      <c r="AM228" s="36"/>
      <c r="AN228" s="36">
        <f t="shared" si="316"/>
        <v>0</v>
      </c>
      <c r="AO228" s="36">
        <f t="shared" si="317"/>
        <v>0</v>
      </c>
      <c r="AQ228" s="57">
        <f>+$A$24</f>
        <v>52</v>
      </c>
      <c r="AR228" s="36"/>
      <c r="AS228" s="36"/>
      <c r="AT228" s="36">
        <f t="shared" si="318"/>
        <v>0</v>
      </c>
      <c r="AU228" s="36">
        <f t="shared" si="319"/>
        <v>0</v>
      </c>
      <c r="AW228" s="57">
        <f>+$A$24</f>
        <v>52</v>
      </c>
      <c r="AX228" s="36"/>
      <c r="AY228" s="36"/>
      <c r="AZ228" s="36">
        <f t="shared" si="320"/>
        <v>35</v>
      </c>
      <c r="BA228" s="36">
        <f t="shared" si="321"/>
        <v>1820000</v>
      </c>
    </row>
    <row r="229" spans="1:53">
      <c r="A229" s="57">
        <f>+$A$25</f>
        <v>85</v>
      </c>
      <c r="B229" s="36"/>
      <c r="C229" s="36"/>
      <c r="D229" s="36">
        <f t="shared" si="304"/>
        <v>395</v>
      </c>
      <c r="E229" s="36">
        <f t="shared" si="305"/>
        <v>33575000</v>
      </c>
      <c r="G229" s="57">
        <f>+$A$25</f>
        <v>85</v>
      </c>
      <c r="H229" s="36">
        <v>3</v>
      </c>
      <c r="I229" s="36">
        <v>1</v>
      </c>
      <c r="J229" s="36">
        <f t="shared" si="306"/>
        <v>37</v>
      </c>
      <c r="K229" s="36">
        <f t="shared" si="307"/>
        <v>3145000</v>
      </c>
      <c r="M229" s="57">
        <f>+$A$25</f>
        <v>85</v>
      </c>
      <c r="N229" s="36">
        <v>26</v>
      </c>
      <c r="O229" s="36">
        <v>4</v>
      </c>
      <c r="P229" s="36">
        <f t="shared" si="308"/>
        <v>316</v>
      </c>
      <c r="Q229" s="36">
        <f t="shared" si="309"/>
        <v>26860000</v>
      </c>
      <c r="S229" s="57">
        <f>+$A$25</f>
        <v>85</v>
      </c>
      <c r="T229" s="36"/>
      <c r="U229" s="36"/>
      <c r="V229" s="36">
        <f t="shared" si="310"/>
        <v>0</v>
      </c>
      <c r="W229" s="36">
        <f t="shared" si="311"/>
        <v>0</v>
      </c>
      <c r="Y229" s="57">
        <f>+$A$25</f>
        <v>85</v>
      </c>
      <c r="Z229" s="36"/>
      <c r="AA229" s="36"/>
      <c r="AB229" s="36">
        <f t="shared" si="312"/>
        <v>0</v>
      </c>
      <c r="AC229" s="36">
        <f t="shared" si="313"/>
        <v>0</v>
      </c>
      <c r="AE229" s="57">
        <f>+$A$25</f>
        <v>85</v>
      </c>
      <c r="AF229" s="36"/>
      <c r="AG229" s="36"/>
      <c r="AH229" s="36">
        <f t="shared" si="314"/>
        <v>0</v>
      </c>
      <c r="AI229" s="36">
        <f t="shared" si="315"/>
        <v>0</v>
      </c>
      <c r="AK229" s="57">
        <f>+$A$25</f>
        <v>85</v>
      </c>
      <c r="AL229" s="36"/>
      <c r="AM229" s="36"/>
      <c r="AN229" s="36">
        <f t="shared" si="316"/>
        <v>0</v>
      </c>
      <c r="AO229" s="36">
        <f t="shared" si="317"/>
        <v>0</v>
      </c>
      <c r="AQ229" s="57">
        <f>+$A$25</f>
        <v>85</v>
      </c>
      <c r="AR229" s="36"/>
      <c r="AS229" s="36"/>
      <c r="AT229" s="36">
        <f t="shared" si="318"/>
        <v>0</v>
      </c>
      <c r="AU229" s="36">
        <f t="shared" si="319"/>
        <v>0</v>
      </c>
      <c r="AW229" s="57">
        <f>+$A$25</f>
        <v>85</v>
      </c>
      <c r="AX229" s="36"/>
      <c r="AY229" s="36"/>
      <c r="AZ229" s="36">
        <f t="shared" si="320"/>
        <v>116</v>
      </c>
      <c r="BA229" s="36">
        <f t="shared" si="321"/>
        <v>9860000</v>
      </c>
    </row>
    <row r="230" spans="1:53">
      <c r="A230" s="57">
        <f>+$A$26</f>
        <v>55</v>
      </c>
      <c r="B230" s="36"/>
      <c r="C230" s="36"/>
      <c r="D230" s="36">
        <f t="shared" si="304"/>
        <v>2724</v>
      </c>
      <c r="E230" s="36">
        <f t="shared" si="305"/>
        <v>149820000</v>
      </c>
      <c r="G230" s="57">
        <f>+$A$26</f>
        <v>55</v>
      </c>
      <c r="H230" s="36">
        <v>33</v>
      </c>
      <c r="I230" s="36">
        <v>3</v>
      </c>
      <c r="J230" s="36">
        <f t="shared" si="306"/>
        <v>399</v>
      </c>
      <c r="K230" s="36">
        <f t="shared" si="307"/>
        <v>21945000</v>
      </c>
      <c r="M230" s="57">
        <f>+$A$26</f>
        <v>55</v>
      </c>
      <c r="N230" s="36">
        <v>42</v>
      </c>
      <c r="O230" s="36">
        <v>3</v>
      </c>
      <c r="P230" s="36">
        <f t="shared" si="308"/>
        <v>507</v>
      </c>
      <c r="Q230" s="36">
        <f t="shared" si="309"/>
        <v>27885000</v>
      </c>
      <c r="S230" s="57">
        <f>+$A$26</f>
        <v>55</v>
      </c>
      <c r="T230" s="36"/>
      <c r="U230" s="36"/>
      <c r="V230" s="36">
        <f t="shared" si="310"/>
        <v>0</v>
      </c>
      <c r="W230" s="36">
        <f t="shared" si="311"/>
        <v>0</v>
      </c>
      <c r="Y230" s="57">
        <f>+$A$26</f>
        <v>55</v>
      </c>
      <c r="Z230" s="36"/>
      <c r="AA230" s="36"/>
      <c r="AB230" s="36">
        <f t="shared" si="312"/>
        <v>0</v>
      </c>
      <c r="AC230" s="36">
        <f t="shared" si="313"/>
        <v>0</v>
      </c>
      <c r="AE230" s="57">
        <f>+$A$26</f>
        <v>55</v>
      </c>
      <c r="AF230" s="36"/>
      <c r="AG230" s="36"/>
      <c r="AH230" s="36">
        <f t="shared" si="314"/>
        <v>0</v>
      </c>
      <c r="AI230" s="36">
        <f t="shared" si="315"/>
        <v>0</v>
      </c>
      <c r="AK230" s="57">
        <f>+$A$26</f>
        <v>55</v>
      </c>
      <c r="AL230" s="36"/>
      <c r="AM230" s="36"/>
      <c r="AN230" s="36">
        <f t="shared" si="316"/>
        <v>0</v>
      </c>
      <c r="AO230" s="36">
        <f t="shared" si="317"/>
        <v>0</v>
      </c>
      <c r="AQ230" s="57">
        <f>+$A$26</f>
        <v>55</v>
      </c>
      <c r="AR230" s="36"/>
      <c r="AS230" s="36"/>
      <c r="AT230" s="36">
        <f t="shared" si="318"/>
        <v>0</v>
      </c>
      <c r="AU230" s="36">
        <f t="shared" si="319"/>
        <v>0</v>
      </c>
      <c r="AW230" s="57">
        <f>+$A$26</f>
        <v>55</v>
      </c>
      <c r="AX230" s="36"/>
      <c r="AY230" s="36"/>
      <c r="AZ230" s="36">
        <f t="shared" si="320"/>
        <v>2616</v>
      </c>
      <c r="BA230" s="36">
        <f t="shared" si="321"/>
        <v>143880000</v>
      </c>
    </row>
    <row r="231" spans="1:53">
      <c r="A231" s="57">
        <f>+$A$27</f>
        <v>120</v>
      </c>
      <c r="B231" s="36"/>
      <c r="C231" s="36"/>
      <c r="D231" s="36">
        <f t="shared" si="304"/>
        <v>17</v>
      </c>
      <c r="E231" s="36">
        <f t="shared" si="305"/>
        <v>2040000</v>
      </c>
      <c r="G231" s="57">
        <f>+$A$27</f>
        <v>120</v>
      </c>
      <c r="H231" s="36">
        <v>4</v>
      </c>
      <c r="I231" s="36">
        <v>9</v>
      </c>
      <c r="J231" s="36">
        <f t="shared" si="306"/>
        <v>57</v>
      </c>
      <c r="K231" s="36">
        <f t="shared" si="307"/>
        <v>6840000</v>
      </c>
      <c r="M231" s="57">
        <f>+$A$27</f>
        <v>120</v>
      </c>
      <c r="N231" s="36">
        <v>10</v>
      </c>
      <c r="O231" s="36">
        <v>9</v>
      </c>
      <c r="P231" s="36">
        <f t="shared" si="308"/>
        <v>129</v>
      </c>
      <c r="Q231" s="36">
        <f t="shared" si="309"/>
        <v>15480000</v>
      </c>
      <c r="S231" s="57">
        <f>+$A$27</f>
        <v>120</v>
      </c>
      <c r="T231" s="36"/>
      <c r="U231" s="36"/>
      <c r="V231" s="36">
        <f t="shared" si="310"/>
        <v>0</v>
      </c>
      <c r="W231" s="36">
        <f t="shared" si="311"/>
        <v>0</v>
      </c>
      <c r="Y231" s="57">
        <f>+$A$27</f>
        <v>120</v>
      </c>
      <c r="Z231" s="36"/>
      <c r="AA231" s="36"/>
      <c r="AB231" s="36">
        <f t="shared" si="312"/>
        <v>0</v>
      </c>
      <c r="AC231" s="36">
        <f t="shared" si="313"/>
        <v>0</v>
      </c>
      <c r="AE231" s="57">
        <f>+$A$27</f>
        <v>120</v>
      </c>
      <c r="AF231" s="36"/>
      <c r="AG231" s="36"/>
      <c r="AH231" s="36">
        <f t="shared" si="314"/>
        <v>0</v>
      </c>
      <c r="AI231" s="36">
        <f t="shared" si="315"/>
        <v>0</v>
      </c>
      <c r="AK231" s="57">
        <f>+$A$27</f>
        <v>120</v>
      </c>
      <c r="AL231" s="36"/>
      <c r="AM231" s="36"/>
      <c r="AN231" s="36">
        <f t="shared" si="316"/>
        <v>0</v>
      </c>
      <c r="AO231" s="36">
        <f t="shared" si="317"/>
        <v>0</v>
      </c>
      <c r="AQ231" s="57">
        <f>+$A$27</f>
        <v>120</v>
      </c>
      <c r="AR231" s="36"/>
      <c r="AS231" s="36"/>
      <c r="AT231" s="36">
        <f t="shared" si="318"/>
        <v>0</v>
      </c>
      <c r="AU231" s="36">
        <f t="shared" si="319"/>
        <v>0</v>
      </c>
      <c r="AW231" s="57">
        <f>+$A$27</f>
        <v>120</v>
      </c>
      <c r="AX231" s="36"/>
      <c r="AY231" s="36"/>
      <c r="AZ231" s="36">
        <f t="shared" si="320"/>
        <v>-55</v>
      </c>
      <c r="BA231" s="36">
        <f t="shared" si="321"/>
        <v>-6600000</v>
      </c>
    </row>
    <row r="232" spans="1:53">
      <c r="A232" s="57">
        <f>+$A$28</f>
        <v>72</v>
      </c>
      <c r="B232" s="36"/>
      <c r="C232" s="36"/>
      <c r="D232" s="36">
        <f t="shared" si="304"/>
        <v>14</v>
      </c>
      <c r="E232" s="36">
        <f t="shared" si="305"/>
        <v>1008000</v>
      </c>
      <c r="G232" s="57">
        <f>+$A$28</f>
        <v>72</v>
      </c>
      <c r="H232" s="36"/>
      <c r="I232" s="36"/>
      <c r="J232" s="36">
        <f t="shared" si="306"/>
        <v>0</v>
      </c>
      <c r="K232" s="36">
        <f t="shared" si="307"/>
        <v>0</v>
      </c>
      <c r="M232" s="57">
        <f>+$A$28</f>
        <v>72</v>
      </c>
      <c r="N232" s="36"/>
      <c r="O232" s="36"/>
      <c r="P232" s="36">
        <f t="shared" si="308"/>
        <v>0</v>
      </c>
      <c r="Q232" s="36">
        <f t="shared" si="309"/>
        <v>0</v>
      </c>
      <c r="S232" s="57">
        <f>+$A$28</f>
        <v>72</v>
      </c>
      <c r="T232" s="36"/>
      <c r="U232" s="36"/>
      <c r="V232" s="36">
        <f t="shared" si="310"/>
        <v>0</v>
      </c>
      <c r="W232" s="36">
        <f t="shared" si="311"/>
        <v>0</v>
      </c>
      <c r="Y232" s="57">
        <f>+$A$28</f>
        <v>72</v>
      </c>
      <c r="Z232" s="36"/>
      <c r="AA232" s="36"/>
      <c r="AB232" s="36">
        <f t="shared" si="312"/>
        <v>0</v>
      </c>
      <c r="AC232" s="36">
        <f t="shared" si="313"/>
        <v>0</v>
      </c>
      <c r="AE232" s="57">
        <f>+$A$28</f>
        <v>72</v>
      </c>
      <c r="AF232" s="36"/>
      <c r="AG232" s="36"/>
      <c r="AH232" s="36">
        <f t="shared" si="314"/>
        <v>0</v>
      </c>
      <c r="AI232" s="36">
        <f t="shared" si="315"/>
        <v>0</v>
      </c>
      <c r="AK232" s="57">
        <f>+$A$28</f>
        <v>72</v>
      </c>
      <c r="AL232" s="36"/>
      <c r="AM232" s="36"/>
      <c r="AN232" s="36">
        <f t="shared" si="316"/>
        <v>0</v>
      </c>
      <c r="AO232" s="36">
        <f t="shared" si="317"/>
        <v>0</v>
      </c>
      <c r="AQ232" s="57">
        <f>+$A$28</f>
        <v>72</v>
      </c>
      <c r="AR232" s="36"/>
      <c r="AS232" s="36"/>
      <c r="AT232" s="36">
        <f t="shared" si="318"/>
        <v>0</v>
      </c>
      <c r="AU232" s="36">
        <f t="shared" si="319"/>
        <v>0</v>
      </c>
      <c r="AW232" s="57">
        <f>+$A$28</f>
        <v>72</v>
      </c>
      <c r="AX232" s="36"/>
      <c r="AY232" s="36"/>
      <c r="AZ232" s="36">
        <f t="shared" si="320"/>
        <v>14</v>
      </c>
      <c r="BA232" s="36">
        <f t="shared" si="321"/>
        <v>1008000</v>
      </c>
    </row>
    <row r="233" spans="1:53">
      <c r="A233" s="57">
        <f>+$A$29</f>
        <v>105</v>
      </c>
      <c r="B233" s="36"/>
      <c r="C233" s="36"/>
      <c r="D233" s="36">
        <f t="shared" ref="D233" si="322">AZ199</f>
        <v>-30</v>
      </c>
      <c r="E233" s="36">
        <f t="shared" ref="E233" si="323">+D233*A233*1000</f>
        <v>-3150000</v>
      </c>
      <c r="G233" s="57">
        <f>+$A$29</f>
        <v>105</v>
      </c>
      <c r="H233" s="36"/>
      <c r="I233" s="36"/>
      <c r="J233" s="36">
        <f t="shared" ref="J233" si="324">+(H233*12)+I233</f>
        <v>0</v>
      </c>
      <c r="K233" s="36">
        <f t="shared" ref="K233" si="325">+J233*G233*1000</f>
        <v>0</v>
      </c>
      <c r="M233" s="57">
        <f>+$A$29</f>
        <v>105</v>
      </c>
      <c r="N233" s="36">
        <v>4</v>
      </c>
      <c r="O233" s="36">
        <v>3</v>
      </c>
      <c r="P233" s="36">
        <f t="shared" ref="P233" si="326">+(N233*12)+O233</f>
        <v>51</v>
      </c>
      <c r="Q233" s="36">
        <f t="shared" ref="Q233" si="327">+P233*M233*1000</f>
        <v>5355000</v>
      </c>
      <c r="S233" s="57">
        <f>+$A$29</f>
        <v>105</v>
      </c>
      <c r="T233" s="36"/>
      <c r="U233" s="36"/>
      <c r="V233" s="36">
        <f t="shared" ref="V233" si="328">+(T233*12)+U233</f>
        <v>0</v>
      </c>
      <c r="W233" s="36">
        <f t="shared" ref="W233" si="329">+V233*S233*1000</f>
        <v>0</v>
      </c>
      <c r="Y233" s="57">
        <f>+$A$29</f>
        <v>105</v>
      </c>
      <c r="Z233" s="36"/>
      <c r="AA233" s="36"/>
      <c r="AB233" s="36">
        <f t="shared" ref="AB233" si="330">+(Z233*12)+AA233</f>
        <v>0</v>
      </c>
      <c r="AC233" s="36">
        <f t="shared" ref="AC233" si="331">+AB233*Y233*1000</f>
        <v>0</v>
      </c>
      <c r="AE233" s="57">
        <f>+$A$29</f>
        <v>105</v>
      </c>
      <c r="AF233" s="36"/>
      <c r="AG233" s="36"/>
      <c r="AH233" s="36">
        <f t="shared" ref="AH233" si="332">+(AF233*12)+AG233</f>
        <v>0</v>
      </c>
      <c r="AI233" s="36">
        <f t="shared" ref="AI233" si="333">+AH233*AE233*1000</f>
        <v>0</v>
      </c>
      <c r="AK233" s="57">
        <f>+$A$29</f>
        <v>105</v>
      </c>
      <c r="AL233" s="36"/>
      <c r="AM233" s="36"/>
      <c r="AN233" s="36">
        <f t="shared" ref="AN233" si="334">+(AL233*12)+AM233</f>
        <v>0</v>
      </c>
      <c r="AO233" s="36">
        <f t="shared" ref="AO233" si="335">+AN233*AK233*1000</f>
        <v>0</v>
      </c>
      <c r="AQ233" s="57">
        <f>+$A$29</f>
        <v>105</v>
      </c>
      <c r="AR233" s="36"/>
      <c r="AS233" s="36"/>
      <c r="AT233" s="36">
        <f t="shared" ref="AT233" si="336">+(AR233*12)+AS233</f>
        <v>0</v>
      </c>
      <c r="AU233" s="36">
        <f t="shared" ref="AU233" si="337">+AT233*AQ233*1000</f>
        <v>0</v>
      </c>
      <c r="AW233" s="57">
        <f>+$A$29</f>
        <v>105</v>
      </c>
      <c r="AX233" s="36"/>
      <c r="AY233" s="36"/>
      <c r="AZ233" s="36">
        <f t="shared" ref="AZ233" si="338">+D233+J233-P233+V233+AB233-AH233+AN233-AT233</f>
        <v>-81</v>
      </c>
      <c r="BA233" s="36">
        <f t="shared" ref="BA233" si="339">+AZ233*AW233*1000</f>
        <v>-8505000</v>
      </c>
    </row>
    <row r="234" spans="1:53">
      <c r="A234" s="57">
        <f>+$A$30</f>
        <v>130</v>
      </c>
      <c r="B234" s="36"/>
      <c r="C234" s="36"/>
      <c r="D234" s="36">
        <f>AZ200</f>
        <v>7</v>
      </c>
      <c r="E234" s="36">
        <f t="shared" si="305"/>
        <v>910000</v>
      </c>
      <c r="G234" s="57">
        <f>+$A$30</f>
        <v>130</v>
      </c>
      <c r="H234" s="36">
        <v>4</v>
      </c>
      <c r="I234" s="36"/>
      <c r="J234" s="36">
        <f t="shared" si="306"/>
        <v>48</v>
      </c>
      <c r="K234" s="36">
        <f t="shared" si="307"/>
        <v>6240000</v>
      </c>
      <c r="M234" s="57">
        <f>+$A$30</f>
        <v>130</v>
      </c>
      <c r="N234" s="36">
        <v>3</v>
      </c>
      <c r="O234" s="36">
        <v>8</v>
      </c>
      <c r="P234" s="36">
        <f t="shared" si="308"/>
        <v>44</v>
      </c>
      <c r="Q234" s="36">
        <f t="shared" si="309"/>
        <v>5720000</v>
      </c>
      <c r="S234" s="57">
        <f>+$A$30</f>
        <v>130</v>
      </c>
      <c r="T234" s="36"/>
      <c r="U234" s="36"/>
      <c r="V234" s="36">
        <f t="shared" si="310"/>
        <v>0</v>
      </c>
      <c r="W234" s="36">
        <f t="shared" si="311"/>
        <v>0</v>
      </c>
      <c r="Y234" s="57">
        <f>+$A$30</f>
        <v>130</v>
      </c>
      <c r="Z234" s="36"/>
      <c r="AA234" s="36"/>
      <c r="AB234" s="36">
        <f t="shared" si="312"/>
        <v>0</v>
      </c>
      <c r="AC234" s="36">
        <f t="shared" si="313"/>
        <v>0</v>
      </c>
      <c r="AE234" s="57">
        <f>+$A$30</f>
        <v>130</v>
      </c>
      <c r="AF234" s="36"/>
      <c r="AG234" s="36"/>
      <c r="AH234" s="36">
        <f t="shared" si="314"/>
        <v>0</v>
      </c>
      <c r="AI234" s="36">
        <f t="shared" si="315"/>
        <v>0</v>
      </c>
      <c r="AK234" s="57">
        <f>+$A$30</f>
        <v>130</v>
      </c>
      <c r="AL234" s="36"/>
      <c r="AM234" s="36"/>
      <c r="AN234" s="36">
        <f t="shared" si="316"/>
        <v>0</v>
      </c>
      <c r="AO234" s="36">
        <f t="shared" si="317"/>
        <v>0</v>
      </c>
      <c r="AQ234" s="57">
        <f>+$A$30</f>
        <v>130</v>
      </c>
      <c r="AR234" s="36"/>
      <c r="AS234" s="36"/>
      <c r="AT234" s="36">
        <f t="shared" si="318"/>
        <v>0</v>
      </c>
      <c r="AU234" s="36">
        <f t="shared" si="319"/>
        <v>0</v>
      </c>
      <c r="AW234" s="57">
        <f>+$A$30</f>
        <v>130</v>
      </c>
      <c r="AX234" s="36"/>
      <c r="AY234" s="36"/>
      <c r="AZ234" s="36">
        <f t="shared" si="320"/>
        <v>11</v>
      </c>
      <c r="BA234" s="36">
        <f t="shared" si="321"/>
        <v>1430000</v>
      </c>
    </row>
    <row r="236" spans="1:53">
      <c r="B236" s="36">
        <f>SUM(B208:B234)</f>
        <v>0</v>
      </c>
      <c r="C236" s="36">
        <f>SUM(C208:C234)</f>
        <v>0</v>
      </c>
      <c r="D236" s="36">
        <f>SUM(D208:D234)</f>
        <v>3080</v>
      </c>
      <c r="E236" s="36">
        <f>SUM(E208:E234)</f>
        <v>159873000</v>
      </c>
      <c r="H236" s="36">
        <f>SUM(H208:H234)</f>
        <v>225</v>
      </c>
      <c r="I236" s="36">
        <f>SUM(I208:I234)</f>
        <v>30</v>
      </c>
      <c r="J236" s="36">
        <f>SUM(J208:J234)</f>
        <v>2730</v>
      </c>
      <c r="K236" s="36">
        <f>SUM(K208:K234)</f>
        <v>135451000</v>
      </c>
      <c r="N236" s="36">
        <f>SUM(N208:N234)</f>
        <v>257</v>
      </c>
      <c r="O236" s="36">
        <f>SUM(O208:O234)</f>
        <v>49</v>
      </c>
      <c r="P236" s="36">
        <f>SUM(P208:P234)</f>
        <v>3133</v>
      </c>
      <c r="Q236" s="36">
        <f>SUM(Q208:Q234)</f>
        <v>180382000</v>
      </c>
      <c r="T236" s="36">
        <f>SUM(T208:T234)</f>
        <v>0</v>
      </c>
      <c r="U236" s="36">
        <f>SUM(U208:U234)</f>
        <v>0</v>
      </c>
      <c r="V236" s="36">
        <f>SUM(V208:V234)</f>
        <v>0</v>
      </c>
      <c r="W236" s="36">
        <f>SUM(W208:W234)</f>
        <v>0</v>
      </c>
      <c r="Z236" s="36">
        <f>SUM(Z208:Z234)</f>
        <v>0</v>
      </c>
      <c r="AA236" s="36">
        <f>SUM(AA208:AA234)</f>
        <v>0</v>
      </c>
      <c r="AB236" s="36">
        <f>SUM(AB208:AB234)</f>
        <v>0</v>
      </c>
      <c r="AC236" s="36">
        <f>SUM(AC208:AC234)</f>
        <v>0</v>
      </c>
      <c r="AF236" s="36">
        <f>SUM(AF208:AF234)</f>
        <v>0</v>
      </c>
      <c r="AG236" s="36">
        <f>SUM(AG208:AG234)</f>
        <v>0</v>
      </c>
      <c r="AH236" s="36">
        <f>SUM(AH208:AH234)</f>
        <v>0</v>
      </c>
      <c r="AI236" s="36">
        <f>SUM(AI208:AI234)</f>
        <v>0</v>
      </c>
      <c r="AL236" s="36">
        <f>SUM(AL208:AL234)</f>
        <v>0</v>
      </c>
      <c r="AM236" s="36">
        <f>SUM(AM208:AM234)</f>
        <v>0</v>
      </c>
      <c r="AN236" s="36">
        <f>SUM(AN208:AN234)</f>
        <v>0</v>
      </c>
      <c r="AO236" s="36">
        <f>SUM(AO208:AO234)</f>
        <v>0</v>
      </c>
      <c r="AR236" s="36">
        <f>SUM(AR208:AR234)</f>
        <v>1</v>
      </c>
      <c r="AS236" s="36">
        <f>SUM(AS208:AS234)</f>
        <v>0</v>
      </c>
      <c r="AT236" s="36">
        <f>SUM(AT208:AT234)</f>
        <v>12</v>
      </c>
      <c r="AU236" s="36">
        <f>SUM(AU208:AU234)</f>
        <v>600000</v>
      </c>
      <c r="AX236" s="36">
        <f>SUM(AX208:AX234)</f>
        <v>0</v>
      </c>
      <c r="AY236" s="36">
        <f>SUM(AY208:AY234)</f>
        <v>0</v>
      </c>
      <c r="AZ236" s="36">
        <f>SUM(AZ208:AZ234)</f>
        <v>2665</v>
      </c>
      <c r="BA236" s="36">
        <f>SUM(BA208:BA234)</f>
        <v>114342000</v>
      </c>
    </row>
    <row r="237" spans="1:53" s="37" customFormat="1" ht="12.75">
      <c r="F237" s="286"/>
      <c r="H237" s="37">
        <v>227</v>
      </c>
      <c r="I237" s="37">
        <v>6</v>
      </c>
      <c r="L237" s="286"/>
      <c r="M237" s="37" t="s">
        <v>82</v>
      </c>
      <c r="N237" s="37">
        <v>261</v>
      </c>
      <c r="O237" s="37">
        <v>1</v>
      </c>
      <c r="R237" s="286"/>
      <c r="X237" s="286"/>
    </row>
    <row r="238" spans="1:53">
      <c r="H238" s="54" t="b">
        <f>+H237='Nota Masuk'!E156</f>
        <v>1</v>
      </c>
      <c r="I238" s="54" t="b">
        <f>+I237='Nota Masuk'!F156</f>
        <v>1</v>
      </c>
      <c r="K238" s="54" t="b">
        <f>'Nota Masuk'!J155=K236</f>
        <v>1</v>
      </c>
      <c r="N238" s="54" t="b">
        <f>+N237='Nota Jual'!D489</f>
        <v>1</v>
      </c>
      <c r="O238" s="54" t="b">
        <f>+O237='Nota Jual'!E489</f>
        <v>1</v>
      </c>
      <c r="Q238" s="54" t="b">
        <f>+Q236='Nota Jual'!G488</f>
        <v>1</v>
      </c>
      <c r="V238" s="54" t="b">
        <f>+V236='Nota Jual'!H488</f>
        <v>1</v>
      </c>
      <c r="W238" s="54" t="b">
        <f>+W236='Nota Jual'!I488</f>
        <v>1</v>
      </c>
    </row>
    <row r="239" spans="1:53">
      <c r="A239" s="54" t="s">
        <v>24</v>
      </c>
      <c r="B239" s="54">
        <f>+'Nota Jual'!B491</f>
        <v>23</v>
      </c>
      <c r="C239" s="54" t="str">
        <f>+'Nota Jual'!A491</f>
        <v>Juni</v>
      </c>
    </row>
    <row r="240" spans="1:53">
      <c r="A240" s="55" t="s">
        <v>25</v>
      </c>
      <c r="B240" s="55"/>
      <c r="C240" s="55"/>
      <c r="D240" s="55"/>
      <c r="E240" s="55"/>
      <c r="F240" s="285"/>
      <c r="G240" s="55" t="s">
        <v>26</v>
      </c>
      <c r="H240" s="55"/>
      <c r="I240" s="55"/>
      <c r="J240" s="55"/>
      <c r="K240" s="55"/>
      <c r="L240" s="285"/>
      <c r="M240" s="55" t="s">
        <v>27</v>
      </c>
      <c r="N240" s="55"/>
      <c r="O240" s="55"/>
      <c r="P240" s="55"/>
      <c r="Q240" s="55"/>
      <c r="R240" s="285"/>
      <c r="S240" s="55" t="s">
        <v>37</v>
      </c>
      <c r="T240" s="55"/>
      <c r="U240" s="55"/>
      <c r="V240" s="55"/>
      <c r="W240" s="55"/>
      <c r="X240" s="285"/>
      <c r="Y240" s="55" t="s">
        <v>29</v>
      </c>
      <c r="Z240" s="55"/>
      <c r="AA240" s="55"/>
      <c r="AB240" s="55"/>
      <c r="AC240" s="55"/>
      <c r="AD240" s="55"/>
      <c r="AE240" s="55" t="s">
        <v>30</v>
      </c>
      <c r="AF240" s="55"/>
      <c r="AG240" s="55"/>
      <c r="AH240" s="55"/>
      <c r="AI240" s="55"/>
      <c r="AJ240" s="55"/>
      <c r="AK240" s="55" t="s">
        <v>31</v>
      </c>
      <c r="AL240" s="55"/>
      <c r="AM240" s="55"/>
      <c r="AN240" s="55"/>
      <c r="AO240" s="55"/>
      <c r="AP240" s="55"/>
      <c r="AQ240" s="55" t="s">
        <v>32</v>
      </c>
      <c r="AR240" s="55"/>
      <c r="AS240" s="55"/>
      <c r="AT240" s="55"/>
      <c r="AU240" s="55"/>
      <c r="AV240" s="55"/>
      <c r="AW240" s="55" t="s">
        <v>33</v>
      </c>
      <c r="AX240" s="55"/>
      <c r="AY240" s="55"/>
      <c r="AZ240" s="55"/>
      <c r="BA240" s="55"/>
    </row>
    <row r="241" spans="1:53">
      <c r="A241" s="56" t="s">
        <v>34</v>
      </c>
      <c r="B241" s="56" t="s">
        <v>11</v>
      </c>
      <c r="C241" s="56" t="s">
        <v>12</v>
      </c>
      <c r="D241" s="56" t="s">
        <v>35</v>
      </c>
      <c r="E241" s="56" t="s">
        <v>36</v>
      </c>
      <c r="G241" s="56" t="s">
        <v>34</v>
      </c>
      <c r="H241" s="56" t="s">
        <v>11</v>
      </c>
      <c r="I241" s="56" t="s">
        <v>12</v>
      </c>
      <c r="J241" s="56" t="s">
        <v>35</v>
      </c>
      <c r="K241" s="56" t="s">
        <v>36</v>
      </c>
      <c r="M241" s="56" t="s">
        <v>34</v>
      </c>
      <c r="N241" s="56" t="s">
        <v>11</v>
      </c>
      <c r="O241" s="56" t="s">
        <v>12</v>
      </c>
      <c r="P241" s="56" t="s">
        <v>35</v>
      </c>
      <c r="Q241" s="56" t="s">
        <v>36</v>
      </c>
      <c r="S241" s="56" t="s">
        <v>34</v>
      </c>
      <c r="T241" s="56" t="s">
        <v>11</v>
      </c>
      <c r="U241" s="56" t="s">
        <v>12</v>
      </c>
      <c r="V241" s="56" t="s">
        <v>35</v>
      </c>
      <c r="W241" s="56" t="s">
        <v>36</v>
      </c>
      <c r="Y241" s="56" t="s">
        <v>34</v>
      </c>
      <c r="Z241" s="56" t="s">
        <v>11</v>
      </c>
      <c r="AA241" s="56" t="s">
        <v>12</v>
      </c>
      <c r="AB241" s="56" t="s">
        <v>35</v>
      </c>
      <c r="AC241" s="56" t="s">
        <v>36</v>
      </c>
      <c r="AE241" s="56" t="s">
        <v>34</v>
      </c>
      <c r="AF241" s="56" t="s">
        <v>11</v>
      </c>
      <c r="AG241" s="56" t="s">
        <v>12</v>
      </c>
      <c r="AH241" s="56" t="s">
        <v>35</v>
      </c>
      <c r="AI241" s="56" t="s">
        <v>36</v>
      </c>
      <c r="AK241" s="56" t="s">
        <v>34</v>
      </c>
      <c r="AL241" s="56" t="s">
        <v>11</v>
      </c>
      <c r="AM241" s="56" t="s">
        <v>12</v>
      </c>
      <c r="AN241" s="56" t="s">
        <v>35</v>
      </c>
      <c r="AO241" s="56" t="s">
        <v>36</v>
      </c>
      <c r="AQ241" s="56" t="s">
        <v>34</v>
      </c>
      <c r="AR241" s="56" t="s">
        <v>11</v>
      </c>
      <c r="AS241" s="56" t="s">
        <v>12</v>
      </c>
      <c r="AT241" s="56" t="s">
        <v>35</v>
      </c>
      <c r="AU241" s="56" t="s">
        <v>36</v>
      </c>
      <c r="AW241" s="56" t="s">
        <v>34</v>
      </c>
      <c r="AX241" s="56" t="s">
        <v>11</v>
      </c>
      <c r="AY241" s="56" t="s">
        <v>12</v>
      </c>
      <c r="AZ241" s="56" t="s">
        <v>35</v>
      </c>
      <c r="BA241" s="56" t="s">
        <v>36</v>
      </c>
    </row>
    <row r="242" spans="1:53">
      <c r="A242" s="57">
        <f>+$A$4</f>
        <v>75</v>
      </c>
      <c r="B242" s="36"/>
      <c r="C242" s="36"/>
      <c r="D242" s="36">
        <f t="shared" ref="D242" si="340">AZ208</f>
        <v>-113</v>
      </c>
      <c r="E242" s="36">
        <f t="shared" ref="E242" si="341">+D242*A242*1000</f>
        <v>-8475000</v>
      </c>
      <c r="G242" s="57">
        <f>+$A$4</f>
        <v>75</v>
      </c>
      <c r="H242" s="36"/>
      <c r="I242" s="36"/>
      <c r="J242" s="36">
        <f t="shared" ref="J242" si="342">+(H242*12)+I242</f>
        <v>0</v>
      </c>
      <c r="K242" s="36">
        <f t="shared" ref="K242" si="343">+J242*G242*1000</f>
        <v>0</v>
      </c>
      <c r="M242" s="57">
        <f>+$A$4</f>
        <v>75</v>
      </c>
      <c r="N242" s="36">
        <v>5</v>
      </c>
      <c r="O242" s="36">
        <v>10</v>
      </c>
      <c r="P242" s="36">
        <f t="shared" ref="P242" si="344">+(N242*12)+O242</f>
        <v>70</v>
      </c>
      <c r="Q242" s="36">
        <f t="shared" ref="Q242" si="345">+P242*M242*1000</f>
        <v>5250000</v>
      </c>
      <c r="S242" s="57">
        <f>+$A$4</f>
        <v>75</v>
      </c>
      <c r="T242" s="36"/>
      <c r="U242" s="36"/>
      <c r="V242" s="36">
        <f t="shared" ref="V242" si="346">+(T242*12)+U242</f>
        <v>0</v>
      </c>
      <c r="W242" s="36">
        <f t="shared" ref="W242" si="347">+V242*S242*1000</f>
        <v>0</v>
      </c>
      <c r="Y242" s="57">
        <f>+$A$4</f>
        <v>75</v>
      </c>
      <c r="Z242" s="36"/>
      <c r="AA242" s="36"/>
      <c r="AB242" s="36">
        <f t="shared" ref="AB242" si="348">+(Z242*12)+AA242</f>
        <v>0</v>
      </c>
      <c r="AC242" s="36">
        <f t="shared" ref="AC242" si="349">+AB242*Y242*1000</f>
        <v>0</v>
      </c>
      <c r="AE242" s="57">
        <f>+$A$4</f>
        <v>75</v>
      </c>
      <c r="AF242" s="36"/>
      <c r="AG242" s="36"/>
      <c r="AH242" s="36">
        <f t="shared" ref="AH242" si="350">+(AF242*12)+AG242</f>
        <v>0</v>
      </c>
      <c r="AI242" s="36">
        <f t="shared" ref="AI242" si="351">+AH242*AE242*1000</f>
        <v>0</v>
      </c>
      <c r="AK242" s="57">
        <f>+$A$4</f>
        <v>75</v>
      </c>
      <c r="AL242" s="36"/>
      <c r="AM242" s="36"/>
      <c r="AN242" s="36">
        <f t="shared" ref="AN242" si="352">+(AL242*12)+AM242</f>
        <v>0</v>
      </c>
      <c r="AO242" s="36">
        <f t="shared" ref="AO242" si="353">+AN242*AK242*1000</f>
        <v>0</v>
      </c>
      <c r="AQ242" s="57">
        <f>+$A$4</f>
        <v>75</v>
      </c>
      <c r="AR242" s="36"/>
      <c r="AS242" s="36"/>
      <c r="AT242" s="36">
        <f t="shared" ref="AT242" si="354">+(AR242*12)+AS242</f>
        <v>0</v>
      </c>
      <c r="AU242" s="36">
        <f t="shared" ref="AU242" si="355">+AT242*AQ242*1000</f>
        <v>0</v>
      </c>
      <c r="AW242" s="57">
        <f>+$A$4</f>
        <v>75</v>
      </c>
      <c r="AX242" s="36"/>
      <c r="AY242" s="36"/>
      <c r="AZ242" s="36">
        <f t="shared" ref="AZ242" si="356">+D242+J242-P242+V242+AB242-AH242+AN242-AT242</f>
        <v>-183</v>
      </c>
      <c r="BA242" s="36">
        <f t="shared" ref="BA242" si="357">+AZ242*AW242*1000</f>
        <v>-13725000</v>
      </c>
    </row>
    <row r="243" spans="1:53">
      <c r="A243" s="57">
        <f>$A$5</f>
        <v>58</v>
      </c>
      <c r="B243" s="36"/>
      <c r="C243" s="36"/>
      <c r="D243" s="36">
        <f t="shared" ref="D243:D266" si="358">AZ209</f>
        <v>72</v>
      </c>
      <c r="E243" s="36">
        <f t="shared" ref="E243:E268" si="359">+D243*A243*1000</f>
        <v>4176000</v>
      </c>
      <c r="G243" s="57">
        <f>$A$5</f>
        <v>58</v>
      </c>
      <c r="H243" s="36"/>
      <c r="I243" s="36"/>
      <c r="J243" s="36">
        <f t="shared" ref="J243:J268" si="360">+(H243*12)+I243</f>
        <v>0</v>
      </c>
      <c r="K243" s="36">
        <f t="shared" ref="K243:K268" si="361">+J243*G243*1000</f>
        <v>0</v>
      </c>
      <c r="M243" s="57">
        <f>$A$5</f>
        <v>58</v>
      </c>
      <c r="N243" s="36"/>
      <c r="O243" s="36"/>
      <c r="P243" s="36">
        <f t="shared" ref="P243:P268" si="362">+(N243*12)+O243</f>
        <v>0</v>
      </c>
      <c r="Q243" s="36">
        <f t="shared" ref="Q243:Q268" si="363">+P243*M243*1000</f>
        <v>0</v>
      </c>
      <c r="S243" s="57">
        <f>$A$5</f>
        <v>58</v>
      </c>
      <c r="T243" s="36"/>
      <c r="U243" s="36"/>
      <c r="V243" s="36">
        <f t="shared" ref="V243:V268" si="364">+(T243*12)+U243</f>
        <v>0</v>
      </c>
      <c r="W243" s="36">
        <f t="shared" ref="W243:W268" si="365">+V243*S243*1000</f>
        <v>0</v>
      </c>
      <c r="Y243" s="57">
        <f>$A$5</f>
        <v>58</v>
      </c>
      <c r="Z243" s="36"/>
      <c r="AA243" s="36"/>
      <c r="AB243" s="36">
        <f t="shared" ref="AB243:AB268" si="366">+(Z243*12)+AA243</f>
        <v>0</v>
      </c>
      <c r="AC243" s="36">
        <f t="shared" ref="AC243:AC268" si="367">+AB243*Y243*1000</f>
        <v>0</v>
      </c>
      <c r="AE243" s="57">
        <f>$A$5</f>
        <v>58</v>
      </c>
      <c r="AF243" s="36"/>
      <c r="AG243" s="36"/>
      <c r="AH243" s="36">
        <f t="shared" ref="AH243:AH268" si="368">+(AF243*12)+AG243</f>
        <v>0</v>
      </c>
      <c r="AI243" s="36">
        <f t="shared" ref="AI243:AI268" si="369">+AH243*AE243*1000</f>
        <v>0</v>
      </c>
      <c r="AK243" s="57">
        <f>$A$5</f>
        <v>58</v>
      </c>
      <c r="AL243" s="36"/>
      <c r="AM243" s="36"/>
      <c r="AN243" s="36">
        <f t="shared" ref="AN243:AN268" si="370">+(AL243*12)+AM243</f>
        <v>0</v>
      </c>
      <c r="AO243" s="36">
        <f t="shared" ref="AO243:AO268" si="371">+AN243*AK243*1000</f>
        <v>0</v>
      </c>
      <c r="AQ243" s="57">
        <f>$A$5</f>
        <v>58</v>
      </c>
      <c r="AR243" s="36"/>
      <c r="AS243" s="36"/>
      <c r="AT243" s="36">
        <f t="shared" ref="AT243:AT268" si="372">+(AR243*12)+AS243</f>
        <v>0</v>
      </c>
      <c r="AU243" s="36">
        <f t="shared" ref="AU243:AU268" si="373">+AT243*AQ243*1000</f>
        <v>0</v>
      </c>
      <c r="AW243" s="57">
        <f>$A$5</f>
        <v>58</v>
      </c>
      <c r="AX243" s="36"/>
      <c r="AY243" s="36"/>
      <c r="AZ243" s="36">
        <f t="shared" ref="AZ243:AZ268" si="374">+D243+J243-P243+V243+AB243-AH243+AN243-AT243</f>
        <v>72</v>
      </c>
      <c r="BA243" s="36">
        <f t="shared" ref="BA243:BA268" si="375">+AZ243*AW243*1000</f>
        <v>4176000</v>
      </c>
    </row>
    <row r="244" spans="1:53">
      <c r="A244" s="57">
        <f>+$A$6</f>
        <v>80</v>
      </c>
      <c r="B244" s="36"/>
      <c r="C244" s="36"/>
      <c r="D244" s="36">
        <f>AZ210</f>
        <v>0</v>
      </c>
      <c r="E244" s="36">
        <f t="shared" si="359"/>
        <v>0</v>
      </c>
      <c r="G244" s="57">
        <f>+$A$6</f>
        <v>80</v>
      </c>
      <c r="H244" s="36"/>
      <c r="I244" s="36"/>
      <c r="J244" s="36">
        <f t="shared" si="360"/>
        <v>0</v>
      </c>
      <c r="K244" s="36">
        <f t="shared" si="361"/>
        <v>0</v>
      </c>
      <c r="M244" s="57">
        <f>+$A$6</f>
        <v>80</v>
      </c>
      <c r="N244" s="36"/>
      <c r="O244" s="36"/>
      <c r="P244" s="36">
        <f t="shared" si="362"/>
        <v>0</v>
      </c>
      <c r="Q244" s="36">
        <f t="shared" si="363"/>
        <v>0</v>
      </c>
      <c r="S244" s="57">
        <f>+$A$6</f>
        <v>80</v>
      </c>
      <c r="T244" s="36"/>
      <c r="U244" s="36"/>
      <c r="V244" s="36">
        <f t="shared" si="364"/>
        <v>0</v>
      </c>
      <c r="W244" s="36">
        <f t="shared" si="365"/>
        <v>0</v>
      </c>
      <c r="Y244" s="57">
        <f>+$A$6</f>
        <v>80</v>
      </c>
      <c r="Z244" s="36"/>
      <c r="AA244" s="36"/>
      <c r="AB244" s="36">
        <f t="shared" si="366"/>
        <v>0</v>
      </c>
      <c r="AC244" s="36">
        <f t="shared" si="367"/>
        <v>0</v>
      </c>
      <c r="AE244" s="57">
        <f>+$A$6</f>
        <v>80</v>
      </c>
      <c r="AF244" s="36"/>
      <c r="AG244" s="36"/>
      <c r="AH244" s="36">
        <f t="shared" si="368"/>
        <v>0</v>
      </c>
      <c r="AI244" s="36">
        <f t="shared" si="369"/>
        <v>0</v>
      </c>
      <c r="AK244" s="57">
        <f>+$A$6</f>
        <v>80</v>
      </c>
      <c r="AL244" s="36"/>
      <c r="AM244" s="36"/>
      <c r="AN244" s="36">
        <f t="shared" si="370"/>
        <v>0</v>
      </c>
      <c r="AO244" s="36">
        <f t="shared" si="371"/>
        <v>0</v>
      </c>
      <c r="AQ244" s="57">
        <f>+$A$6</f>
        <v>80</v>
      </c>
      <c r="AR244" s="36"/>
      <c r="AS244" s="36"/>
      <c r="AT244" s="36">
        <f t="shared" si="372"/>
        <v>0</v>
      </c>
      <c r="AU244" s="36">
        <f t="shared" si="373"/>
        <v>0</v>
      </c>
      <c r="AW244" s="57">
        <f>+$A$6</f>
        <v>80</v>
      </c>
      <c r="AX244" s="36"/>
      <c r="AY244" s="36"/>
      <c r="AZ244" s="36">
        <f t="shared" si="374"/>
        <v>0</v>
      </c>
      <c r="BA244" s="36">
        <f t="shared" si="375"/>
        <v>0</v>
      </c>
    </row>
    <row r="245" spans="1:53">
      <c r="A245" s="57">
        <f>+$A$7</f>
        <v>60</v>
      </c>
      <c r="B245" s="36"/>
      <c r="C245" s="36"/>
      <c r="D245" s="36">
        <f t="shared" si="358"/>
        <v>0</v>
      </c>
      <c r="E245" s="36">
        <f t="shared" si="359"/>
        <v>0</v>
      </c>
      <c r="G245" s="57">
        <f>+$A$7</f>
        <v>60</v>
      </c>
      <c r="H245" s="36"/>
      <c r="I245" s="36"/>
      <c r="J245" s="36">
        <f t="shared" si="360"/>
        <v>0</v>
      </c>
      <c r="K245" s="36">
        <f t="shared" si="361"/>
        <v>0</v>
      </c>
      <c r="M245" s="57">
        <f>+$A$7</f>
        <v>60</v>
      </c>
      <c r="N245" s="36"/>
      <c r="O245" s="36"/>
      <c r="P245" s="36">
        <f t="shared" si="362"/>
        <v>0</v>
      </c>
      <c r="Q245" s="36">
        <f t="shared" si="363"/>
        <v>0</v>
      </c>
      <c r="S245" s="57">
        <f>+$A$7</f>
        <v>60</v>
      </c>
      <c r="T245" s="36"/>
      <c r="U245" s="36"/>
      <c r="V245" s="36">
        <f t="shared" si="364"/>
        <v>0</v>
      </c>
      <c r="W245" s="36">
        <f t="shared" si="365"/>
        <v>0</v>
      </c>
      <c r="Y245" s="57">
        <f>+$A$7</f>
        <v>60</v>
      </c>
      <c r="Z245" s="36"/>
      <c r="AA245" s="36"/>
      <c r="AB245" s="36">
        <f t="shared" si="366"/>
        <v>0</v>
      </c>
      <c r="AC245" s="36">
        <f t="shared" si="367"/>
        <v>0</v>
      </c>
      <c r="AE245" s="57">
        <f>+$A$7</f>
        <v>60</v>
      </c>
      <c r="AF245" s="36"/>
      <c r="AG245" s="36"/>
      <c r="AH245" s="36">
        <f t="shared" si="368"/>
        <v>0</v>
      </c>
      <c r="AI245" s="36">
        <f t="shared" si="369"/>
        <v>0</v>
      </c>
      <c r="AK245" s="57">
        <f>+$A$7</f>
        <v>60</v>
      </c>
      <c r="AL245" s="36"/>
      <c r="AM245" s="36"/>
      <c r="AN245" s="36">
        <f t="shared" si="370"/>
        <v>0</v>
      </c>
      <c r="AO245" s="36">
        <f t="shared" si="371"/>
        <v>0</v>
      </c>
      <c r="AQ245" s="57">
        <f>+$A$7</f>
        <v>60</v>
      </c>
      <c r="AR245" s="36"/>
      <c r="AS245" s="36"/>
      <c r="AT245" s="36">
        <f t="shared" si="372"/>
        <v>0</v>
      </c>
      <c r="AU245" s="36">
        <f t="shared" si="373"/>
        <v>0</v>
      </c>
      <c r="AW245" s="57">
        <f>+$A$7</f>
        <v>60</v>
      </c>
      <c r="AX245" s="36"/>
      <c r="AY245" s="36"/>
      <c r="AZ245" s="36">
        <f t="shared" si="374"/>
        <v>0</v>
      </c>
      <c r="BA245" s="36">
        <f t="shared" si="375"/>
        <v>0</v>
      </c>
    </row>
    <row r="246" spans="1:53">
      <c r="A246" s="57">
        <f>+$A$8</f>
        <v>82</v>
      </c>
      <c r="B246" s="36"/>
      <c r="C246" s="36"/>
      <c r="D246" s="36">
        <f t="shared" si="358"/>
        <v>29</v>
      </c>
      <c r="E246" s="36">
        <f t="shared" si="359"/>
        <v>2378000</v>
      </c>
      <c r="G246" s="57">
        <f>+$A$8</f>
        <v>82</v>
      </c>
      <c r="H246" s="36"/>
      <c r="I246" s="36"/>
      <c r="J246" s="36">
        <f t="shared" si="360"/>
        <v>0</v>
      </c>
      <c r="K246" s="36">
        <f t="shared" si="361"/>
        <v>0</v>
      </c>
      <c r="M246" s="57">
        <f>+$A$8</f>
        <v>82</v>
      </c>
      <c r="N246" s="36"/>
      <c r="O246" s="36"/>
      <c r="P246" s="36">
        <f t="shared" si="362"/>
        <v>0</v>
      </c>
      <c r="Q246" s="36">
        <f t="shared" si="363"/>
        <v>0</v>
      </c>
      <c r="S246" s="57">
        <f>+$A$8</f>
        <v>82</v>
      </c>
      <c r="T246" s="36"/>
      <c r="U246" s="36"/>
      <c r="V246" s="36">
        <f t="shared" si="364"/>
        <v>0</v>
      </c>
      <c r="W246" s="36">
        <f t="shared" si="365"/>
        <v>0</v>
      </c>
      <c r="Y246" s="57">
        <f>+$A$8</f>
        <v>82</v>
      </c>
      <c r="Z246" s="36"/>
      <c r="AA246" s="36"/>
      <c r="AB246" s="36">
        <f t="shared" si="366"/>
        <v>0</v>
      </c>
      <c r="AC246" s="36">
        <f t="shared" si="367"/>
        <v>0</v>
      </c>
      <c r="AE246" s="57">
        <f>+$A$8</f>
        <v>82</v>
      </c>
      <c r="AF246" s="36"/>
      <c r="AG246" s="36"/>
      <c r="AH246" s="36">
        <f t="shared" si="368"/>
        <v>0</v>
      </c>
      <c r="AI246" s="36">
        <f t="shared" si="369"/>
        <v>0</v>
      </c>
      <c r="AK246" s="57">
        <f>+$A$8</f>
        <v>82</v>
      </c>
      <c r="AL246" s="36"/>
      <c r="AM246" s="36"/>
      <c r="AN246" s="36">
        <f t="shared" si="370"/>
        <v>0</v>
      </c>
      <c r="AO246" s="36">
        <f t="shared" si="371"/>
        <v>0</v>
      </c>
      <c r="AQ246" s="57">
        <f>+$A$8</f>
        <v>82</v>
      </c>
      <c r="AR246" s="36"/>
      <c r="AS246" s="36"/>
      <c r="AT246" s="36">
        <f t="shared" si="372"/>
        <v>0</v>
      </c>
      <c r="AU246" s="36">
        <f t="shared" si="373"/>
        <v>0</v>
      </c>
      <c r="AW246" s="57">
        <f>+$A$8</f>
        <v>82</v>
      </c>
      <c r="AX246" s="36"/>
      <c r="AY246" s="36"/>
      <c r="AZ246" s="36">
        <f t="shared" si="374"/>
        <v>29</v>
      </c>
      <c r="BA246" s="36">
        <f t="shared" si="375"/>
        <v>2378000</v>
      </c>
    </row>
    <row r="247" spans="1:53">
      <c r="A247" s="57">
        <f>+$A$9</f>
        <v>70</v>
      </c>
      <c r="B247" s="36"/>
      <c r="C247" s="36"/>
      <c r="D247" s="36">
        <f t="shared" si="358"/>
        <v>0</v>
      </c>
      <c r="E247" s="36">
        <f t="shared" si="359"/>
        <v>0</v>
      </c>
      <c r="G247" s="57">
        <f>+$A$9</f>
        <v>70</v>
      </c>
      <c r="H247" s="36"/>
      <c r="I247" s="36"/>
      <c r="J247" s="36">
        <f t="shared" si="360"/>
        <v>0</v>
      </c>
      <c r="K247" s="36">
        <f t="shared" si="361"/>
        <v>0</v>
      </c>
      <c r="M247" s="57">
        <f>+$A$9</f>
        <v>70</v>
      </c>
      <c r="N247" s="36"/>
      <c r="O247" s="36"/>
      <c r="P247" s="36">
        <f t="shared" si="362"/>
        <v>0</v>
      </c>
      <c r="Q247" s="36">
        <f t="shared" si="363"/>
        <v>0</v>
      </c>
      <c r="S247" s="57">
        <f>+$A$9</f>
        <v>70</v>
      </c>
      <c r="T247" s="36"/>
      <c r="U247" s="36"/>
      <c r="V247" s="36">
        <f t="shared" si="364"/>
        <v>0</v>
      </c>
      <c r="W247" s="36">
        <f t="shared" si="365"/>
        <v>0</v>
      </c>
      <c r="Y247" s="57">
        <f>+$A$9</f>
        <v>70</v>
      </c>
      <c r="Z247" s="36"/>
      <c r="AA247" s="36"/>
      <c r="AB247" s="36">
        <f t="shared" si="366"/>
        <v>0</v>
      </c>
      <c r="AC247" s="36">
        <f t="shared" si="367"/>
        <v>0</v>
      </c>
      <c r="AE247" s="57">
        <f>+$A$9</f>
        <v>70</v>
      </c>
      <c r="AF247" s="36"/>
      <c r="AG247" s="36"/>
      <c r="AH247" s="36">
        <f t="shared" si="368"/>
        <v>0</v>
      </c>
      <c r="AI247" s="36">
        <f t="shared" si="369"/>
        <v>0</v>
      </c>
      <c r="AK247" s="57">
        <f>+$A$9</f>
        <v>70</v>
      </c>
      <c r="AL247" s="36"/>
      <c r="AM247" s="36"/>
      <c r="AN247" s="36">
        <f t="shared" si="370"/>
        <v>0</v>
      </c>
      <c r="AO247" s="36">
        <f t="shared" si="371"/>
        <v>0</v>
      </c>
      <c r="AQ247" s="57">
        <f>+$A$9</f>
        <v>70</v>
      </c>
      <c r="AR247" s="36"/>
      <c r="AS247" s="36"/>
      <c r="AT247" s="36">
        <f t="shared" si="372"/>
        <v>0</v>
      </c>
      <c r="AU247" s="36">
        <f t="shared" si="373"/>
        <v>0</v>
      </c>
      <c r="AW247" s="57">
        <f>+$A$9</f>
        <v>70</v>
      </c>
      <c r="AX247" s="36"/>
      <c r="AY247" s="36"/>
      <c r="AZ247" s="36">
        <f t="shared" si="374"/>
        <v>0</v>
      </c>
      <c r="BA247" s="36">
        <f t="shared" si="375"/>
        <v>0</v>
      </c>
    </row>
    <row r="248" spans="1:53">
      <c r="A248" s="57">
        <f>+$A$10</f>
        <v>90</v>
      </c>
      <c r="B248" s="36"/>
      <c r="C248" s="36"/>
      <c r="D248" s="36">
        <f t="shared" si="358"/>
        <v>-176</v>
      </c>
      <c r="E248" s="36">
        <f t="shared" si="359"/>
        <v>-15840000</v>
      </c>
      <c r="G248" s="57">
        <f>+$A$10</f>
        <v>90</v>
      </c>
      <c r="H248" s="36"/>
      <c r="I248" s="36"/>
      <c r="J248" s="36">
        <f t="shared" si="360"/>
        <v>0</v>
      </c>
      <c r="K248" s="36">
        <f t="shared" si="361"/>
        <v>0</v>
      </c>
      <c r="M248" s="57">
        <f>+$A$10</f>
        <v>90</v>
      </c>
      <c r="N248" s="36">
        <v>5</v>
      </c>
      <c r="O248" s="36">
        <v>10</v>
      </c>
      <c r="P248" s="36">
        <f t="shared" si="362"/>
        <v>70</v>
      </c>
      <c r="Q248" s="36">
        <f t="shared" si="363"/>
        <v>6300000</v>
      </c>
      <c r="S248" s="57">
        <f>+$A$10</f>
        <v>90</v>
      </c>
      <c r="T248" s="36"/>
      <c r="U248" s="36"/>
      <c r="V248" s="36">
        <f t="shared" si="364"/>
        <v>0</v>
      </c>
      <c r="W248" s="36">
        <f t="shared" si="365"/>
        <v>0</v>
      </c>
      <c r="Y248" s="57">
        <f>+$A$10</f>
        <v>90</v>
      </c>
      <c r="Z248" s="36"/>
      <c r="AA248" s="36"/>
      <c r="AB248" s="36">
        <f t="shared" si="366"/>
        <v>0</v>
      </c>
      <c r="AC248" s="36">
        <f t="shared" si="367"/>
        <v>0</v>
      </c>
      <c r="AE248" s="57">
        <f>+$A$10</f>
        <v>90</v>
      </c>
      <c r="AF248" s="36"/>
      <c r="AG248" s="36"/>
      <c r="AH248" s="36">
        <f t="shared" si="368"/>
        <v>0</v>
      </c>
      <c r="AI248" s="36">
        <f t="shared" si="369"/>
        <v>0</v>
      </c>
      <c r="AK248" s="57">
        <f>+$A$10</f>
        <v>90</v>
      </c>
      <c r="AL248" s="36"/>
      <c r="AM248" s="36"/>
      <c r="AN248" s="36">
        <f t="shared" si="370"/>
        <v>0</v>
      </c>
      <c r="AO248" s="36">
        <f t="shared" si="371"/>
        <v>0</v>
      </c>
      <c r="AQ248" s="57">
        <f>+$A$10</f>
        <v>90</v>
      </c>
      <c r="AR248" s="36"/>
      <c r="AS248" s="36"/>
      <c r="AT248" s="36">
        <f t="shared" si="372"/>
        <v>0</v>
      </c>
      <c r="AU248" s="36">
        <f t="shared" si="373"/>
        <v>0</v>
      </c>
      <c r="AW248" s="57">
        <f>+$A$10</f>
        <v>90</v>
      </c>
      <c r="AX248" s="36"/>
      <c r="AY248" s="36"/>
      <c r="AZ248" s="36">
        <f t="shared" si="374"/>
        <v>-246</v>
      </c>
      <c r="BA248" s="36">
        <f t="shared" si="375"/>
        <v>-22140000</v>
      </c>
    </row>
    <row r="249" spans="1:53">
      <c r="A249" s="57">
        <f>+$A$11</f>
        <v>68</v>
      </c>
      <c r="B249" s="36"/>
      <c r="C249" s="36"/>
      <c r="D249" s="36">
        <f t="shared" si="358"/>
        <v>1</v>
      </c>
      <c r="E249" s="36">
        <f t="shared" si="359"/>
        <v>68000</v>
      </c>
      <c r="G249" s="57">
        <f>+$A$11</f>
        <v>68</v>
      </c>
      <c r="H249" s="36"/>
      <c r="I249" s="36"/>
      <c r="J249" s="36">
        <f t="shared" si="360"/>
        <v>0</v>
      </c>
      <c r="K249" s="36">
        <f t="shared" si="361"/>
        <v>0</v>
      </c>
      <c r="M249" s="57">
        <f>+$A$11</f>
        <v>68</v>
      </c>
      <c r="N249" s="36"/>
      <c r="O249" s="36"/>
      <c r="P249" s="36">
        <f t="shared" si="362"/>
        <v>0</v>
      </c>
      <c r="Q249" s="36">
        <f t="shared" si="363"/>
        <v>0</v>
      </c>
      <c r="S249" s="57">
        <f>+$A$11</f>
        <v>68</v>
      </c>
      <c r="T249" s="36"/>
      <c r="U249" s="36"/>
      <c r="V249" s="36">
        <f t="shared" si="364"/>
        <v>0</v>
      </c>
      <c r="W249" s="36">
        <f t="shared" si="365"/>
        <v>0</v>
      </c>
      <c r="Y249" s="57">
        <f>+$A$11</f>
        <v>68</v>
      </c>
      <c r="Z249" s="36"/>
      <c r="AA249" s="36"/>
      <c r="AB249" s="36">
        <f t="shared" si="366"/>
        <v>0</v>
      </c>
      <c r="AC249" s="36">
        <f t="shared" si="367"/>
        <v>0</v>
      </c>
      <c r="AE249" s="57">
        <f>+$A$11</f>
        <v>68</v>
      </c>
      <c r="AF249" s="36"/>
      <c r="AG249" s="36"/>
      <c r="AH249" s="36">
        <f t="shared" si="368"/>
        <v>0</v>
      </c>
      <c r="AI249" s="36">
        <f t="shared" si="369"/>
        <v>0</v>
      </c>
      <c r="AK249" s="57">
        <f>+$A$11</f>
        <v>68</v>
      </c>
      <c r="AL249" s="36"/>
      <c r="AM249" s="36"/>
      <c r="AN249" s="36">
        <f t="shared" si="370"/>
        <v>0</v>
      </c>
      <c r="AO249" s="36">
        <f t="shared" si="371"/>
        <v>0</v>
      </c>
      <c r="AQ249" s="57">
        <f>+$A$11</f>
        <v>68</v>
      </c>
      <c r="AR249" s="36"/>
      <c r="AS249" s="36"/>
      <c r="AT249" s="36">
        <f t="shared" si="372"/>
        <v>0</v>
      </c>
      <c r="AU249" s="36">
        <f t="shared" si="373"/>
        <v>0</v>
      </c>
      <c r="AW249" s="57">
        <f>+$A$11</f>
        <v>68</v>
      </c>
      <c r="AX249" s="36"/>
      <c r="AY249" s="36"/>
      <c r="AZ249" s="36">
        <f t="shared" si="374"/>
        <v>1</v>
      </c>
      <c r="BA249" s="36">
        <f t="shared" si="375"/>
        <v>68000</v>
      </c>
    </row>
    <row r="250" spans="1:53">
      <c r="A250" s="57">
        <f>+$A$12</f>
        <v>135</v>
      </c>
      <c r="B250" s="36"/>
      <c r="C250" s="36"/>
      <c r="D250" s="36">
        <f t="shared" si="358"/>
        <v>59</v>
      </c>
      <c r="E250" s="36">
        <f t="shared" si="359"/>
        <v>7965000</v>
      </c>
      <c r="G250" s="57">
        <f>+$A$12</f>
        <v>135</v>
      </c>
      <c r="H250" s="36"/>
      <c r="I250" s="36"/>
      <c r="J250" s="36">
        <f t="shared" si="360"/>
        <v>0</v>
      </c>
      <c r="K250" s="36">
        <f t="shared" si="361"/>
        <v>0</v>
      </c>
      <c r="M250" s="57">
        <f>+$A$12</f>
        <v>135</v>
      </c>
      <c r="N250" s="36"/>
      <c r="O250" s="36"/>
      <c r="P250" s="36">
        <f t="shared" si="362"/>
        <v>0</v>
      </c>
      <c r="Q250" s="36">
        <f t="shared" si="363"/>
        <v>0</v>
      </c>
      <c r="S250" s="57">
        <f>+$A$12</f>
        <v>135</v>
      </c>
      <c r="T250" s="36"/>
      <c r="U250" s="36"/>
      <c r="V250" s="36">
        <f t="shared" si="364"/>
        <v>0</v>
      </c>
      <c r="W250" s="36">
        <f t="shared" si="365"/>
        <v>0</v>
      </c>
      <c r="Y250" s="57">
        <f>+$A$12</f>
        <v>135</v>
      </c>
      <c r="Z250" s="36"/>
      <c r="AA250" s="36"/>
      <c r="AB250" s="36">
        <f t="shared" si="366"/>
        <v>0</v>
      </c>
      <c r="AC250" s="36">
        <f t="shared" si="367"/>
        <v>0</v>
      </c>
      <c r="AE250" s="57">
        <f>+$A$12</f>
        <v>135</v>
      </c>
      <c r="AF250" s="36"/>
      <c r="AG250" s="36"/>
      <c r="AH250" s="36">
        <f t="shared" si="368"/>
        <v>0</v>
      </c>
      <c r="AI250" s="36">
        <f t="shared" si="369"/>
        <v>0</v>
      </c>
      <c r="AK250" s="57">
        <f>+$A$12</f>
        <v>135</v>
      </c>
      <c r="AL250" s="36"/>
      <c r="AM250" s="36"/>
      <c r="AN250" s="36">
        <f t="shared" si="370"/>
        <v>0</v>
      </c>
      <c r="AO250" s="36">
        <f t="shared" si="371"/>
        <v>0</v>
      </c>
      <c r="AQ250" s="57">
        <f>+$A$12</f>
        <v>135</v>
      </c>
      <c r="AR250" s="36"/>
      <c r="AS250" s="36"/>
      <c r="AT250" s="36">
        <f t="shared" si="372"/>
        <v>0</v>
      </c>
      <c r="AU250" s="36">
        <f t="shared" si="373"/>
        <v>0</v>
      </c>
      <c r="AW250" s="57">
        <f>+$A$12</f>
        <v>135</v>
      </c>
      <c r="AX250" s="36"/>
      <c r="AY250" s="36"/>
      <c r="AZ250" s="36">
        <f t="shared" si="374"/>
        <v>59</v>
      </c>
      <c r="BA250" s="36">
        <f t="shared" si="375"/>
        <v>7965000</v>
      </c>
    </row>
    <row r="251" spans="1:53">
      <c r="A251" s="57">
        <f>+$A$13</f>
        <v>100</v>
      </c>
      <c r="B251" s="36"/>
      <c r="C251" s="36"/>
      <c r="D251" s="36">
        <f t="shared" si="358"/>
        <v>66</v>
      </c>
      <c r="E251" s="36">
        <f t="shared" si="359"/>
        <v>6600000</v>
      </c>
      <c r="G251" s="57">
        <f>+$A$13</f>
        <v>100</v>
      </c>
      <c r="H251" s="36"/>
      <c r="I251" s="36"/>
      <c r="J251" s="36">
        <f t="shared" si="360"/>
        <v>0</v>
      </c>
      <c r="K251" s="36">
        <f t="shared" si="361"/>
        <v>0</v>
      </c>
      <c r="M251" s="57">
        <f>+$A$13</f>
        <v>100</v>
      </c>
      <c r="N251" s="36"/>
      <c r="O251" s="36"/>
      <c r="P251" s="36">
        <f t="shared" si="362"/>
        <v>0</v>
      </c>
      <c r="Q251" s="36">
        <f t="shared" si="363"/>
        <v>0</v>
      </c>
      <c r="S251" s="57">
        <f>+$A$13</f>
        <v>100</v>
      </c>
      <c r="T251" s="36"/>
      <c r="U251" s="36">
        <v>1</v>
      </c>
      <c r="V251" s="36">
        <f t="shared" si="364"/>
        <v>1</v>
      </c>
      <c r="W251" s="36">
        <f t="shared" si="365"/>
        <v>100000</v>
      </c>
      <c r="Y251" s="57">
        <f>+$A$13</f>
        <v>100</v>
      </c>
      <c r="Z251" s="36"/>
      <c r="AA251" s="36"/>
      <c r="AB251" s="36">
        <f t="shared" si="366"/>
        <v>0</v>
      </c>
      <c r="AC251" s="36">
        <f t="shared" si="367"/>
        <v>0</v>
      </c>
      <c r="AE251" s="57">
        <f>+$A$13</f>
        <v>100</v>
      </c>
      <c r="AF251" s="36"/>
      <c r="AG251" s="36"/>
      <c r="AH251" s="36">
        <f t="shared" si="368"/>
        <v>0</v>
      </c>
      <c r="AI251" s="36">
        <f t="shared" si="369"/>
        <v>0</v>
      </c>
      <c r="AK251" s="57">
        <f>+$A$13</f>
        <v>100</v>
      </c>
      <c r="AL251" s="36"/>
      <c r="AM251" s="36"/>
      <c r="AN251" s="36">
        <f t="shared" si="370"/>
        <v>0</v>
      </c>
      <c r="AO251" s="36">
        <f t="shared" si="371"/>
        <v>0</v>
      </c>
      <c r="AQ251" s="57">
        <f>+$A$13</f>
        <v>100</v>
      </c>
      <c r="AR251" s="36"/>
      <c r="AS251" s="36"/>
      <c r="AT251" s="36">
        <f t="shared" si="372"/>
        <v>0</v>
      </c>
      <c r="AU251" s="36">
        <f t="shared" si="373"/>
        <v>0</v>
      </c>
      <c r="AW251" s="57">
        <f>+$A$13</f>
        <v>100</v>
      </c>
      <c r="AX251" s="36"/>
      <c r="AY251" s="36"/>
      <c r="AZ251" s="36">
        <f t="shared" si="374"/>
        <v>67</v>
      </c>
      <c r="BA251" s="36">
        <f t="shared" si="375"/>
        <v>6700000</v>
      </c>
    </row>
    <row r="252" spans="1:53">
      <c r="A252" s="57">
        <f>+$A$14</f>
        <v>35</v>
      </c>
      <c r="B252" s="36"/>
      <c r="C252" s="36"/>
      <c r="D252" s="36">
        <f t="shared" si="358"/>
        <v>34</v>
      </c>
      <c r="E252" s="36">
        <f t="shared" si="359"/>
        <v>1190000</v>
      </c>
      <c r="G252" s="57">
        <f>+$A$14</f>
        <v>35</v>
      </c>
      <c r="H252" s="36"/>
      <c r="I252" s="36"/>
      <c r="J252" s="36">
        <f t="shared" si="360"/>
        <v>0</v>
      </c>
      <c r="K252" s="36">
        <f t="shared" si="361"/>
        <v>0</v>
      </c>
      <c r="M252" s="57">
        <f>+$A$14</f>
        <v>35</v>
      </c>
      <c r="N252" s="36"/>
      <c r="O252" s="36"/>
      <c r="P252" s="36">
        <f t="shared" si="362"/>
        <v>0</v>
      </c>
      <c r="Q252" s="36">
        <f t="shared" si="363"/>
        <v>0</v>
      </c>
      <c r="S252" s="57">
        <f>+$A$14</f>
        <v>35</v>
      </c>
      <c r="T252" s="36"/>
      <c r="U252" s="36"/>
      <c r="V252" s="36">
        <f t="shared" si="364"/>
        <v>0</v>
      </c>
      <c r="W252" s="36">
        <f t="shared" si="365"/>
        <v>0</v>
      </c>
      <c r="Y252" s="57">
        <f>+$A$14</f>
        <v>35</v>
      </c>
      <c r="Z252" s="36"/>
      <c r="AA252" s="36"/>
      <c r="AB252" s="36">
        <f t="shared" si="366"/>
        <v>0</v>
      </c>
      <c r="AC252" s="36">
        <f t="shared" si="367"/>
        <v>0</v>
      </c>
      <c r="AE252" s="57">
        <f>+$A$14</f>
        <v>35</v>
      </c>
      <c r="AF252" s="36"/>
      <c r="AG252" s="36"/>
      <c r="AH252" s="36">
        <f t="shared" si="368"/>
        <v>0</v>
      </c>
      <c r="AI252" s="36">
        <f t="shared" si="369"/>
        <v>0</v>
      </c>
      <c r="AK252" s="57">
        <f>+$A$14</f>
        <v>35</v>
      </c>
      <c r="AL252" s="36"/>
      <c r="AM252" s="36"/>
      <c r="AN252" s="36">
        <f t="shared" si="370"/>
        <v>0</v>
      </c>
      <c r="AO252" s="36">
        <f t="shared" si="371"/>
        <v>0</v>
      </c>
      <c r="AQ252" s="57">
        <f>+$A$14</f>
        <v>35</v>
      </c>
      <c r="AR252" s="36"/>
      <c r="AS252" s="36"/>
      <c r="AT252" s="36">
        <f t="shared" si="372"/>
        <v>0</v>
      </c>
      <c r="AU252" s="36">
        <f t="shared" si="373"/>
        <v>0</v>
      </c>
      <c r="AW252" s="57">
        <f>+$A$14</f>
        <v>35</v>
      </c>
      <c r="AX252" s="36"/>
      <c r="AY252" s="36"/>
      <c r="AZ252" s="36">
        <f t="shared" si="374"/>
        <v>34</v>
      </c>
      <c r="BA252" s="36">
        <f t="shared" si="375"/>
        <v>1190000</v>
      </c>
    </row>
    <row r="253" spans="1:53">
      <c r="A253" s="57">
        <f>+$A$15</f>
        <v>57</v>
      </c>
      <c r="B253" s="36"/>
      <c r="C253" s="36"/>
      <c r="D253" s="36">
        <f t="shared" si="358"/>
        <v>0</v>
      </c>
      <c r="E253" s="36">
        <f t="shared" si="359"/>
        <v>0</v>
      </c>
      <c r="G253" s="57">
        <f>+$A$15</f>
        <v>57</v>
      </c>
      <c r="H253" s="36"/>
      <c r="I253" s="36"/>
      <c r="J253" s="36">
        <f t="shared" si="360"/>
        <v>0</v>
      </c>
      <c r="K253" s="36">
        <f t="shared" si="361"/>
        <v>0</v>
      </c>
      <c r="M253" s="57">
        <f>+$A$15</f>
        <v>57</v>
      </c>
      <c r="N253" s="36"/>
      <c r="O253" s="36"/>
      <c r="P253" s="36">
        <f t="shared" si="362"/>
        <v>0</v>
      </c>
      <c r="Q253" s="36">
        <f t="shared" si="363"/>
        <v>0</v>
      </c>
      <c r="S253" s="57">
        <f>+$A$15</f>
        <v>57</v>
      </c>
      <c r="T253" s="36"/>
      <c r="U253" s="36"/>
      <c r="V253" s="36">
        <f t="shared" si="364"/>
        <v>0</v>
      </c>
      <c r="W253" s="36">
        <f t="shared" si="365"/>
        <v>0</v>
      </c>
      <c r="Y253" s="57">
        <f>+$A$15</f>
        <v>57</v>
      </c>
      <c r="Z253" s="36"/>
      <c r="AA253" s="36"/>
      <c r="AB253" s="36">
        <f t="shared" si="366"/>
        <v>0</v>
      </c>
      <c r="AC253" s="36">
        <f t="shared" si="367"/>
        <v>0</v>
      </c>
      <c r="AE253" s="57">
        <f>+$A$15</f>
        <v>57</v>
      </c>
      <c r="AF253" s="36"/>
      <c r="AG253" s="36"/>
      <c r="AH253" s="36">
        <f t="shared" si="368"/>
        <v>0</v>
      </c>
      <c r="AI253" s="36">
        <f t="shared" si="369"/>
        <v>0</v>
      </c>
      <c r="AK253" s="57">
        <f>+$A$15</f>
        <v>57</v>
      </c>
      <c r="AL253" s="36"/>
      <c r="AM253" s="36"/>
      <c r="AN253" s="36">
        <f t="shared" si="370"/>
        <v>0</v>
      </c>
      <c r="AO253" s="36">
        <f t="shared" si="371"/>
        <v>0</v>
      </c>
      <c r="AQ253" s="57">
        <f>+$A$15</f>
        <v>57</v>
      </c>
      <c r="AR253" s="36"/>
      <c r="AS253" s="36"/>
      <c r="AT253" s="36">
        <f t="shared" si="372"/>
        <v>0</v>
      </c>
      <c r="AU253" s="36">
        <f t="shared" si="373"/>
        <v>0</v>
      </c>
      <c r="AW253" s="57">
        <f>+$A$15</f>
        <v>57</v>
      </c>
      <c r="AX253" s="36"/>
      <c r="AY253" s="36"/>
      <c r="AZ253" s="36">
        <f t="shared" si="374"/>
        <v>0</v>
      </c>
      <c r="BA253" s="36">
        <f t="shared" si="375"/>
        <v>0</v>
      </c>
    </row>
    <row r="254" spans="1:53">
      <c r="A254" s="57">
        <f>+$A$16</f>
        <v>20</v>
      </c>
      <c r="B254" s="36"/>
      <c r="C254" s="36"/>
      <c r="D254" s="36">
        <f t="shared" si="358"/>
        <v>117</v>
      </c>
      <c r="E254" s="36">
        <f t="shared" si="359"/>
        <v>2340000</v>
      </c>
      <c r="G254" s="57">
        <f>+$A$16</f>
        <v>20</v>
      </c>
      <c r="H254" s="36"/>
      <c r="I254" s="36"/>
      <c r="J254" s="36">
        <f t="shared" si="360"/>
        <v>0</v>
      </c>
      <c r="K254" s="36">
        <f t="shared" si="361"/>
        <v>0</v>
      </c>
      <c r="M254" s="57">
        <f>+$A$16</f>
        <v>20</v>
      </c>
      <c r="N254" s="36"/>
      <c r="O254" s="36"/>
      <c r="P254" s="36">
        <f t="shared" si="362"/>
        <v>0</v>
      </c>
      <c r="Q254" s="36">
        <f t="shared" si="363"/>
        <v>0</v>
      </c>
      <c r="S254" s="57">
        <f>+$A$16</f>
        <v>20</v>
      </c>
      <c r="T254" s="36"/>
      <c r="U254" s="36"/>
      <c r="V254" s="36">
        <f t="shared" si="364"/>
        <v>0</v>
      </c>
      <c r="W254" s="36">
        <f t="shared" si="365"/>
        <v>0</v>
      </c>
      <c r="Y254" s="57">
        <f>+$A$16</f>
        <v>20</v>
      </c>
      <c r="Z254" s="36"/>
      <c r="AA254" s="36"/>
      <c r="AB254" s="36">
        <f t="shared" si="366"/>
        <v>0</v>
      </c>
      <c r="AC254" s="36">
        <f t="shared" si="367"/>
        <v>0</v>
      </c>
      <c r="AE254" s="57">
        <f>+$A$16</f>
        <v>20</v>
      </c>
      <c r="AF254" s="36"/>
      <c r="AG254" s="36"/>
      <c r="AH254" s="36">
        <f t="shared" si="368"/>
        <v>0</v>
      </c>
      <c r="AI254" s="36">
        <f t="shared" si="369"/>
        <v>0</v>
      </c>
      <c r="AK254" s="57">
        <f>+$A$16</f>
        <v>20</v>
      </c>
      <c r="AL254" s="36"/>
      <c r="AM254" s="36"/>
      <c r="AN254" s="36">
        <f t="shared" si="370"/>
        <v>0</v>
      </c>
      <c r="AO254" s="36">
        <f t="shared" si="371"/>
        <v>0</v>
      </c>
      <c r="AQ254" s="57">
        <f>+$A$16</f>
        <v>20</v>
      </c>
      <c r="AR254" s="36"/>
      <c r="AS254" s="36"/>
      <c r="AT254" s="36">
        <f t="shared" si="372"/>
        <v>0</v>
      </c>
      <c r="AU254" s="36">
        <f t="shared" si="373"/>
        <v>0</v>
      </c>
      <c r="AW254" s="57">
        <f>+$A$16</f>
        <v>20</v>
      </c>
      <c r="AX254" s="36"/>
      <c r="AY254" s="36"/>
      <c r="AZ254" s="36">
        <f t="shared" si="374"/>
        <v>117</v>
      </c>
      <c r="BA254" s="36">
        <f t="shared" si="375"/>
        <v>2340000</v>
      </c>
    </row>
    <row r="255" spans="1:53">
      <c r="A255" s="57">
        <f>+$A$17</f>
        <v>38</v>
      </c>
      <c r="B255" s="36"/>
      <c r="C255" s="36"/>
      <c r="D255" s="36">
        <f t="shared" si="358"/>
        <v>1</v>
      </c>
      <c r="E255" s="36">
        <f t="shared" si="359"/>
        <v>38000</v>
      </c>
      <c r="G255" s="57">
        <f>+$A$17</f>
        <v>38</v>
      </c>
      <c r="H255" s="36"/>
      <c r="I255" s="36"/>
      <c r="J255" s="36">
        <f t="shared" si="360"/>
        <v>0</v>
      </c>
      <c r="K255" s="36">
        <f t="shared" si="361"/>
        <v>0</v>
      </c>
      <c r="M255" s="57">
        <f>+$A$17</f>
        <v>38</v>
      </c>
      <c r="N255" s="36"/>
      <c r="O255" s="36"/>
      <c r="P255" s="36">
        <f t="shared" si="362"/>
        <v>0</v>
      </c>
      <c r="Q255" s="36">
        <f t="shared" si="363"/>
        <v>0</v>
      </c>
      <c r="S255" s="57">
        <f>+$A$17</f>
        <v>38</v>
      </c>
      <c r="T255" s="36"/>
      <c r="U255" s="36"/>
      <c r="V255" s="36">
        <f t="shared" si="364"/>
        <v>0</v>
      </c>
      <c r="W255" s="36">
        <f t="shared" si="365"/>
        <v>0</v>
      </c>
      <c r="Y255" s="57">
        <f>+$A$17</f>
        <v>38</v>
      </c>
      <c r="Z255" s="36"/>
      <c r="AA255" s="36"/>
      <c r="AB255" s="36">
        <f t="shared" si="366"/>
        <v>0</v>
      </c>
      <c r="AC255" s="36">
        <f t="shared" si="367"/>
        <v>0</v>
      </c>
      <c r="AE255" s="57">
        <f>+$A$17</f>
        <v>38</v>
      </c>
      <c r="AF255" s="36"/>
      <c r="AG255" s="36"/>
      <c r="AH255" s="36">
        <f t="shared" si="368"/>
        <v>0</v>
      </c>
      <c r="AI255" s="36">
        <f t="shared" si="369"/>
        <v>0</v>
      </c>
      <c r="AK255" s="57">
        <f>+$A$17</f>
        <v>38</v>
      </c>
      <c r="AL255" s="36"/>
      <c r="AM255" s="36"/>
      <c r="AN255" s="36">
        <f t="shared" si="370"/>
        <v>0</v>
      </c>
      <c r="AO255" s="36">
        <f t="shared" si="371"/>
        <v>0</v>
      </c>
      <c r="AQ255" s="57">
        <f>+$A$17</f>
        <v>38</v>
      </c>
      <c r="AR255" s="36"/>
      <c r="AS255" s="36"/>
      <c r="AT255" s="36">
        <f t="shared" si="372"/>
        <v>0</v>
      </c>
      <c r="AU255" s="36">
        <f t="shared" si="373"/>
        <v>0</v>
      </c>
      <c r="AW255" s="57">
        <f>+$A$17</f>
        <v>38</v>
      </c>
      <c r="AX255" s="36"/>
      <c r="AY255" s="36"/>
      <c r="AZ255" s="36">
        <f t="shared" si="374"/>
        <v>1</v>
      </c>
      <c r="BA255" s="36">
        <f t="shared" si="375"/>
        <v>38000</v>
      </c>
    </row>
    <row r="256" spans="1:53">
      <c r="A256" s="57">
        <f>+$A$18</f>
        <v>40</v>
      </c>
      <c r="B256" s="36"/>
      <c r="C256" s="36"/>
      <c r="D256" s="36">
        <f t="shared" si="358"/>
        <v>0</v>
      </c>
      <c r="E256" s="36">
        <f t="shared" si="359"/>
        <v>0</v>
      </c>
      <c r="G256" s="57">
        <f>+$A$18</f>
        <v>40</v>
      </c>
      <c r="H256" s="36"/>
      <c r="I256" s="36"/>
      <c r="J256" s="36">
        <f t="shared" si="360"/>
        <v>0</v>
      </c>
      <c r="K256" s="36">
        <f t="shared" si="361"/>
        <v>0</v>
      </c>
      <c r="M256" s="57">
        <f>+$A$18</f>
        <v>40</v>
      </c>
      <c r="N256" s="36"/>
      <c r="O256" s="36">
        <v>4</v>
      </c>
      <c r="P256" s="36">
        <f t="shared" si="362"/>
        <v>4</v>
      </c>
      <c r="Q256" s="36">
        <f t="shared" si="363"/>
        <v>160000</v>
      </c>
      <c r="S256" s="57">
        <f>+$A$18</f>
        <v>40</v>
      </c>
      <c r="T256" s="36"/>
      <c r="U256" s="36"/>
      <c r="V256" s="36">
        <f t="shared" si="364"/>
        <v>0</v>
      </c>
      <c r="W256" s="36">
        <f t="shared" si="365"/>
        <v>0</v>
      </c>
      <c r="Y256" s="57">
        <f>+$A$18</f>
        <v>40</v>
      </c>
      <c r="Z256" s="36"/>
      <c r="AA256" s="36"/>
      <c r="AB256" s="36">
        <f t="shared" si="366"/>
        <v>0</v>
      </c>
      <c r="AC256" s="36">
        <f t="shared" si="367"/>
        <v>0</v>
      </c>
      <c r="AE256" s="57">
        <f>+$A$18</f>
        <v>40</v>
      </c>
      <c r="AF256" s="36"/>
      <c r="AG256" s="36"/>
      <c r="AH256" s="36">
        <f t="shared" si="368"/>
        <v>0</v>
      </c>
      <c r="AI256" s="36">
        <f t="shared" si="369"/>
        <v>0</v>
      </c>
      <c r="AK256" s="57">
        <f>+$A$18</f>
        <v>40</v>
      </c>
      <c r="AL256" s="36"/>
      <c r="AM256" s="36"/>
      <c r="AN256" s="36">
        <f t="shared" si="370"/>
        <v>0</v>
      </c>
      <c r="AO256" s="36">
        <f t="shared" si="371"/>
        <v>0</v>
      </c>
      <c r="AQ256" s="57">
        <f>+$A$18</f>
        <v>40</v>
      </c>
      <c r="AR256" s="36"/>
      <c r="AS256" s="36"/>
      <c r="AT256" s="36">
        <f t="shared" si="372"/>
        <v>0</v>
      </c>
      <c r="AU256" s="36">
        <f t="shared" si="373"/>
        <v>0</v>
      </c>
      <c r="AW256" s="57">
        <f>+$A$18</f>
        <v>40</v>
      </c>
      <c r="AX256" s="36"/>
      <c r="AY256" s="36"/>
      <c r="AZ256" s="36">
        <f t="shared" si="374"/>
        <v>-4</v>
      </c>
      <c r="BA256" s="36">
        <f t="shared" si="375"/>
        <v>-160000</v>
      </c>
    </row>
    <row r="257" spans="1:53">
      <c r="A257" s="57">
        <f>+$A$19</f>
        <v>42</v>
      </c>
      <c r="B257" s="36"/>
      <c r="C257" s="36"/>
      <c r="D257" s="36">
        <f t="shared" si="358"/>
        <v>662</v>
      </c>
      <c r="E257" s="36">
        <f t="shared" si="359"/>
        <v>27804000</v>
      </c>
      <c r="G257" s="57">
        <f>+$A$19</f>
        <v>42</v>
      </c>
      <c r="H257" s="36">
        <v>66</v>
      </c>
      <c r="I257" s="36">
        <v>10</v>
      </c>
      <c r="J257" s="36">
        <f t="shared" si="360"/>
        <v>802</v>
      </c>
      <c r="K257" s="36">
        <f t="shared" si="361"/>
        <v>33684000</v>
      </c>
      <c r="M257" s="57">
        <f>+$A$19</f>
        <v>42</v>
      </c>
      <c r="N257" s="36">
        <v>20</v>
      </c>
      <c r="O257" s="36">
        <v>10</v>
      </c>
      <c r="P257" s="36">
        <f t="shared" si="362"/>
        <v>250</v>
      </c>
      <c r="Q257" s="36">
        <f t="shared" si="363"/>
        <v>10500000</v>
      </c>
      <c r="S257" s="57">
        <f>+$A$19</f>
        <v>42</v>
      </c>
      <c r="T257" s="36"/>
      <c r="U257" s="36"/>
      <c r="V257" s="36">
        <f t="shared" si="364"/>
        <v>0</v>
      </c>
      <c r="W257" s="36">
        <f t="shared" si="365"/>
        <v>0</v>
      </c>
      <c r="Y257" s="57">
        <f>+$A$19</f>
        <v>42</v>
      </c>
      <c r="Z257" s="36"/>
      <c r="AA257" s="36"/>
      <c r="AB257" s="36">
        <f t="shared" si="366"/>
        <v>0</v>
      </c>
      <c r="AC257" s="36">
        <f t="shared" si="367"/>
        <v>0</v>
      </c>
      <c r="AE257" s="57">
        <f>+$A$19</f>
        <v>42</v>
      </c>
      <c r="AF257" s="36"/>
      <c r="AG257" s="36"/>
      <c r="AH257" s="36">
        <f t="shared" si="368"/>
        <v>0</v>
      </c>
      <c r="AI257" s="36">
        <f t="shared" si="369"/>
        <v>0</v>
      </c>
      <c r="AK257" s="57">
        <f>+$A$19</f>
        <v>42</v>
      </c>
      <c r="AL257" s="36"/>
      <c r="AM257" s="36"/>
      <c r="AN257" s="36">
        <f t="shared" si="370"/>
        <v>0</v>
      </c>
      <c r="AO257" s="36">
        <f t="shared" si="371"/>
        <v>0</v>
      </c>
      <c r="AQ257" s="57">
        <f>+$A$19</f>
        <v>42</v>
      </c>
      <c r="AR257" s="36"/>
      <c r="AS257" s="36"/>
      <c r="AT257" s="36">
        <f t="shared" si="372"/>
        <v>0</v>
      </c>
      <c r="AU257" s="36">
        <f t="shared" si="373"/>
        <v>0</v>
      </c>
      <c r="AW257" s="57">
        <f>+$A$19</f>
        <v>42</v>
      </c>
      <c r="AX257" s="36"/>
      <c r="AY257" s="36"/>
      <c r="AZ257" s="36">
        <f t="shared" si="374"/>
        <v>1214</v>
      </c>
      <c r="BA257" s="36">
        <f t="shared" si="375"/>
        <v>50988000</v>
      </c>
    </row>
    <row r="258" spans="1:53">
      <c r="A258" s="57">
        <f>+$A$20</f>
        <v>45</v>
      </c>
      <c r="B258" s="36"/>
      <c r="C258" s="36"/>
      <c r="D258" s="36">
        <f t="shared" si="358"/>
        <v>494</v>
      </c>
      <c r="E258" s="36">
        <f t="shared" si="359"/>
        <v>22230000</v>
      </c>
      <c r="G258" s="57">
        <f>+$A$20</f>
        <v>45</v>
      </c>
      <c r="H258" s="36"/>
      <c r="I258" s="36"/>
      <c r="J258" s="36">
        <f t="shared" si="360"/>
        <v>0</v>
      </c>
      <c r="K258" s="36">
        <f t="shared" si="361"/>
        <v>0</v>
      </c>
      <c r="M258" s="57">
        <f>+$A$20</f>
        <v>45</v>
      </c>
      <c r="N258" s="36">
        <v>7</v>
      </c>
      <c r="O258" s="36">
        <v>4</v>
      </c>
      <c r="P258" s="36">
        <f t="shared" si="362"/>
        <v>88</v>
      </c>
      <c r="Q258" s="36">
        <f t="shared" si="363"/>
        <v>3960000</v>
      </c>
      <c r="S258" s="57">
        <f>+$A$20</f>
        <v>45</v>
      </c>
      <c r="T258" s="36"/>
      <c r="U258" s="36"/>
      <c r="V258" s="36">
        <f t="shared" si="364"/>
        <v>0</v>
      </c>
      <c r="W258" s="36">
        <f t="shared" si="365"/>
        <v>0</v>
      </c>
      <c r="Y258" s="57">
        <f>+$A$20</f>
        <v>45</v>
      </c>
      <c r="Z258" s="36"/>
      <c r="AA258" s="36"/>
      <c r="AB258" s="36">
        <f t="shared" si="366"/>
        <v>0</v>
      </c>
      <c r="AC258" s="36">
        <f t="shared" si="367"/>
        <v>0</v>
      </c>
      <c r="AE258" s="57">
        <f>+$A$20</f>
        <v>45</v>
      </c>
      <c r="AF258" s="36"/>
      <c r="AG258" s="36"/>
      <c r="AH258" s="36">
        <f t="shared" si="368"/>
        <v>0</v>
      </c>
      <c r="AI258" s="36">
        <f t="shared" si="369"/>
        <v>0</v>
      </c>
      <c r="AK258" s="57">
        <f>+$A$20</f>
        <v>45</v>
      </c>
      <c r="AL258" s="36"/>
      <c r="AM258" s="36"/>
      <c r="AN258" s="36">
        <f t="shared" si="370"/>
        <v>0</v>
      </c>
      <c r="AO258" s="36">
        <f t="shared" si="371"/>
        <v>0</v>
      </c>
      <c r="AQ258" s="57">
        <f>+$A$20</f>
        <v>45</v>
      </c>
      <c r="AR258" s="36"/>
      <c r="AS258" s="36"/>
      <c r="AT258" s="36">
        <f t="shared" si="372"/>
        <v>0</v>
      </c>
      <c r="AU258" s="36">
        <f t="shared" si="373"/>
        <v>0</v>
      </c>
      <c r="AW258" s="57">
        <f>+$A$20</f>
        <v>45</v>
      </c>
      <c r="AX258" s="36"/>
      <c r="AY258" s="36"/>
      <c r="AZ258" s="36">
        <f t="shared" si="374"/>
        <v>406</v>
      </c>
      <c r="BA258" s="36">
        <f t="shared" si="375"/>
        <v>18270000</v>
      </c>
    </row>
    <row r="259" spans="1:53">
      <c r="A259" s="57">
        <f>+$A$21</f>
        <v>50</v>
      </c>
      <c r="B259" s="36"/>
      <c r="C259" s="36"/>
      <c r="D259" s="36">
        <f t="shared" si="358"/>
        <v>-92</v>
      </c>
      <c r="E259" s="36">
        <f t="shared" si="359"/>
        <v>-4600000</v>
      </c>
      <c r="G259" s="57">
        <f>+$A$21</f>
        <v>50</v>
      </c>
      <c r="H259" s="36"/>
      <c r="I259" s="36"/>
      <c r="J259" s="36">
        <f t="shared" si="360"/>
        <v>0</v>
      </c>
      <c r="K259" s="36">
        <f t="shared" si="361"/>
        <v>0</v>
      </c>
      <c r="M259" s="57">
        <f>+$A$21</f>
        <v>50</v>
      </c>
      <c r="N259" s="36"/>
      <c r="O259" s="36"/>
      <c r="P259" s="36">
        <f t="shared" si="362"/>
        <v>0</v>
      </c>
      <c r="Q259" s="36">
        <f t="shared" si="363"/>
        <v>0</v>
      </c>
      <c r="S259" s="57">
        <f>+$A$21</f>
        <v>50</v>
      </c>
      <c r="T259" s="36"/>
      <c r="U259" s="36"/>
      <c r="V259" s="36">
        <f t="shared" si="364"/>
        <v>0</v>
      </c>
      <c r="W259" s="36">
        <f t="shared" si="365"/>
        <v>0</v>
      </c>
      <c r="Y259" s="57">
        <f>+$A$21</f>
        <v>50</v>
      </c>
      <c r="Z259" s="36"/>
      <c r="AA259" s="36"/>
      <c r="AB259" s="36">
        <f t="shared" si="366"/>
        <v>0</v>
      </c>
      <c r="AC259" s="36">
        <f t="shared" si="367"/>
        <v>0</v>
      </c>
      <c r="AE259" s="57">
        <f>+$A$21</f>
        <v>50</v>
      </c>
      <c r="AF259" s="36"/>
      <c r="AG259" s="36"/>
      <c r="AH259" s="36">
        <f t="shared" si="368"/>
        <v>0</v>
      </c>
      <c r="AI259" s="36">
        <f t="shared" si="369"/>
        <v>0</v>
      </c>
      <c r="AK259" s="57">
        <f>+$A$21</f>
        <v>50</v>
      </c>
      <c r="AL259" s="36"/>
      <c r="AM259" s="36"/>
      <c r="AN259" s="36">
        <f t="shared" si="370"/>
        <v>0</v>
      </c>
      <c r="AO259" s="36">
        <f t="shared" si="371"/>
        <v>0</v>
      </c>
      <c r="AQ259" s="57">
        <f>+$A$21</f>
        <v>50</v>
      </c>
      <c r="AR259" s="36"/>
      <c r="AS259" s="36"/>
      <c r="AT259" s="36">
        <f t="shared" si="372"/>
        <v>0</v>
      </c>
      <c r="AU259" s="36">
        <f t="shared" si="373"/>
        <v>0</v>
      </c>
      <c r="AW259" s="57">
        <f>+$A$21</f>
        <v>50</v>
      </c>
      <c r="AX259" s="36"/>
      <c r="AY259" s="36"/>
      <c r="AZ259" s="36">
        <f t="shared" si="374"/>
        <v>-92</v>
      </c>
      <c r="BA259" s="36">
        <f t="shared" si="375"/>
        <v>-4600000</v>
      </c>
    </row>
    <row r="260" spans="1:53">
      <c r="A260" s="57">
        <f>+$A$22</f>
        <v>37</v>
      </c>
      <c r="B260" s="36"/>
      <c r="C260" s="36"/>
      <c r="D260" s="36">
        <f t="shared" si="358"/>
        <v>0</v>
      </c>
      <c r="E260" s="36">
        <f t="shared" si="359"/>
        <v>0</v>
      </c>
      <c r="G260" s="57">
        <f>+$A$22</f>
        <v>37</v>
      </c>
      <c r="H260" s="36"/>
      <c r="I260" s="36"/>
      <c r="J260" s="36">
        <f t="shared" si="360"/>
        <v>0</v>
      </c>
      <c r="K260" s="36">
        <f t="shared" si="361"/>
        <v>0</v>
      </c>
      <c r="M260" s="57">
        <f>+$A$22</f>
        <v>37</v>
      </c>
      <c r="N260" s="36"/>
      <c r="O260" s="36"/>
      <c r="P260" s="36">
        <f t="shared" si="362"/>
        <v>0</v>
      </c>
      <c r="Q260" s="36">
        <f t="shared" si="363"/>
        <v>0</v>
      </c>
      <c r="S260" s="57">
        <f>+$A$22</f>
        <v>37</v>
      </c>
      <c r="T260" s="36"/>
      <c r="U260" s="36"/>
      <c r="V260" s="36">
        <f t="shared" si="364"/>
        <v>0</v>
      </c>
      <c r="W260" s="36">
        <f t="shared" si="365"/>
        <v>0</v>
      </c>
      <c r="Y260" s="57">
        <f>+$A$22</f>
        <v>37</v>
      </c>
      <c r="Z260" s="36"/>
      <c r="AA260" s="36"/>
      <c r="AB260" s="36">
        <f t="shared" si="366"/>
        <v>0</v>
      </c>
      <c r="AC260" s="36">
        <f t="shared" si="367"/>
        <v>0</v>
      </c>
      <c r="AE260" s="57">
        <f>+$A$22</f>
        <v>37</v>
      </c>
      <c r="AF260" s="36"/>
      <c r="AG260" s="36"/>
      <c r="AH260" s="36">
        <f t="shared" si="368"/>
        <v>0</v>
      </c>
      <c r="AI260" s="36">
        <f t="shared" si="369"/>
        <v>0</v>
      </c>
      <c r="AK260" s="57">
        <f>+$A$22</f>
        <v>37</v>
      </c>
      <c r="AL260" s="36"/>
      <c r="AM260" s="36"/>
      <c r="AN260" s="36">
        <f t="shared" si="370"/>
        <v>0</v>
      </c>
      <c r="AO260" s="36">
        <f t="shared" si="371"/>
        <v>0</v>
      </c>
      <c r="AQ260" s="57">
        <f>+$A$22</f>
        <v>37</v>
      </c>
      <c r="AR260" s="36"/>
      <c r="AS260" s="36"/>
      <c r="AT260" s="36">
        <f t="shared" si="372"/>
        <v>0</v>
      </c>
      <c r="AU260" s="36">
        <f t="shared" si="373"/>
        <v>0</v>
      </c>
      <c r="AW260" s="57">
        <f>+$A$22</f>
        <v>37</v>
      </c>
      <c r="AX260" s="36"/>
      <c r="AY260" s="36"/>
      <c r="AZ260" s="36">
        <f t="shared" si="374"/>
        <v>0</v>
      </c>
      <c r="BA260" s="36">
        <f t="shared" si="375"/>
        <v>0</v>
      </c>
    </row>
    <row r="261" spans="1:53">
      <c r="A261" s="57">
        <f>+$A$23</f>
        <v>65</v>
      </c>
      <c r="B261" s="36"/>
      <c r="C261" s="36"/>
      <c r="D261" s="36">
        <f t="shared" si="358"/>
        <v>-1145</v>
      </c>
      <c r="E261" s="36">
        <f t="shared" si="359"/>
        <v>-74425000</v>
      </c>
      <c r="G261" s="57">
        <f>+$A$23</f>
        <v>65</v>
      </c>
      <c r="H261" s="36">
        <v>23</v>
      </c>
      <c r="I261" s="36">
        <v>3</v>
      </c>
      <c r="J261" s="36">
        <f t="shared" si="360"/>
        <v>279</v>
      </c>
      <c r="K261" s="36">
        <f t="shared" si="361"/>
        <v>18135000</v>
      </c>
      <c r="M261" s="57">
        <f>+$A$23</f>
        <v>65</v>
      </c>
      <c r="N261" s="36">
        <v>5</v>
      </c>
      <c r="O261" s="36"/>
      <c r="P261" s="36">
        <f t="shared" si="362"/>
        <v>60</v>
      </c>
      <c r="Q261" s="36">
        <f t="shared" si="363"/>
        <v>3900000</v>
      </c>
      <c r="S261" s="57">
        <f>+$A$23</f>
        <v>65</v>
      </c>
      <c r="T261" s="36"/>
      <c r="U261" s="36">
        <v>2</v>
      </c>
      <c r="V261" s="36">
        <f t="shared" si="364"/>
        <v>2</v>
      </c>
      <c r="W261" s="36">
        <f t="shared" si="365"/>
        <v>130000</v>
      </c>
      <c r="Y261" s="57">
        <f>+$A$23</f>
        <v>65</v>
      </c>
      <c r="Z261" s="36"/>
      <c r="AA261" s="36"/>
      <c r="AB261" s="36">
        <f t="shared" si="366"/>
        <v>0</v>
      </c>
      <c r="AC261" s="36">
        <f t="shared" si="367"/>
        <v>0</v>
      </c>
      <c r="AE261" s="57">
        <f>+$A$23</f>
        <v>65</v>
      </c>
      <c r="AF261" s="36"/>
      <c r="AG261" s="36"/>
      <c r="AH261" s="36">
        <f t="shared" si="368"/>
        <v>0</v>
      </c>
      <c r="AI261" s="36">
        <f t="shared" si="369"/>
        <v>0</v>
      </c>
      <c r="AK261" s="57">
        <f>+$A$23</f>
        <v>65</v>
      </c>
      <c r="AL261" s="36"/>
      <c r="AM261" s="36"/>
      <c r="AN261" s="36">
        <f t="shared" si="370"/>
        <v>0</v>
      </c>
      <c r="AO261" s="36">
        <f t="shared" si="371"/>
        <v>0</v>
      </c>
      <c r="AQ261" s="57">
        <f>+$A$23</f>
        <v>65</v>
      </c>
      <c r="AR261" s="36"/>
      <c r="AS261" s="36"/>
      <c r="AT261" s="36">
        <f t="shared" si="372"/>
        <v>0</v>
      </c>
      <c r="AU261" s="36">
        <f t="shared" si="373"/>
        <v>0</v>
      </c>
      <c r="AW261" s="57">
        <f>+$A$23</f>
        <v>65</v>
      </c>
      <c r="AX261" s="36"/>
      <c r="AY261" s="36"/>
      <c r="AZ261" s="36">
        <f t="shared" si="374"/>
        <v>-924</v>
      </c>
      <c r="BA261" s="36">
        <f t="shared" si="375"/>
        <v>-60060000</v>
      </c>
    </row>
    <row r="262" spans="1:53">
      <c r="A262" s="57">
        <f>+$A$24</f>
        <v>52</v>
      </c>
      <c r="B262" s="36"/>
      <c r="C262" s="36"/>
      <c r="D262" s="36">
        <f t="shared" si="358"/>
        <v>35</v>
      </c>
      <c r="E262" s="36">
        <f t="shared" si="359"/>
        <v>1820000</v>
      </c>
      <c r="G262" s="57">
        <f>+$A$24</f>
        <v>52</v>
      </c>
      <c r="H262" s="36"/>
      <c r="I262" s="36"/>
      <c r="J262" s="36">
        <f t="shared" si="360"/>
        <v>0</v>
      </c>
      <c r="K262" s="36">
        <f t="shared" si="361"/>
        <v>0</v>
      </c>
      <c r="M262" s="57">
        <f>+$A$24</f>
        <v>52</v>
      </c>
      <c r="N262" s="36"/>
      <c r="O262" s="36"/>
      <c r="P262" s="36">
        <f t="shared" si="362"/>
        <v>0</v>
      </c>
      <c r="Q262" s="36">
        <f t="shared" si="363"/>
        <v>0</v>
      </c>
      <c r="S262" s="57">
        <f>+$A$24</f>
        <v>52</v>
      </c>
      <c r="T262" s="36"/>
      <c r="U262" s="36"/>
      <c r="V262" s="36">
        <f t="shared" si="364"/>
        <v>0</v>
      </c>
      <c r="W262" s="36">
        <f t="shared" si="365"/>
        <v>0</v>
      </c>
      <c r="Y262" s="57">
        <f>+$A$24</f>
        <v>52</v>
      </c>
      <c r="Z262" s="36"/>
      <c r="AA262" s="36"/>
      <c r="AB262" s="36">
        <f t="shared" si="366"/>
        <v>0</v>
      </c>
      <c r="AC262" s="36">
        <f t="shared" si="367"/>
        <v>0</v>
      </c>
      <c r="AE262" s="57">
        <f>+$A$24</f>
        <v>52</v>
      </c>
      <c r="AF262" s="36"/>
      <c r="AG262" s="36"/>
      <c r="AH262" s="36">
        <f t="shared" si="368"/>
        <v>0</v>
      </c>
      <c r="AI262" s="36">
        <f t="shared" si="369"/>
        <v>0</v>
      </c>
      <c r="AK262" s="57">
        <f>+$A$24</f>
        <v>52</v>
      </c>
      <c r="AL262" s="36"/>
      <c r="AM262" s="36"/>
      <c r="AN262" s="36">
        <f t="shared" si="370"/>
        <v>0</v>
      </c>
      <c r="AO262" s="36">
        <f t="shared" si="371"/>
        <v>0</v>
      </c>
      <c r="AQ262" s="57">
        <f>+$A$24</f>
        <v>52</v>
      </c>
      <c r="AR262" s="36"/>
      <c r="AS262" s="36"/>
      <c r="AT262" s="36">
        <f t="shared" si="372"/>
        <v>0</v>
      </c>
      <c r="AU262" s="36">
        <f t="shared" si="373"/>
        <v>0</v>
      </c>
      <c r="AW262" s="57">
        <f>+$A$24</f>
        <v>52</v>
      </c>
      <c r="AX262" s="36"/>
      <c r="AY262" s="36"/>
      <c r="AZ262" s="36">
        <f t="shared" si="374"/>
        <v>35</v>
      </c>
      <c r="BA262" s="36">
        <f t="shared" si="375"/>
        <v>1820000</v>
      </c>
    </row>
    <row r="263" spans="1:53">
      <c r="A263" s="57">
        <f>+$A$25</f>
        <v>85</v>
      </c>
      <c r="B263" s="36"/>
      <c r="C263" s="36"/>
      <c r="D263" s="36">
        <f t="shared" si="358"/>
        <v>116</v>
      </c>
      <c r="E263" s="36">
        <f t="shared" si="359"/>
        <v>9860000</v>
      </c>
      <c r="G263" s="57">
        <f>+$A$25</f>
        <v>85</v>
      </c>
      <c r="H263" s="36"/>
      <c r="I263" s="36"/>
      <c r="J263" s="36">
        <f t="shared" si="360"/>
        <v>0</v>
      </c>
      <c r="K263" s="36">
        <f t="shared" si="361"/>
        <v>0</v>
      </c>
      <c r="M263" s="57">
        <f>+$A$25</f>
        <v>85</v>
      </c>
      <c r="N263" s="36">
        <v>1</v>
      </c>
      <c r="O263" s="36">
        <v>6</v>
      </c>
      <c r="P263" s="36">
        <f t="shared" si="362"/>
        <v>18</v>
      </c>
      <c r="Q263" s="36">
        <f t="shared" si="363"/>
        <v>1530000</v>
      </c>
      <c r="S263" s="57">
        <f>+$A$25</f>
        <v>85</v>
      </c>
      <c r="T263" s="36"/>
      <c r="U263" s="36"/>
      <c r="V263" s="36">
        <f t="shared" si="364"/>
        <v>0</v>
      </c>
      <c r="W263" s="36">
        <f t="shared" si="365"/>
        <v>0</v>
      </c>
      <c r="Y263" s="57">
        <f>+$A$25</f>
        <v>85</v>
      </c>
      <c r="Z263" s="36"/>
      <c r="AA263" s="36"/>
      <c r="AB263" s="36">
        <f t="shared" si="366"/>
        <v>0</v>
      </c>
      <c r="AC263" s="36">
        <f t="shared" si="367"/>
        <v>0</v>
      </c>
      <c r="AE263" s="57">
        <f>+$A$25</f>
        <v>85</v>
      </c>
      <c r="AF263" s="36"/>
      <c r="AG263" s="36"/>
      <c r="AH263" s="36">
        <f t="shared" si="368"/>
        <v>0</v>
      </c>
      <c r="AI263" s="36">
        <f t="shared" si="369"/>
        <v>0</v>
      </c>
      <c r="AK263" s="57">
        <f>+$A$25</f>
        <v>85</v>
      </c>
      <c r="AL263" s="36"/>
      <c r="AM263" s="36"/>
      <c r="AN263" s="36">
        <f t="shared" si="370"/>
        <v>0</v>
      </c>
      <c r="AO263" s="36">
        <f t="shared" si="371"/>
        <v>0</v>
      </c>
      <c r="AQ263" s="57">
        <f>+$A$25</f>
        <v>85</v>
      </c>
      <c r="AR263" s="36"/>
      <c r="AS263" s="36"/>
      <c r="AT263" s="36">
        <f t="shared" si="372"/>
        <v>0</v>
      </c>
      <c r="AU263" s="36">
        <f t="shared" si="373"/>
        <v>0</v>
      </c>
      <c r="AW263" s="57">
        <f>+$A$25</f>
        <v>85</v>
      </c>
      <c r="AX263" s="36"/>
      <c r="AY263" s="36"/>
      <c r="AZ263" s="36">
        <f t="shared" si="374"/>
        <v>98</v>
      </c>
      <c r="BA263" s="36">
        <f t="shared" si="375"/>
        <v>8330000</v>
      </c>
    </row>
    <row r="264" spans="1:53">
      <c r="A264" s="57">
        <f>+$A$26</f>
        <v>55</v>
      </c>
      <c r="B264" s="36"/>
      <c r="C264" s="36"/>
      <c r="D264" s="36">
        <f t="shared" si="358"/>
        <v>2616</v>
      </c>
      <c r="E264" s="36">
        <f t="shared" si="359"/>
        <v>143880000</v>
      </c>
      <c r="G264" s="57">
        <f>+$A$26</f>
        <v>55</v>
      </c>
      <c r="H264" s="36">
        <v>38</v>
      </c>
      <c r="I264" s="36">
        <v>9</v>
      </c>
      <c r="J264" s="36">
        <f t="shared" si="360"/>
        <v>465</v>
      </c>
      <c r="K264" s="36">
        <f t="shared" si="361"/>
        <v>25575000</v>
      </c>
      <c r="M264" s="57">
        <f>+$A$26</f>
        <v>55</v>
      </c>
      <c r="N264" s="36">
        <v>36</v>
      </c>
      <c r="O264" s="36">
        <v>8</v>
      </c>
      <c r="P264" s="36">
        <f t="shared" si="362"/>
        <v>440</v>
      </c>
      <c r="Q264" s="36">
        <f t="shared" si="363"/>
        <v>24200000</v>
      </c>
      <c r="S264" s="57">
        <f>+$A$26</f>
        <v>55</v>
      </c>
      <c r="T264" s="36"/>
      <c r="U264" s="36"/>
      <c r="V264" s="36">
        <f t="shared" si="364"/>
        <v>0</v>
      </c>
      <c r="W264" s="36">
        <f t="shared" si="365"/>
        <v>0</v>
      </c>
      <c r="Y264" s="57">
        <f>+$A$26</f>
        <v>55</v>
      </c>
      <c r="Z264" s="36"/>
      <c r="AA264" s="36"/>
      <c r="AB264" s="36">
        <f t="shared" si="366"/>
        <v>0</v>
      </c>
      <c r="AC264" s="36">
        <f t="shared" si="367"/>
        <v>0</v>
      </c>
      <c r="AE264" s="57">
        <f>+$A$26</f>
        <v>55</v>
      </c>
      <c r="AF264" s="36"/>
      <c r="AG264" s="36"/>
      <c r="AH264" s="36">
        <f t="shared" si="368"/>
        <v>0</v>
      </c>
      <c r="AI264" s="36">
        <f t="shared" si="369"/>
        <v>0</v>
      </c>
      <c r="AK264" s="57">
        <f>+$A$26</f>
        <v>55</v>
      </c>
      <c r="AL264" s="36"/>
      <c r="AM264" s="36"/>
      <c r="AN264" s="36">
        <f t="shared" si="370"/>
        <v>0</v>
      </c>
      <c r="AO264" s="36">
        <f t="shared" si="371"/>
        <v>0</v>
      </c>
      <c r="AQ264" s="57">
        <f>+$A$26</f>
        <v>55</v>
      </c>
      <c r="AR264" s="36"/>
      <c r="AS264" s="36"/>
      <c r="AT264" s="36">
        <f t="shared" si="372"/>
        <v>0</v>
      </c>
      <c r="AU264" s="36">
        <f t="shared" si="373"/>
        <v>0</v>
      </c>
      <c r="AW264" s="57">
        <f>+$A$26</f>
        <v>55</v>
      </c>
      <c r="AX264" s="36"/>
      <c r="AY264" s="36"/>
      <c r="AZ264" s="36">
        <f t="shared" si="374"/>
        <v>2641</v>
      </c>
      <c r="BA264" s="36">
        <f t="shared" si="375"/>
        <v>145255000</v>
      </c>
    </row>
    <row r="265" spans="1:53">
      <c r="A265" s="57">
        <f>+$A$27</f>
        <v>120</v>
      </c>
      <c r="B265" s="36"/>
      <c r="C265" s="36"/>
      <c r="D265" s="36">
        <f t="shared" si="358"/>
        <v>-55</v>
      </c>
      <c r="E265" s="36">
        <f t="shared" si="359"/>
        <v>-6600000</v>
      </c>
      <c r="G265" s="57">
        <f>+$A$27</f>
        <v>120</v>
      </c>
      <c r="H265" s="36"/>
      <c r="I265" s="36"/>
      <c r="J265" s="36">
        <f t="shared" si="360"/>
        <v>0</v>
      </c>
      <c r="K265" s="36">
        <f t="shared" si="361"/>
        <v>0</v>
      </c>
      <c r="M265" s="57">
        <f>+$A$27</f>
        <v>120</v>
      </c>
      <c r="N265" s="36">
        <v>1</v>
      </c>
      <c r="O265" s="36">
        <v>9</v>
      </c>
      <c r="P265" s="36">
        <f t="shared" si="362"/>
        <v>21</v>
      </c>
      <c r="Q265" s="36">
        <f t="shared" si="363"/>
        <v>2520000</v>
      </c>
      <c r="S265" s="57">
        <f>+$A$27</f>
        <v>120</v>
      </c>
      <c r="T265" s="36"/>
      <c r="U265" s="36"/>
      <c r="V265" s="36">
        <f t="shared" si="364"/>
        <v>0</v>
      </c>
      <c r="W265" s="36">
        <f t="shared" si="365"/>
        <v>0</v>
      </c>
      <c r="Y265" s="57">
        <f>+$A$27</f>
        <v>120</v>
      </c>
      <c r="Z265" s="36"/>
      <c r="AA265" s="36"/>
      <c r="AB265" s="36">
        <f t="shared" si="366"/>
        <v>0</v>
      </c>
      <c r="AC265" s="36">
        <f t="shared" si="367"/>
        <v>0</v>
      </c>
      <c r="AE265" s="57">
        <f>+$A$27</f>
        <v>120</v>
      </c>
      <c r="AF265" s="36"/>
      <c r="AG265" s="36"/>
      <c r="AH265" s="36">
        <f t="shared" si="368"/>
        <v>0</v>
      </c>
      <c r="AI265" s="36">
        <f t="shared" si="369"/>
        <v>0</v>
      </c>
      <c r="AK265" s="57">
        <f>+$A$27</f>
        <v>120</v>
      </c>
      <c r="AL265" s="36"/>
      <c r="AM265" s="36"/>
      <c r="AN265" s="36">
        <f t="shared" si="370"/>
        <v>0</v>
      </c>
      <c r="AO265" s="36">
        <f t="shared" si="371"/>
        <v>0</v>
      </c>
      <c r="AQ265" s="57">
        <f>+$A$27</f>
        <v>120</v>
      </c>
      <c r="AR265" s="36"/>
      <c r="AS265" s="36"/>
      <c r="AT265" s="36">
        <f t="shared" si="372"/>
        <v>0</v>
      </c>
      <c r="AU265" s="36">
        <f t="shared" si="373"/>
        <v>0</v>
      </c>
      <c r="AW265" s="57">
        <f>+$A$27</f>
        <v>120</v>
      </c>
      <c r="AX265" s="36"/>
      <c r="AY265" s="36"/>
      <c r="AZ265" s="36">
        <f t="shared" si="374"/>
        <v>-76</v>
      </c>
      <c r="BA265" s="36">
        <f t="shared" si="375"/>
        <v>-9120000</v>
      </c>
    </row>
    <row r="266" spans="1:53">
      <c r="A266" s="57">
        <f>+$A$28</f>
        <v>72</v>
      </c>
      <c r="B266" s="36"/>
      <c r="C266" s="36"/>
      <c r="D266" s="36">
        <f t="shared" si="358"/>
        <v>14</v>
      </c>
      <c r="E266" s="36">
        <f t="shared" si="359"/>
        <v>1008000</v>
      </c>
      <c r="G266" s="57">
        <f>+$A$28</f>
        <v>72</v>
      </c>
      <c r="H266" s="36"/>
      <c r="I266" s="36"/>
      <c r="J266" s="36">
        <f t="shared" si="360"/>
        <v>0</v>
      </c>
      <c r="K266" s="36">
        <f t="shared" si="361"/>
        <v>0</v>
      </c>
      <c r="M266" s="57">
        <f>+$A$28</f>
        <v>72</v>
      </c>
      <c r="N266" s="36"/>
      <c r="O266" s="36"/>
      <c r="P266" s="36">
        <f t="shared" si="362"/>
        <v>0</v>
      </c>
      <c r="Q266" s="36">
        <f t="shared" si="363"/>
        <v>0</v>
      </c>
      <c r="S266" s="57">
        <f>+$A$28</f>
        <v>72</v>
      </c>
      <c r="T266" s="36"/>
      <c r="U266" s="36"/>
      <c r="V266" s="36">
        <f t="shared" si="364"/>
        <v>0</v>
      </c>
      <c r="W266" s="36">
        <f t="shared" si="365"/>
        <v>0</v>
      </c>
      <c r="Y266" s="57">
        <f>+$A$28</f>
        <v>72</v>
      </c>
      <c r="Z266" s="36"/>
      <c r="AA266" s="36"/>
      <c r="AB266" s="36">
        <f t="shared" si="366"/>
        <v>0</v>
      </c>
      <c r="AC266" s="36">
        <f t="shared" si="367"/>
        <v>0</v>
      </c>
      <c r="AE266" s="57">
        <f>+$A$28</f>
        <v>72</v>
      </c>
      <c r="AF266" s="36"/>
      <c r="AG266" s="36"/>
      <c r="AH266" s="36">
        <f t="shared" si="368"/>
        <v>0</v>
      </c>
      <c r="AI266" s="36">
        <f t="shared" si="369"/>
        <v>0</v>
      </c>
      <c r="AK266" s="57">
        <f>+$A$28</f>
        <v>72</v>
      </c>
      <c r="AL266" s="36"/>
      <c r="AM266" s="36"/>
      <c r="AN266" s="36">
        <f t="shared" si="370"/>
        <v>0</v>
      </c>
      <c r="AO266" s="36">
        <f t="shared" si="371"/>
        <v>0</v>
      </c>
      <c r="AQ266" s="57">
        <f>+$A$28</f>
        <v>72</v>
      </c>
      <c r="AR266" s="36"/>
      <c r="AS266" s="36"/>
      <c r="AT266" s="36">
        <f t="shared" si="372"/>
        <v>0</v>
      </c>
      <c r="AU266" s="36">
        <f t="shared" si="373"/>
        <v>0</v>
      </c>
      <c r="AW266" s="57">
        <f>+$A$28</f>
        <v>72</v>
      </c>
      <c r="AX266" s="36"/>
      <c r="AY266" s="36"/>
      <c r="AZ266" s="36">
        <f t="shared" si="374"/>
        <v>14</v>
      </c>
      <c r="BA266" s="36">
        <f t="shared" si="375"/>
        <v>1008000</v>
      </c>
    </row>
    <row r="267" spans="1:53">
      <c r="A267" s="57">
        <f>+$A$29</f>
        <v>105</v>
      </c>
      <c r="B267" s="36"/>
      <c r="C267" s="36"/>
      <c r="D267" s="36">
        <f t="shared" ref="D267" si="376">AZ233</f>
        <v>-81</v>
      </c>
      <c r="E267" s="36">
        <f t="shared" ref="E267" si="377">+D267*A267*1000</f>
        <v>-8505000</v>
      </c>
      <c r="G267" s="57">
        <f>+$A$29</f>
        <v>105</v>
      </c>
      <c r="H267" s="36"/>
      <c r="I267" s="36"/>
      <c r="J267" s="36">
        <f t="shared" ref="J267" si="378">+(H267*12)+I267</f>
        <v>0</v>
      </c>
      <c r="K267" s="36">
        <f t="shared" ref="K267" si="379">+J267*G267*1000</f>
        <v>0</v>
      </c>
      <c r="M267" s="57">
        <f>+$A$29</f>
        <v>105</v>
      </c>
      <c r="N267" s="36">
        <v>8</v>
      </c>
      <c r="O267" s="36">
        <v>7</v>
      </c>
      <c r="P267" s="36">
        <f t="shared" ref="P267" si="380">+(N267*12)+O267</f>
        <v>103</v>
      </c>
      <c r="Q267" s="36">
        <f t="shared" ref="Q267" si="381">+P267*M267*1000</f>
        <v>10815000</v>
      </c>
      <c r="S267" s="57">
        <f>+$A$29</f>
        <v>105</v>
      </c>
      <c r="T267" s="36"/>
      <c r="U267" s="36"/>
      <c r="V267" s="36">
        <f t="shared" ref="V267" si="382">+(T267*12)+U267</f>
        <v>0</v>
      </c>
      <c r="W267" s="36">
        <f t="shared" ref="W267" si="383">+V267*S267*1000</f>
        <v>0</v>
      </c>
      <c r="Y267" s="57">
        <f>+$A$29</f>
        <v>105</v>
      </c>
      <c r="Z267" s="36"/>
      <c r="AA267" s="36"/>
      <c r="AB267" s="36">
        <f t="shared" ref="AB267" si="384">+(Z267*12)+AA267</f>
        <v>0</v>
      </c>
      <c r="AC267" s="36">
        <f t="shared" ref="AC267" si="385">+AB267*Y267*1000</f>
        <v>0</v>
      </c>
      <c r="AE267" s="57">
        <f>+$A$29</f>
        <v>105</v>
      </c>
      <c r="AF267" s="36"/>
      <c r="AG267" s="36"/>
      <c r="AH267" s="36">
        <f t="shared" ref="AH267" si="386">+(AF267*12)+AG267</f>
        <v>0</v>
      </c>
      <c r="AI267" s="36">
        <f t="shared" ref="AI267" si="387">+AH267*AE267*1000</f>
        <v>0</v>
      </c>
      <c r="AK267" s="57">
        <f>+$A$29</f>
        <v>105</v>
      </c>
      <c r="AL267" s="36"/>
      <c r="AM267" s="36"/>
      <c r="AN267" s="36">
        <f t="shared" ref="AN267" si="388">+(AL267*12)+AM267</f>
        <v>0</v>
      </c>
      <c r="AO267" s="36">
        <f t="shared" ref="AO267" si="389">+AN267*AK267*1000</f>
        <v>0</v>
      </c>
      <c r="AQ267" s="57">
        <f>+$A$29</f>
        <v>105</v>
      </c>
      <c r="AR267" s="36"/>
      <c r="AS267" s="36"/>
      <c r="AT267" s="36">
        <f t="shared" ref="AT267" si="390">+(AR267*12)+AS267</f>
        <v>0</v>
      </c>
      <c r="AU267" s="36">
        <f t="shared" ref="AU267" si="391">+AT267*AQ267*1000</f>
        <v>0</v>
      </c>
      <c r="AW267" s="57">
        <f>+$A$29</f>
        <v>105</v>
      </c>
      <c r="AX267" s="36"/>
      <c r="AY267" s="36"/>
      <c r="AZ267" s="36">
        <f t="shared" ref="AZ267" si="392">+D267+J267-P267+V267+AB267-AH267+AN267-AT267</f>
        <v>-184</v>
      </c>
      <c r="BA267" s="36">
        <f t="shared" ref="BA267" si="393">+AZ267*AW267*1000</f>
        <v>-19320000</v>
      </c>
    </row>
    <row r="268" spans="1:53">
      <c r="A268" s="57">
        <f>+$A$30</f>
        <v>130</v>
      </c>
      <c r="B268" s="36"/>
      <c r="C268" s="36"/>
      <c r="D268" s="36">
        <f>AZ234</f>
        <v>11</v>
      </c>
      <c r="E268" s="36">
        <f t="shared" si="359"/>
        <v>1430000</v>
      </c>
      <c r="G268" s="57">
        <f>+$A$30</f>
        <v>130</v>
      </c>
      <c r="H268" s="36">
        <v>8</v>
      </c>
      <c r="I268" s="36">
        <v>4</v>
      </c>
      <c r="J268" s="36">
        <f t="shared" si="360"/>
        <v>100</v>
      </c>
      <c r="K268" s="36">
        <f t="shared" si="361"/>
        <v>13000000</v>
      </c>
      <c r="M268" s="57">
        <f>+$A$30</f>
        <v>130</v>
      </c>
      <c r="N268" s="36">
        <v>8</v>
      </c>
      <c r="O268" s="36">
        <v>4</v>
      </c>
      <c r="P268" s="36">
        <f t="shared" si="362"/>
        <v>100</v>
      </c>
      <c r="Q268" s="36">
        <f t="shared" si="363"/>
        <v>13000000</v>
      </c>
      <c r="S268" s="57">
        <f>+$A$30</f>
        <v>130</v>
      </c>
      <c r="T268" s="36"/>
      <c r="U268" s="36"/>
      <c r="V268" s="36">
        <f t="shared" si="364"/>
        <v>0</v>
      </c>
      <c r="W268" s="36">
        <f t="shared" si="365"/>
        <v>0</v>
      </c>
      <c r="Y268" s="57">
        <f>+$A$30</f>
        <v>130</v>
      </c>
      <c r="Z268" s="36"/>
      <c r="AA268" s="36"/>
      <c r="AB268" s="36">
        <f t="shared" si="366"/>
        <v>0</v>
      </c>
      <c r="AC268" s="36">
        <f t="shared" si="367"/>
        <v>0</v>
      </c>
      <c r="AE268" s="57">
        <f>+$A$30</f>
        <v>130</v>
      </c>
      <c r="AF268" s="36"/>
      <c r="AG268" s="36"/>
      <c r="AH268" s="36">
        <f t="shared" si="368"/>
        <v>0</v>
      </c>
      <c r="AI268" s="36">
        <f t="shared" si="369"/>
        <v>0</v>
      </c>
      <c r="AK268" s="57">
        <f>+$A$30</f>
        <v>130</v>
      </c>
      <c r="AL268" s="36"/>
      <c r="AM268" s="36"/>
      <c r="AN268" s="36">
        <f t="shared" si="370"/>
        <v>0</v>
      </c>
      <c r="AO268" s="36">
        <f t="shared" si="371"/>
        <v>0</v>
      </c>
      <c r="AQ268" s="57">
        <f>+$A$30</f>
        <v>130</v>
      </c>
      <c r="AR268" s="36"/>
      <c r="AS268" s="36"/>
      <c r="AT268" s="36">
        <f t="shared" si="372"/>
        <v>0</v>
      </c>
      <c r="AU268" s="36">
        <f t="shared" si="373"/>
        <v>0</v>
      </c>
      <c r="AW268" s="57">
        <f>+$A$30</f>
        <v>130</v>
      </c>
      <c r="AX268" s="36"/>
      <c r="AY268" s="36"/>
      <c r="AZ268" s="36">
        <f t="shared" si="374"/>
        <v>11</v>
      </c>
      <c r="BA268" s="36">
        <f t="shared" si="375"/>
        <v>1430000</v>
      </c>
    </row>
    <row r="270" spans="1:53">
      <c r="B270" s="36">
        <f>SUM(B242:B268)</f>
        <v>0</v>
      </c>
      <c r="C270" s="36">
        <f>SUM(C242:C268)</f>
        <v>0</v>
      </c>
      <c r="D270" s="36">
        <f>SUM(D242:D268)</f>
        <v>2665</v>
      </c>
      <c r="E270" s="36">
        <f>SUM(E242:E268)</f>
        <v>114342000</v>
      </c>
      <c r="H270" s="36">
        <f>SUM(H242:H268)</f>
        <v>135</v>
      </c>
      <c r="I270" s="36">
        <f>SUM(I242:I268)</f>
        <v>26</v>
      </c>
      <c r="J270" s="36">
        <f>SUM(J242:J268)</f>
        <v>1646</v>
      </c>
      <c r="K270" s="36">
        <f>SUM(K242:K268)</f>
        <v>90394000</v>
      </c>
      <c r="N270" s="36">
        <f>SUM(N242:N268)</f>
        <v>96</v>
      </c>
      <c r="O270" s="36">
        <f>SUM(O242:O268)</f>
        <v>72</v>
      </c>
      <c r="P270" s="36">
        <f>SUM(P242:P268)</f>
        <v>1224</v>
      </c>
      <c r="Q270" s="36">
        <f>SUM(Q242:Q268)</f>
        <v>82135000</v>
      </c>
      <c r="T270" s="36">
        <f>SUM(T242:T268)</f>
        <v>0</v>
      </c>
      <c r="U270" s="36">
        <f>SUM(U242:U268)</f>
        <v>3</v>
      </c>
      <c r="V270" s="36">
        <f>SUM(V242:V268)</f>
        <v>3</v>
      </c>
      <c r="W270" s="36">
        <f>SUM(W242:W268)</f>
        <v>230000</v>
      </c>
      <c r="Z270" s="36">
        <f>SUM(Z242:Z268)</f>
        <v>0</v>
      </c>
      <c r="AA270" s="36">
        <f>SUM(AA242:AA268)</f>
        <v>0</v>
      </c>
      <c r="AB270" s="36">
        <f>SUM(AB242:AB268)</f>
        <v>0</v>
      </c>
      <c r="AC270" s="36">
        <f>SUM(AC242:AC268)</f>
        <v>0</v>
      </c>
      <c r="AF270" s="36">
        <f>SUM(AF242:AF268)</f>
        <v>0</v>
      </c>
      <c r="AG270" s="36">
        <f>SUM(AG242:AG268)</f>
        <v>0</v>
      </c>
      <c r="AH270" s="36">
        <f>SUM(AH242:AH268)</f>
        <v>0</v>
      </c>
      <c r="AI270" s="36">
        <f>SUM(AI242:AI268)</f>
        <v>0</v>
      </c>
      <c r="AL270" s="36">
        <f>SUM(AL242:AL268)</f>
        <v>0</v>
      </c>
      <c r="AM270" s="36">
        <f>SUM(AM242:AM268)</f>
        <v>0</v>
      </c>
      <c r="AN270" s="36">
        <f>SUM(AN242:AN268)</f>
        <v>0</v>
      </c>
      <c r="AO270" s="36">
        <f>SUM(AO242:AO268)</f>
        <v>0</v>
      </c>
      <c r="AR270" s="36">
        <f>SUM(AR242:AR268)</f>
        <v>0</v>
      </c>
      <c r="AS270" s="36">
        <f>SUM(AS242:AS268)</f>
        <v>0</v>
      </c>
      <c r="AT270" s="36">
        <f>SUM(AT242:AT268)</f>
        <v>0</v>
      </c>
      <c r="AU270" s="36">
        <f>SUM(AU242:AU268)</f>
        <v>0</v>
      </c>
      <c r="AX270" s="36">
        <f>SUM(AX242:AX268)</f>
        <v>0</v>
      </c>
      <c r="AY270" s="36">
        <f>SUM(AY242:AY268)</f>
        <v>0</v>
      </c>
      <c r="AZ270" s="36">
        <f>SUM(AZ242:AZ268)</f>
        <v>3090</v>
      </c>
      <c r="BA270" s="36">
        <f>SUM(BA242:BA268)</f>
        <v>122831000</v>
      </c>
    </row>
    <row r="271" spans="1:53" s="37" customFormat="1" ht="12.75">
      <c r="F271" s="286"/>
      <c r="H271" s="37">
        <v>137</v>
      </c>
      <c r="I271" s="37">
        <v>2</v>
      </c>
      <c r="J271" s="37" t="s">
        <v>82</v>
      </c>
      <c r="L271" s="286"/>
      <c r="N271" s="37">
        <v>102</v>
      </c>
      <c r="O271" s="37">
        <v>0</v>
      </c>
      <c r="R271" s="286"/>
      <c r="X271" s="286"/>
    </row>
    <row r="272" spans="1:53">
      <c r="H272" s="54" t="b">
        <f>+H271='Nota Masuk'!E180</f>
        <v>1</v>
      </c>
      <c r="I272" s="54" t="b">
        <f>+I271='Nota Masuk'!F180</f>
        <v>1</v>
      </c>
      <c r="K272" s="54" t="b">
        <f>'Nota Masuk'!J179=K270</f>
        <v>1</v>
      </c>
      <c r="N272" s="54" t="b">
        <f>+N271='Nota Jual'!D577</f>
        <v>1</v>
      </c>
      <c r="O272" s="54" t="b">
        <f>+O271='Nota Jual'!E577</f>
        <v>1</v>
      </c>
      <c r="Q272" s="54" t="b">
        <f>+Q270='Nota Jual'!G576</f>
        <v>1</v>
      </c>
      <c r="R272" s="34" t="s">
        <v>82</v>
      </c>
      <c r="S272" s="54" t="s">
        <v>82</v>
      </c>
      <c r="T272" s="54" t="s">
        <v>82</v>
      </c>
      <c r="U272" s="54" t="s">
        <v>82</v>
      </c>
      <c r="V272" s="54" t="b">
        <f>+V270='Nota Jual'!H576</f>
        <v>1</v>
      </c>
      <c r="W272" s="54" t="b">
        <f>+W270='Nota Jual'!I576</f>
        <v>1</v>
      </c>
    </row>
    <row r="273" spans="1:53">
      <c r="A273" s="54" t="s">
        <v>24</v>
      </c>
      <c r="B273" s="54">
        <f>+'Nota Jual'!B579</f>
        <v>24</v>
      </c>
      <c r="C273" s="54" t="str">
        <f>+'Nota Jual'!A579</f>
        <v>Juni</v>
      </c>
    </row>
    <row r="274" spans="1:53">
      <c r="A274" s="55" t="s">
        <v>25</v>
      </c>
      <c r="B274" s="55"/>
      <c r="C274" s="55"/>
      <c r="D274" s="55"/>
      <c r="E274" s="55"/>
      <c r="F274" s="285"/>
      <c r="G274" s="55" t="s">
        <v>26</v>
      </c>
      <c r="H274" s="55"/>
      <c r="I274" s="55"/>
      <c r="J274" s="55"/>
      <c r="K274" s="55"/>
      <c r="L274" s="285"/>
      <c r="M274" s="55" t="s">
        <v>27</v>
      </c>
      <c r="N274" s="55"/>
      <c r="O274" s="55"/>
      <c r="P274" s="55"/>
      <c r="Q274" s="55"/>
      <c r="R274" s="285"/>
      <c r="S274" s="55" t="s">
        <v>37</v>
      </c>
      <c r="T274" s="55"/>
      <c r="U274" s="55"/>
      <c r="V274" s="55"/>
      <c r="W274" s="55"/>
      <c r="X274" s="285"/>
      <c r="Y274" s="55" t="s">
        <v>29</v>
      </c>
      <c r="Z274" s="55"/>
      <c r="AA274" s="55"/>
      <c r="AB274" s="55"/>
      <c r="AC274" s="55"/>
      <c r="AD274" s="55"/>
      <c r="AE274" s="55" t="s">
        <v>30</v>
      </c>
      <c r="AF274" s="55"/>
      <c r="AG274" s="55"/>
      <c r="AH274" s="55"/>
      <c r="AI274" s="55"/>
      <c r="AJ274" s="55"/>
      <c r="AK274" s="55" t="s">
        <v>31</v>
      </c>
      <c r="AL274" s="55"/>
      <c r="AM274" s="55"/>
      <c r="AN274" s="55"/>
      <c r="AO274" s="55"/>
      <c r="AP274" s="55"/>
      <c r="AQ274" s="55" t="s">
        <v>32</v>
      </c>
      <c r="AR274" s="55"/>
      <c r="AS274" s="55"/>
      <c r="AT274" s="55"/>
      <c r="AU274" s="55"/>
      <c r="AV274" s="55"/>
      <c r="AW274" s="55" t="s">
        <v>33</v>
      </c>
      <c r="AX274" s="55"/>
      <c r="AY274" s="55"/>
      <c r="AZ274" s="55"/>
      <c r="BA274" s="55"/>
    </row>
    <row r="275" spans="1:53">
      <c r="A275" s="56" t="s">
        <v>34</v>
      </c>
      <c r="B275" s="56" t="s">
        <v>11</v>
      </c>
      <c r="C275" s="56" t="s">
        <v>12</v>
      </c>
      <c r="D275" s="56" t="s">
        <v>35</v>
      </c>
      <c r="E275" s="56" t="s">
        <v>36</v>
      </c>
      <c r="G275" s="56" t="s">
        <v>34</v>
      </c>
      <c r="H275" s="56" t="s">
        <v>11</v>
      </c>
      <c r="I275" s="56" t="s">
        <v>12</v>
      </c>
      <c r="J275" s="56" t="s">
        <v>35</v>
      </c>
      <c r="K275" s="56" t="s">
        <v>36</v>
      </c>
      <c r="M275" s="56" t="s">
        <v>34</v>
      </c>
      <c r="N275" s="56" t="s">
        <v>11</v>
      </c>
      <c r="O275" s="56" t="s">
        <v>12</v>
      </c>
      <c r="P275" s="56" t="s">
        <v>35</v>
      </c>
      <c r="Q275" s="56" t="s">
        <v>36</v>
      </c>
      <c r="S275" s="56" t="s">
        <v>34</v>
      </c>
      <c r="T275" s="56" t="s">
        <v>11</v>
      </c>
      <c r="U275" s="56" t="s">
        <v>12</v>
      </c>
      <c r="V275" s="56" t="s">
        <v>35</v>
      </c>
      <c r="W275" s="56" t="s">
        <v>36</v>
      </c>
      <c r="Y275" s="56" t="s">
        <v>34</v>
      </c>
      <c r="Z275" s="56" t="s">
        <v>11</v>
      </c>
      <c r="AA275" s="56" t="s">
        <v>12</v>
      </c>
      <c r="AB275" s="56" t="s">
        <v>35</v>
      </c>
      <c r="AC275" s="56" t="s">
        <v>36</v>
      </c>
      <c r="AE275" s="56" t="s">
        <v>34</v>
      </c>
      <c r="AF275" s="56" t="s">
        <v>11</v>
      </c>
      <c r="AG275" s="56" t="s">
        <v>12</v>
      </c>
      <c r="AH275" s="56" t="s">
        <v>35</v>
      </c>
      <c r="AI275" s="56" t="s">
        <v>36</v>
      </c>
      <c r="AK275" s="56" t="s">
        <v>34</v>
      </c>
      <c r="AL275" s="56" t="s">
        <v>11</v>
      </c>
      <c r="AM275" s="56" t="s">
        <v>12</v>
      </c>
      <c r="AN275" s="56" t="s">
        <v>35</v>
      </c>
      <c r="AO275" s="56" t="s">
        <v>36</v>
      </c>
      <c r="AQ275" s="56" t="s">
        <v>34</v>
      </c>
      <c r="AR275" s="56" t="s">
        <v>11</v>
      </c>
      <c r="AS275" s="56" t="s">
        <v>12</v>
      </c>
      <c r="AT275" s="56" t="s">
        <v>35</v>
      </c>
      <c r="AU275" s="56" t="s">
        <v>36</v>
      </c>
      <c r="AW275" s="56" t="s">
        <v>34</v>
      </c>
      <c r="AX275" s="56" t="s">
        <v>11</v>
      </c>
      <c r="AY275" s="56" t="s">
        <v>12</v>
      </c>
      <c r="AZ275" s="56" t="s">
        <v>35</v>
      </c>
      <c r="BA275" s="56" t="s">
        <v>36</v>
      </c>
    </row>
    <row r="276" spans="1:53">
      <c r="A276" s="57">
        <f>+$A$4</f>
        <v>75</v>
      </c>
      <c r="B276" s="36"/>
      <c r="C276" s="36"/>
      <c r="D276" s="36">
        <f t="shared" ref="D276" si="394">AZ242</f>
        <v>-183</v>
      </c>
      <c r="E276" s="36">
        <f t="shared" ref="E276" si="395">+D276*A276*1000</f>
        <v>-13725000</v>
      </c>
      <c r="G276" s="57">
        <f>+$A$4</f>
        <v>75</v>
      </c>
      <c r="H276" s="36">
        <v>10</v>
      </c>
      <c r="I276" s="36">
        <v>11</v>
      </c>
      <c r="J276" s="36">
        <f t="shared" ref="J276" si="396">+(H276*12)+I276</f>
        <v>131</v>
      </c>
      <c r="K276" s="36">
        <f t="shared" ref="K276" si="397">+J276*G276*1000</f>
        <v>9825000</v>
      </c>
      <c r="M276" s="57">
        <f>+$A$4</f>
        <v>75</v>
      </c>
      <c r="N276" s="36">
        <v>2</v>
      </c>
      <c r="O276" s="36">
        <v>9</v>
      </c>
      <c r="P276" s="36">
        <f t="shared" ref="P276:P286" si="398">+(N276*12)+O276</f>
        <v>33</v>
      </c>
      <c r="Q276" s="36">
        <f t="shared" ref="Q276" si="399">+P276*M276*1000</f>
        <v>2475000</v>
      </c>
      <c r="S276" s="57">
        <f>+$A$4</f>
        <v>75</v>
      </c>
      <c r="T276" s="36"/>
      <c r="U276" s="36"/>
      <c r="V276" s="36">
        <f t="shared" ref="V276" si="400">+(T276*12)+U276</f>
        <v>0</v>
      </c>
      <c r="W276" s="36">
        <f t="shared" ref="W276" si="401">+V276*S276*1000</f>
        <v>0</v>
      </c>
      <c r="Y276" s="57">
        <f>+$A$4</f>
        <v>75</v>
      </c>
      <c r="Z276" s="36"/>
      <c r="AA276" s="36"/>
      <c r="AB276" s="36">
        <f t="shared" ref="AB276" si="402">+(Z276*12)+AA276</f>
        <v>0</v>
      </c>
      <c r="AC276" s="36">
        <f t="shared" ref="AC276" si="403">+AB276*Y276*1000</f>
        <v>0</v>
      </c>
      <c r="AE276" s="57">
        <f>+$A$4</f>
        <v>75</v>
      </c>
      <c r="AF276" s="36"/>
      <c r="AG276" s="36"/>
      <c r="AH276" s="36">
        <f t="shared" ref="AH276" si="404">+(AF276*12)+AG276</f>
        <v>0</v>
      </c>
      <c r="AI276" s="36">
        <f t="shared" ref="AI276" si="405">+AH276*AE276*1000</f>
        <v>0</v>
      </c>
      <c r="AK276" s="57">
        <f>+$A$4</f>
        <v>75</v>
      </c>
      <c r="AL276" s="36"/>
      <c r="AM276" s="36"/>
      <c r="AN276" s="36">
        <f t="shared" ref="AN276" si="406">+(AL276*12)+AM276</f>
        <v>0</v>
      </c>
      <c r="AO276" s="36">
        <f t="shared" ref="AO276" si="407">+AN276*AK276*1000</f>
        <v>0</v>
      </c>
      <c r="AQ276" s="57">
        <f>+$A$4</f>
        <v>75</v>
      </c>
      <c r="AR276" s="36"/>
      <c r="AS276" s="36"/>
      <c r="AT276" s="36">
        <f t="shared" ref="AT276" si="408">+(AR276*12)+AS276</f>
        <v>0</v>
      </c>
      <c r="AU276" s="36">
        <f t="shared" ref="AU276" si="409">+AT276*AQ276*1000</f>
        <v>0</v>
      </c>
      <c r="AW276" s="57">
        <f>+$A$4</f>
        <v>75</v>
      </c>
      <c r="AX276" s="36"/>
      <c r="AY276" s="36"/>
      <c r="AZ276" s="36">
        <f t="shared" ref="AZ276" si="410">+D276+J276-P276+V276+AB276-AH276+AN276-AT276</f>
        <v>-85</v>
      </c>
      <c r="BA276" s="36">
        <f t="shared" ref="BA276" si="411">+AZ276*AW276*1000</f>
        <v>-6375000</v>
      </c>
    </row>
    <row r="277" spans="1:53">
      <c r="A277" s="57">
        <f>$A$5</f>
        <v>58</v>
      </c>
      <c r="B277" s="36"/>
      <c r="C277" s="36"/>
      <c r="D277" s="36">
        <f t="shared" ref="D277:D300" si="412">AZ243</f>
        <v>72</v>
      </c>
      <c r="E277" s="36">
        <f t="shared" ref="E277:E302" si="413">+D277*A277*1000</f>
        <v>4176000</v>
      </c>
      <c r="G277" s="57">
        <f>$A$5</f>
        <v>58</v>
      </c>
      <c r="H277" s="36"/>
      <c r="I277" s="36"/>
      <c r="J277" s="36">
        <f t="shared" ref="J277:J302" si="414">+(H277*12)+I277</f>
        <v>0</v>
      </c>
      <c r="K277" s="36">
        <f t="shared" ref="K277:K302" si="415">+J277*G277*1000</f>
        <v>0</v>
      </c>
      <c r="M277" s="57">
        <f>$A$5</f>
        <v>58</v>
      </c>
      <c r="N277" s="36"/>
      <c r="O277" s="36"/>
      <c r="P277" s="36">
        <f t="shared" si="398"/>
        <v>0</v>
      </c>
      <c r="Q277" s="36">
        <f t="shared" ref="Q277:Q302" si="416">+P277*M277*1000</f>
        <v>0</v>
      </c>
      <c r="S277" s="57">
        <f>$A$5</f>
        <v>58</v>
      </c>
      <c r="T277" s="36"/>
      <c r="U277" s="36"/>
      <c r="V277" s="36">
        <f t="shared" ref="V277:V302" si="417">+(T277*12)+U277</f>
        <v>0</v>
      </c>
      <c r="W277" s="36">
        <f t="shared" ref="W277:W302" si="418">+V277*S277*1000</f>
        <v>0</v>
      </c>
      <c r="Y277" s="57">
        <f>$A$5</f>
        <v>58</v>
      </c>
      <c r="Z277" s="36"/>
      <c r="AA277" s="36"/>
      <c r="AB277" s="36">
        <f t="shared" ref="AB277:AB302" si="419">+(Z277*12)+AA277</f>
        <v>0</v>
      </c>
      <c r="AC277" s="36">
        <f t="shared" ref="AC277:AC302" si="420">+AB277*Y277*1000</f>
        <v>0</v>
      </c>
      <c r="AE277" s="57">
        <f>$A$5</f>
        <v>58</v>
      </c>
      <c r="AF277" s="36"/>
      <c r="AG277" s="36"/>
      <c r="AH277" s="36">
        <f t="shared" ref="AH277:AH302" si="421">+(AF277*12)+AG277</f>
        <v>0</v>
      </c>
      <c r="AI277" s="36">
        <f t="shared" ref="AI277:AI302" si="422">+AH277*AE277*1000</f>
        <v>0</v>
      </c>
      <c r="AK277" s="57">
        <f>$A$5</f>
        <v>58</v>
      </c>
      <c r="AL277" s="36"/>
      <c r="AM277" s="36"/>
      <c r="AN277" s="36">
        <f t="shared" ref="AN277:AN302" si="423">+(AL277*12)+AM277</f>
        <v>0</v>
      </c>
      <c r="AO277" s="36">
        <f t="shared" ref="AO277:AO302" si="424">+AN277*AK277*1000</f>
        <v>0</v>
      </c>
      <c r="AQ277" s="57">
        <f>$A$5</f>
        <v>58</v>
      </c>
      <c r="AR277" s="36"/>
      <c r="AS277" s="36"/>
      <c r="AT277" s="36">
        <f t="shared" ref="AT277:AT302" si="425">+(AR277*12)+AS277</f>
        <v>0</v>
      </c>
      <c r="AU277" s="36">
        <f t="shared" ref="AU277:AU302" si="426">+AT277*AQ277*1000</f>
        <v>0</v>
      </c>
      <c r="AW277" s="57">
        <f>$A$5</f>
        <v>58</v>
      </c>
      <c r="AX277" s="36"/>
      <c r="AY277" s="36"/>
      <c r="AZ277" s="36">
        <f t="shared" ref="AZ277:AZ302" si="427">+D277+J277-P277+V277+AB277-AH277+AN277-AT277</f>
        <v>72</v>
      </c>
      <c r="BA277" s="36">
        <f t="shared" ref="BA277:BA302" si="428">+AZ277*AW277*1000</f>
        <v>4176000</v>
      </c>
    </row>
    <row r="278" spans="1:53">
      <c r="A278" s="57">
        <f>+$A$6</f>
        <v>80</v>
      </c>
      <c r="B278" s="36"/>
      <c r="C278" s="36"/>
      <c r="D278" s="36">
        <f>AZ244</f>
        <v>0</v>
      </c>
      <c r="E278" s="36">
        <f t="shared" si="413"/>
        <v>0</v>
      </c>
      <c r="G278" s="57">
        <f>+$A$6</f>
        <v>80</v>
      </c>
      <c r="H278" s="36"/>
      <c r="I278" s="36"/>
      <c r="J278" s="36">
        <f t="shared" si="414"/>
        <v>0</v>
      </c>
      <c r="K278" s="36">
        <f t="shared" si="415"/>
        <v>0</v>
      </c>
      <c r="M278" s="57">
        <f>+$A$6</f>
        <v>80</v>
      </c>
      <c r="N278" s="36"/>
      <c r="O278" s="36"/>
      <c r="P278" s="36">
        <f t="shared" si="398"/>
        <v>0</v>
      </c>
      <c r="Q278" s="36">
        <f t="shared" si="416"/>
        <v>0</v>
      </c>
      <c r="S278" s="57">
        <f>+$A$6</f>
        <v>80</v>
      </c>
      <c r="T278" s="36"/>
      <c r="U278" s="36"/>
      <c r="V278" s="36">
        <f t="shared" si="417"/>
        <v>0</v>
      </c>
      <c r="W278" s="36">
        <f t="shared" si="418"/>
        <v>0</v>
      </c>
      <c r="Y278" s="57">
        <f>+$A$6</f>
        <v>80</v>
      </c>
      <c r="Z278" s="36"/>
      <c r="AA278" s="36"/>
      <c r="AB278" s="36">
        <f t="shared" si="419"/>
        <v>0</v>
      </c>
      <c r="AC278" s="36">
        <f t="shared" si="420"/>
        <v>0</v>
      </c>
      <c r="AE278" s="57">
        <f>+$A$6</f>
        <v>80</v>
      </c>
      <c r="AF278" s="36"/>
      <c r="AG278" s="36"/>
      <c r="AH278" s="36">
        <f t="shared" si="421"/>
        <v>0</v>
      </c>
      <c r="AI278" s="36">
        <f t="shared" si="422"/>
        <v>0</v>
      </c>
      <c r="AK278" s="57">
        <f>+$A$6</f>
        <v>80</v>
      </c>
      <c r="AL278" s="36"/>
      <c r="AM278" s="36"/>
      <c r="AN278" s="36">
        <f t="shared" si="423"/>
        <v>0</v>
      </c>
      <c r="AO278" s="36">
        <f t="shared" si="424"/>
        <v>0</v>
      </c>
      <c r="AQ278" s="57">
        <f>+$A$6</f>
        <v>80</v>
      </c>
      <c r="AR278" s="36"/>
      <c r="AS278" s="36"/>
      <c r="AT278" s="36">
        <f t="shared" si="425"/>
        <v>0</v>
      </c>
      <c r="AU278" s="36">
        <f t="shared" si="426"/>
        <v>0</v>
      </c>
      <c r="AW278" s="57">
        <f>+$A$6</f>
        <v>80</v>
      </c>
      <c r="AX278" s="36"/>
      <c r="AY278" s="36"/>
      <c r="AZ278" s="36">
        <f t="shared" si="427"/>
        <v>0</v>
      </c>
      <c r="BA278" s="36">
        <f t="shared" si="428"/>
        <v>0</v>
      </c>
    </row>
    <row r="279" spans="1:53">
      <c r="A279" s="57">
        <f>+$A$7</f>
        <v>60</v>
      </c>
      <c r="B279" s="36"/>
      <c r="C279" s="36"/>
      <c r="D279" s="36">
        <f t="shared" si="412"/>
        <v>0</v>
      </c>
      <c r="E279" s="36">
        <f t="shared" si="413"/>
        <v>0</v>
      </c>
      <c r="G279" s="57">
        <f>+$A$7</f>
        <v>60</v>
      </c>
      <c r="H279" s="36"/>
      <c r="I279" s="36"/>
      <c r="J279" s="36">
        <f t="shared" si="414"/>
        <v>0</v>
      </c>
      <c r="K279" s="36">
        <f t="shared" si="415"/>
        <v>0</v>
      </c>
      <c r="M279" s="57">
        <f>+$A$7</f>
        <v>60</v>
      </c>
      <c r="N279" s="36"/>
      <c r="O279" s="36"/>
      <c r="P279" s="36">
        <f t="shared" si="398"/>
        <v>0</v>
      </c>
      <c r="Q279" s="36">
        <f t="shared" si="416"/>
        <v>0</v>
      </c>
      <c r="S279" s="57">
        <f>+$A$7</f>
        <v>60</v>
      </c>
      <c r="T279" s="36"/>
      <c r="U279" s="36"/>
      <c r="V279" s="36">
        <f t="shared" si="417"/>
        <v>0</v>
      </c>
      <c r="W279" s="36">
        <f t="shared" si="418"/>
        <v>0</v>
      </c>
      <c r="Y279" s="57">
        <f>+$A$7</f>
        <v>60</v>
      </c>
      <c r="Z279" s="36"/>
      <c r="AA279" s="36"/>
      <c r="AB279" s="36">
        <f t="shared" si="419"/>
        <v>0</v>
      </c>
      <c r="AC279" s="36">
        <f t="shared" si="420"/>
        <v>0</v>
      </c>
      <c r="AE279" s="57">
        <f>+$A$7</f>
        <v>60</v>
      </c>
      <c r="AF279" s="36"/>
      <c r="AG279" s="36"/>
      <c r="AH279" s="36">
        <f t="shared" si="421"/>
        <v>0</v>
      </c>
      <c r="AI279" s="36">
        <f t="shared" si="422"/>
        <v>0</v>
      </c>
      <c r="AK279" s="57">
        <f>+$A$7</f>
        <v>60</v>
      </c>
      <c r="AL279" s="36"/>
      <c r="AM279" s="36"/>
      <c r="AN279" s="36">
        <f t="shared" si="423"/>
        <v>0</v>
      </c>
      <c r="AO279" s="36">
        <f t="shared" si="424"/>
        <v>0</v>
      </c>
      <c r="AQ279" s="57">
        <f>+$A$7</f>
        <v>60</v>
      </c>
      <c r="AR279" s="36"/>
      <c r="AS279" s="36"/>
      <c r="AT279" s="36">
        <f t="shared" si="425"/>
        <v>0</v>
      </c>
      <c r="AU279" s="36">
        <f t="shared" si="426"/>
        <v>0</v>
      </c>
      <c r="AW279" s="57">
        <f>+$A$7</f>
        <v>60</v>
      </c>
      <c r="AX279" s="36"/>
      <c r="AY279" s="36"/>
      <c r="AZ279" s="36">
        <f t="shared" si="427"/>
        <v>0</v>
      </c>
      <c r="BA279" s="36">
        <f t="shared" si="428"/>
        <v>0</v>
      </c>
    </row>
    <row r="280" spans="1:53">
      <c r="A280" s="57">
        <f>+$A$8</f>
        <v>82</v>
      </c>
      <c r="B280" s="36"/>
      <c r="C280" s="36"/>
      <c r="D280" s="36">
        <f t="shared" si="412"/>
        <v>29</v>
      </c>
      <c r="E280" s="36">
        <f t="shared" si="413"/>
        <v>2378000</v>
      </c>
      <c r="G280" s="57">
        <f>+$A$8</f>
        <v>82</v>
      </c>
      <c r="H280" s="36"/>
      <c r="I280" s="36"/>
      <c r="J280" s="36">
        <f t="shared" si="414"/>
        <v>0</v>
      </c>
      <c r="K280" s="36">
        <f t="shared" si="415"/>
        <v>0</v>
      </c>
      <c r="M280" s="57">
        <f>+$A$8</f>
        <v>82</v>
      </c>
      <c r="N280" s="36"/>
      <c r="O280" s="36"/>
      <c r="P280" s="36">
        <f t="shared" si="398"/>
        <v>0</v>
      </c>
      <c r="Q280" s="36">
        <f t="shared" si="416"/>
        <v>0</v>
      </c>
      <c r="S280" s="57">
        <f>+$A$8</f>
        <v>82</v>
      </c>
      <c r="T280" s="36"/>
      <c r="U280" s="36"/>
      <c r="V280" s="36">
        <f t="shared" si="417"/>
        <v>0</v>
      </c>
      <c r="W280" s="36">
        <f t="shared" si="418"/>
        <v>0</v>
      </c>
      <c r="Y280" s="57">
        <f>+$A$8</f>
        <v>82</v>
      </c>
      <c r="Z280" s="36"/>
      <c r="AA280" s="36"/>
      <c r="AB280" s="36">
        <f t="shared" si="419"/>
        <v>0</v>
      </c>
      <c r="AC280" s="36">
        <f t="shared" si="420"/>
        <v>0</v>
      </c>
      <c r="AE280" s="57">
        <f>+$A$8</f>
        <v>82</v>
      </c>
      <c r="AF280" s="36"/>
      <c r="AG280" s="36"/>
      <c r="AH280" s="36">
        <f t="shared" si="421"/>
        <v>0</v>
      </c>
      <c r="AI280" s="36">
        <f t="shared" si="422"/>
        <v>0</v>
      </c>
      <c r="AK280" s="57">
        <f>+$A$8</f>
        <v>82</v>
      </c>
      <c r="AL280" s="36"/>
      <c r="AM280" s="36"/>
      <c r="AN280" s="36">
        <f t="shared" si="423"/>
        <v>0</v>
      </c>
      <c r="AO280" s="36">
        <f t="shared" si="424"/>
        <v>0</v>
      </c>
      <c r="AQ280" s="57">
        <f>+$A$8</f>
        <v>82</v>
      </c>
      <c r="AR280" s="36"/>
      <c r="AS280" s="36"/>
      <c r="AT280" s="36">
        <f t="shared" si="425"/>
        <v>0</v>
      </c>
      <c r="AU280" s="36">
        <f t="shared" si="426"/>
        <v>0</v>
      </c>
      <c r="AW280" s="57">
        <f>+$A$8</f>
        <v>82</v>
      </c>
      <c r="AX280" s="36"/>
      <c r="AY280" s="36"/>
      <c r="AZ280" s="36">
        <f t="shared" si="427"/>
        <v>29</v>
      </c>
      <c r="BA280" s="36">
        <f t="shared" si="428"/>
        <v>2378000</v>
      </c>
    </row>
    <row r="281" spans="1:53">
      <c r="A281" s="57">
        <f>+$A$9</f>
        <v>70</v>
      </c>
      <c r="B281" s="36"/>
      <c r="C281" s="36"/>
      <c r="D281" s="36">
        <f t="shared" si="412"/>
        <v>0</v>
      </c>
      <c r="E281" s="36">
        <f t="shared" si="413"/>
        <v>0</v>
      </c>
      <c r="G281" s="57">
        <f>+$A$9</f>
        <v>70</v>
      </c>
      <c r="H281" s="36"/>
      <c r="I281" s="36"/>
      <c r="J281" s="36">
        <f t="shared" si="414"/>
        <v>0</v>
      </c>
      <c r="K281" s="36">
        <f t="shared" si="415"/>
        <v>0</v>
      </c>
      <c r="M281" s="57">
        <f>+$A$9</f>
        <v>70</v>
      </c>
      <c r="N281" s="36"/>
      <c r="O281" s="36"/>
      <c r="P281" s="36">
        <f t="shared" si="398"/>
        <v>0</v>
      </c>
      <c r="Q281" s="36">
        <f t="shared" si="416"/>
        <v>0</v>
      </c>
      <c r="S281" s="57">
        <f>+$A$9</f>
        <v>70</v>
      </c>
      <c r="T281" s="36"/>
      <c r="U281" s="36"/>
      <c r="V281" s="36">
        <f t="shared" si="417"/>
        <v>0</v>
      </c>
      <c r="W281" s="36">
        <f t="shared" si="418"/>
        <v>0</v>
      </c>
      <c r="Y281" s="57">
        <f>+$A$9</f>
        <v>70</v>
      </c>
      <c r="Z281" s="36"/>
      <c r="AA281" s="36"/>
      <c r="AB281" s="36">
        <f t="shared" si="419"/>
        <v>0</v>
      </c>
      <c r="AC281" s="36">
        <f t="shared" si="420"/>
        <v>0</v>
      </c>
      <c r="AE281" s="57">
        <f>+$A$9</f>
        <v>70</v>
      </c>
      <c r="AF281" s="36"/>
      <c r="AG281" s="36"/>
      <c r="AH281" s="36">
        <f t="shared" si="421"/>
        <v>0</v>
      </c>
      <c r="AI281" s="36">
        <f t="shared" si="422"/>
        <v>0</v>
      </c>
      <c r="AK281" s="57">
        <f>+$A$9</f>
        <v>70</v>
      </c>
      <c r="AL281" s="36"/>
      <c r="AM281" s="36"/>
      <c r="AN281" s="36">
        <f t="shared" si="423"/>
        <v>0</v>
      </c>
      <c r="AO281" s="36">
        <f t="shared" si="424"/>
        <v>0</v>
      </c>
      <c r="AQ281" s="57">
        <f>+$A$9</f>
        <v>70</v>
      </c>
      <c r="AR281" s="36"/>
      <c r="AS281" s="36"/>
      <c r="AT281" s="36">
        <f t="shared" si="425"/>
        <v>0</v>
      </c>
      <c r="AU281" s="36">
        <f t="shared" si="426"/>
        <v>0</v>
      </c>
      <c r="AW281" s="57">
        <f>+$A$9</f>
        <v>70</v>
      </c>
      <c r="AX281" s="36"/>
      <c r="AY281" s="36"/>
      <c r="AZ281" s="36">
        <f t="shared" si="427"/>
        <v>0</v>
      </c>
      <c r="BA281" s="36">
        <f t="shared" si="428"/>
        <v>0</v>
      </c>
    </row>
    <row r="282" spans="1:53">
      <c r="A282" s="57">
        <f>+$A$10</f>
        <v>90</v>
      </c>
      <c r="B282" s="36"/>
      <c r="C282" s="36"/>
      <c r="D282" s="36">
        <f t="shared" si="412"/>
        <v>-246</v>
      </c>
      <c r="E282" s="36">
        <f t="shared" si="413"/>
        <v>-22140000</v>
      </c>
      <c r="G282" s="57">
        <f>+$A$10</f>
        <v>90</v>
      </c>
      <c r="H282" s="36"/>
      <c r="I282" s="36"/>
      <c r="J282" s="36">
        <f t="shared" si="414"/>
        <v>0</v>
      </c>
      <c r="K282" s="36">
        <f t="shared" si="415"/>
        <v>0</v>
      </c>
      <c r="M282" s="57">
        <f>+$A$10</f>
        <v>90</v>
      </c>
      <c r="N282" s="36"/>
      <c r="O282" s="36">
        <v>6</v>
      </c>
      <c r="P282" s="36">
        <f t="shared" si="398"/>
        <v>6</v>
      </c>
      <c r="Q282" s="36">
        <f t="shared" si="416"/>
        <v>540000</v>
      </c>
      <c r="S282" s="57">
        <f>+$A$10</f>
        <v>90</v>
      </c>
      <c r="T282" s="36"/>
      <c r="U282" s="36"/>
      <c r="V282" s="36">
        <f t="shared" si="417"/>
        <v>0</v>
      </c>
      <c r="W282" s="36">
        <f t="shared" si="418"/>
        <v>0</v>
      </c>
      <c r="Y282" s="57">
        <f>+$A$10</f>
        <v>90</v>
      </c>
      <c r="Z282" s="36"/>
      <c r="AA282" s="36"/>
      <c r="AB282" s="36">
        <f t="shared" si="419"/>
        <v>0</v>
      </c>
      <c r="AC282" s="36">
        <f t="shared" si="420"/>
        <v>0</v>
      </c>
      <c r="AE282" s="57">
        <f>+$A$10</f>
        <v>90</v>
      </c>
      <c r="AF282" s="36"/>
      <c r="AG282" s="36"/>
      <c r="AH282" s="36">
        <f t="shared" si="421"/>
        <v>0</v>
      </c>
      <c r="AI282" s="36">
        <f t="shared" si="422"/>
        <v>0</v>
      </c>
      <c r="AK282" s="57">
        <f>+$A$10</f>
        <v>90</v>
      </c>
      <c r="AL282" s="36"/>
      <c r="AM282" s="36"/>
      <c r="AN282" s="36">
        <f t="shared" si="423"/>
        <v>0</v>
      </c>
      <c r="AO282" s="36">
        <f t="shared" si="424"/>
        <v>0</v>
      </c>
      <c r="AQ282" s="57">
        <f>+$A$10</f>
        <v>90</v>
      </c>
      <c r="AR282" s="36"/>
      <c r="AS282" s="36"/>
      <c r="AT282" s="36">
        <f t="shared" si="425"/>
        <v>0</v>
      </c>
      <c r="AU282" s="36">
        <f t="shared" si="426"/>
        <v>0</v>
      </c>
      <c r="AW282" s="57">
        <f>+$A$10</f>
        <v>90</v>
      </c>
      <c r="AX282" s="36"/>
      <c r="AY282" s="36"/>
      <c r="AZ282" s="36">
        <f t="shared" si="427"/>
        <v>-252</v>
      </c>
      <c r="BA282" s="36">
        <f t="shared" si="428"/>
        <v>-22680000</v>
      </c>
    </row>
    <row r="283" spans="1:53">
      <c r="A283" s="57">
        <f>+$A$11</f>
        <v>68</v>
      </c>
      <c r="B283" s="36"/>
      <c r="C283" s="36"/>
      <c r="D283" s="36">
        <f t="shared" si="412"/>
        <v>1</v>
      </c>
      <c r="E283" s="36">
        <f t="shared" si="413"/>
        <v>68000</v>
      </c>
      <c r="G283" s="57">
        <f>+$A$11</f>
        <v>68</v>
      </c>
      <c r="H283" s="36"/>
      <c r="I283" s="36"/>
      <c r="J283" s="36">
        <f t="shared" si="414"/>
        <v>0</v>
      </c>
      <c r="K283" s="36">
        <f t="shared" si="415"/>
        <v>0</v>
      </c>
      <c r="M283" s="57">
        <f>+$A$11</f>
        <v>68</v>
      </c>
      <c r="N283" s="36"/>
      <c r="O283" s="36"/>
      <c r="P283" s="36">
        <f t="shared" si="398"/>
        <v>0</v>
      </c>
      <c r="Q283" s="36">
        <f t="shared" si="416"/>
        <v>0</v>
      </c>
      <c r="S283" s="57">
        <f>+$A$11</f>
        <v>68</v>
      </c>
      <c r="T283" s="36"/>
      <c r="U283" s="36"/>
      <c r="V283" s="36">
        <f t="shared" si="417"/>
        <v>0</v>
      </c>
      <c r="W283" s="36">
        <f t="shared" si="418"/>
        <v>0</v>
      </c>
      <c r="Y283" s="57">
        <f>+$A$11</f>
        <v>68</v>
      </c>
      <c r="Z283" s="36"/>
      <c r="AA283" s="36"/>
      <c r="AB283" s="36">
        <f t="shared" si="419"/>
        <v>0</v>
      </c>
      <c r="AC283" s="36">
        <f t="shared" si="420"/>
        <v>0</v>
      </c>
      <c r="AE283" s="57">
        <f>+$A$11</f>
        <v>68</v>
      </c>
      <c r="AF283" s="36"/>
      <c r="AG283" s="36"/>
      <c r="AH283" s="36">
        <f t="shared" si="421"/>
        <v>0</v>
      </c>
      <c r="AI283" s="36">
        <f t="shared" si="422"/>
        <v>0</v>
      </c>
      <c r="AK283" s="57">
        <f>+$A$11</f>
        <v>68</v>
      </c>
      <c r="AL283" s="36"/>
      <c r="AM283" s="36"/>
      <c r="AN283" s="36">
        <f t="shared" si="423"/>
        <v>0</v>
      </c>
      <c r="AO283" s="36">
        <f t="shared" si="424"/>
        <v>0</v>
      </c>
      <c r="AQ283" s="57">
        <f>+$A$11</f>
        <v>68</v>
      </c>
      <c r="AR283" s="36"/>
      <c r="AS283" s="36"/>
      <c r="AT283" s="36">
        <f t="shared" si="425"/>
        <v>0</v>
      </c>
      <c r="AU283" s="36">
        <f t="shared" si="426"/>
        <v>0</v>
      </c>
      <c r="AW283" s="57">
        <f>+$A$11</f>
        <v>68</v>
      </c>
      <c r="AX283" s="36"/>
      <c r="AY283" s="36"/>
      <c r="AZ283" s="36">
        <f t="shared" si="427"/>
        <v>1</v>
      </c>
      <c r="BA283" s="36">
        <f t="shared" si="428"/>
        <v>68000</v>
      </c>
    </row>
    <row r="284" spans="1:53">
      <c r="A284" s="57">
        <f>+$A$12</f>
        <v>135</v>
      </c>
      <c r="B284" s="36"/>
      <c r="C284" s="36"/>
      <c r="D284" s="36">
        <f t="shared" si="412"/>
        <v>59</v>
      </c>
      <c r="E284" s="36">
        <f t="shared" si="413"/>
        <v>7965000</v>
      </c>
      <c r="G284" s="57">
        <f>+$A$12</f>
        <v>135</v>
      </c>
      <c r="H284" s="36"/>
      <c r="I284" s="36"/>
      <c r="J284" s="36">
        <f t="shared" si="414"/>
        <v>0</v>
      </c>
      <c r="K284" s="36">
        <f t="shared" si="415"/>
        <v>0</v>
      </c>
      <c r="M284" s="57">
        <f>+$A$12</f>
        <v>135</v>
      </c>
      <c r="N284" s="36"/>
      <c r="O284" s="36"/>
      <c r="P284" s="36">
        <f t="shared" si="398"/>
        <v>0</v>
      </c>
      <c r="Q284" s="36">
        <f t="shared" si="416"/>
        <v>0</v>
      </c>
      <c r="S284" s="57">
        <f>+$A$12</f>
        <v>135</v>
      </c>
      <c r="T284" s="36"/>
      <c r="U284" s="36"/>
      <c r="V284" s="36">
        <f t="shared" si="417"/>
        <v>0</v>
      </c>
      <c r="W284" s="36">
        <f t="shared" si="418"/>
        <v>0</v>
      </c>
      <c r="Y284" s="57">
        <f>+$A$12</f>
        <v>135</v>
      </c>
      <c r="Z284" s="36"/>
      <c r="AA284" s="36"/>
      <c r="AB284" s="36">
        <f t="shared" si="419"/>
        <v>0</v>
      </c>
      <c r="AC284" s="36">
        <f t="shared" si="420"/>
        <v>0</v>
      </c>
      <c r="AE284" s="57">
        <f>+$A$12</f>
        <v>135</v>
      </c>
      <c r="AF284" s="36"/>
      <c r="AG284" s="36"/>
      <c r="AH284" s="36">
        <f t="shared" si="421"/>
        <v>0</v>
      </c>
      <c r="AI284" s="36">
        <f t="shared" si="422"/>
        <v>0</v>
      </c>
      <c r="AK284" s="57">
        <f>+$A$12</f>
        <v>135</v>
      </c>
      <c r="AL284" s="36"/>
      <c r="AM284" s="36"/>
      <c r="AN284" s="36">
        <f t="shared" si="423"/>
        <v>0</v>
      </c>
      <c r="AO284" s="36">
        <f t="shared" si="424"/>
        <v>0</v>
      </c>
      <c r="AQ284" s="57">
        <f>+$A$12</f>
        <v>135</v>
      </c>
      <c r="AR284" s="36"/>
      <c r="AS284" s="36"/>
      <c r="AT284" s="36">
        <f t="shared" si="425"/>
        <v>0</v>
      </c>
      <c r="AU284" s="36">
        <f t="shared" si="426"/>
        <v>0</v>
      </c>
      <c r="AW284" s="57">
        <f>+$A$12</f>
        <v>135</v>
      </c>
      <c r="AX284" s="36"/>
      <c r="AY284" s="36"/>
      <c r="AZ284" s="36">
        <f t="shared" si="427"/>
        <v>59</v>
      </c>
      <c r="BA284" s="36">
        <f t="shared" si="428"/>
        <v>7965000</v>
      </c>
    </row>
    <row r="285" spans="1:53">
      <c r="A285" s="57">
        <f>+$A$13</f>
        <v>100</v>
      </c>
      <c r="B285" s="36"/>
      <c r="C285" s="36"/>
      <c r="D285" s="36">
        <f t="shared" si="412"/>
        <v>67</v>
      </c>
      <c r="E285" s="36">
        <f t="shared" si="413"/>
        <v>6700000</v>
      </c>
      <c r="G285" s="57">
        <f>+$A$13</f>
        <v>100</v>
      </c>
      <c r="H285" s="36"/>
      <c r="I285" s="36"/>
      <c r="J285" s="36">
        <f t="shared" si="414"/>
        <v>0</v>
      </c>
      <c r="K285" s="36">
        <f t="shared" si="415"/>
        <v>0</v>
      </c>
      <c r="M285" s="57">
        <f>+$A$13</f>
        <v>100</v>
      </c>
      <c r="N285" s="36"/>
      <c r="O285" s="36">
        <v>8</v>
      </c>
      <c r="P285" s="36">
        <f t="shared" si="398"/>
        <v>8</v>
      </c>
      <c r="Q285" s="36">
        <f t="shared" si="416"/>
        <v>800000</v>
      </c>
      <c r="S285" s="57">
        <f>+$A$13</f>
        <v>100</v>
      </c>
      <c r="T285" s="36"/>
      <c r="U285" s="36"/>
      <c r="V285" s="36">
        <f t="shared" si="417"/>
        <v>0</v>
      </c>
      <c r="W285" s="36">
        <f t="shared" si="418"/>
        <v>0</v>
      </c>
      <c r="Y285" s="57">
        <f>+$A$13</f>
        <v>100</v>
      </c>
      <c r="Z285" s="36"/>
      <c r="AA285" s="36"/>
      <c r="AB285" s="36">
        <f t="shared" si="419"/>
        <v>0</v>
      </c>
      <c r="AC285" s="36">
        <f t="shared" si="420"/>
        <v>0</v>
      </c>
      <c r="AE285" s="57">
        <f>+$A$13</f>
        <v>100</v>
      </c>
      <c r="AF285" s="36"/>
      <c r="AG285" s="36"/>
      <c r="AH285" s="36">
        <f t="shared" si="421"/>
        <v>0</v>
      </c>
      <c r="AI285" s="36">
        <f t="shared" si="422"/>
        <v>0</v>
      </c>
      <c r="AK285" s="57">
        <f>+$A$13</f>
        <v>100</v>
      </c>
      <c r="AL285" s="36"/>
      <c r="AM285" s="36"/>
      <c r="AN285" s="36">
        <f t="shared" si="423"/>
        <v>0</v>
      </c>
      <c r="AO285" s="36">
        <f t="shared" si="424"/>
        <v>0</v>
      </c>
      <c r="AQ285" s="57">
        <f>+$A$13</f>
        <v>100</v>
      </c>
      <c r="AR285" s="36"/>
      <c r="AS285" s="36"/>
      <c r="AT285" s="36">
        <f t="shared" si="425"/>
        <v>0</v>
      </c>
      <c r="AU285" s="36">
        <f t="shared" si="426"/>
        <v>0</v>
      </c>
      <c r="AW285" s="57">
        <f>+$A$13</f>
        <v>100</v>
      </c>
      <c r="AX285" s="36"/>
      <c r="AY285" s="36"/>
      <c r="AZ285" s="36">
        <f t="shared" si="427"/>
        <v>59</v>
      </c>
      <c r="BA285" s="36">
        <f t="shared" si="428"/>
        <v>5900000</v>
      </c>
    </row>
    <row r="286" spans="1:53">
      <c r="A286" s="57">
        <f>+$A$14</f>
        <v>35</v>
      </c>
      <c r="B286" s="36"/>
      <c r="C286" s="36"/>
      <c r="D286" s="36">
        <f t="shared" si="412"/>
        <v>34</v>
      </c>
      <c r="E286" s="36">
        <f t="shared" si="413"/>
        <v>1190000</v>
      </c>
      <c r="G286" s="57">
        <f>+$A$14</f>
        <v>35</v>
      </c>
      <c r="H286" s="36"/>
      <c r="I286" s="36"/>
      <c r="J286" s="36">
        <f t="shared" si="414"/>
        <v>0</v>
      </c>
      <c r="K286" s="36">
        <f t="shared" si="415"/>
        <v>0</v>
      </c>
      <c r="M286" s="57">
        <f>+$A$14</f>
        <v>35</v>
      </c>
      <c r="N286" s="36"/>
      <c r="O286" s="36"/>
      <c r="P286" s="36">
        <f t="shared" si="398"/>
        <v>0</v>
      </c>
      <c r="Q286" s="36">
        <f t="shared" si="416"/>
        <v>0</v>
      </c>
      <c r="S286" s="57">
        <f>+$A$14</f>
        <v>35</v>
      </c>
      <c r="T286" s="36"/>
      <c r="U286" s="36"/>
      <c r="V286" s="36">
        <f t="shared" si="417"/>
        <v>0</v>
      </c>
      <c r="W286" s="36">
        <f t="shared" si="418"/>
        <v>0</v>
      </c>
      <c r="Y286" s="57">
        <f>+$A$14</f>
        <v>35</v>
      </c>
      <c r="Z286" s="36"/>
      <c r="AA286" s="36"/>
      <c r="AB286" s="36">
        <f t="shared" si="419"/>
        <v>0</v>
      </c>
      <c r="AC286" s="36">
        <f t="shared" si="420"/>
        <v>0</v>
      </c>
      <c r="AE286" s="57">
        <f>+$A$14</f>
        <v>35</v>
      </c>
      <c r="AF286" s="36"/>
      <c r="AG286" s="36"/>
      <c r="AH286" s="36">
        <f t="shared" si="421"/>
        <v>0</v>
      </c>
      <c r="AI286" s="36">
        <f t="shared" si="422"/>
        <v>0</v>
      </c>
      <c r="AK286" s="57">
        <f>+$A$14</f>
        <v>35</v>
      </c>
      <c r="AL286" s="36"/>
      <c r="AM286" s="36"/>
      <c r="AN286" s="36">
        <f t="shared" si="423"/>
        <v>0</v>
      </c>
      <c r="AO286" s="36">
        <f t="shared" si="424"/>
        <v>0</v>
      </c>
      <c r="AQ286" s="57">
        <f>+$A$14</f>
        <v>35</v>
      </c>
      <c r="AR286" s="36"/>
      <c r="AS286" s="36"/>
      <c r="AT286" s="36">
        <f t="shared" si="425"/>
        <v>0</v>
      </c>
      <c r="AU286" s="36">
        <f t="shared" si="426"/>
        <v>0</v>
      </c>
      <c r="AW286" s="57">
        <f>+$A$14</f>
        <v>35</v>
      </c>
      <c r="AX286" s="36"/>
      <c r="AY286" s="36"/>
      <c r="AZ286" s="36">
        <f t="shared" si="427"/>
        <v>34</v>
      </c>
      <c r="BA286" s="36">
        <f t="shared" si="428"/>
        <v>1190000</v>
      </c>
    </row>
    <row r="287" spans="1:53">
      <c r="A287" s="57">
        <f>+$A$15</f>
        <v>57</v>
      </c>
      <c r="B287" s="36"/>
      <c r="C287" s="36"/>
      <c r="D287" s="36">
        <f t="shared" si="412"/>
        <v>0</v>
      </c>
      <c r="E287" s="36">
        <f t="shared" si="413"/>
        <v>0</v>
      </c>
      <c r="G287" s="57">
        <f>+$A$15</f>
        <v>57</v>
      </c>
      <c r="H287" s="36"/>
      <c r="I287" s="36"/>
      <c r="J287" s="36">
        <f t="shared" si="414"/>
        <v>0</v>
      </c>
      <c r="K287" s="36">
        <f t="shared" si="415"/>
        <v>0</v>
      </c>
      <c r="M287" s="57">
        <f>+$A$15</f>
        <v>57</v>
      </c>
      <c r="N287" s="36"/>
      <c r="O287" s="36"/>
      <c r="P287" s="36">
        <f t="shared" ref="P287:P302" si="429">+(N287*12)+O287</f>
        <v>0</v>
      </c>
      <c r="Q287" s="36">
        <f t="shared" si="416"/>
        <v>0</v>
      </c>
      <c r="S287" s="57">
        <f>+$A$15</f>
        <v>57</v>
      </c>
      <c r="T287" s="36"/>
      <c r="U287" s="36"/>
      <c r="V287" s="36">
        <f t="shared" si="417"/>
        <v>0</v>
      </c>
      <c r="W287" s="36">
        <f t="shared" si="418"/>
        <v>0</v>
      </c>
      <c r="Y287" s="57">
        <f>+$A$15</f>
        <v>57</v>
      </c>
      <c r="Z287" s="36"/>
      <c r="AA287" s="36"/>
      <c r="AB287" s="36">
        <f t="shared" si="419"/>
        <v>0</v>
      </c>
      <c r="AC287" s="36">
        <f t="shared" si="420"/>
        <v>0</v>
      </c>
      <c r="AE287" s="57">
        <f>+$A$15</f>
        <v>57</v>
      </c>
      <c r="AF287" s="36"/>
      <c r="AG287" s="36"/>
      <c r="AH287" s="36">
        <f t="shared" si="421"/>
        <v>0</v>
      </c>
      <c r="AI287" s="36">
        <f t="shared" si="422"/>
        <v>0</v>
      </c>
      <c r="AK287" s="57">
        <f>+$A$15</f>
        <v>57</v>
      </c>
      <c r="AL287" s="36"/>
      <c r="AM287" s="36"/>
      <c r="AN287" s="36">
        <f t="shared" si="423"/>
        <v>0</v>
      </c>
      <c r="AO287" s="36">
        <f t="shared" si="424"/>
        <v>0</v>
      </c>
      <c r="AQ287" s="57">
        <f>+$A$15</f>
        <v>57</v>
      </c>
      <c r="AR287" s="36"/>
      <c r="AS287" s="36"/>
      <c r="AT287" s="36">
        <f t="shared" si="425"/>
        <v>0</v>
      </c>
      <c r="AU287" s="36">
        <f t="shared" si="426"/>
        <v>0</v>
      </c>
      <c r="AW287" s="57">
        <f>+$A$15</f>
        <v>57</v>
      </c>
      <c r="AX287" s="36"/>
      <c r="AY287" s="36"/>
      <c r="AZ287" s="36">
        <f t="shared" si="427"/>
        <v>0</v>
      </c>
      <c r="BA287" s="36">
        <f t="shared" si="428"/>
        <v>0</v>
      </c>
    </row>
    <row r="288" spans="1:53">
      <c r="A288" s="57">
        <f>+$A$16</f>
        <v>20</v>
      </c>
      <c r="B288" s="36"/>
      <c r="C288" s="36"/>
      <c r="D288" s="36">
        <f t="shared" si="412"/>
        <v>117</v>
      </c>
      <c r="E288" s="36">
        <f t="shared" si="413"/>
        <v>2340000</v>
      </c>
      <c r="G288" s="57">
        <f>+$A$16</f>
        <v>20</v>
      </c>
      <c r="H288" s="36"/>
      <c r="I288" s="36"/>
      <c r="J288" s="36">
        <f t="shared" si="414"/>
        <v>0</v>
      </c>
      <c r="K288" s="36">
        <f t="shared" si="415"/>
        <v>0</v>
      </c>
      <c r="M288" s="57">
        <f>+$A$16</f>
        <v>20</v>
      </c>
      <c r="N288" s="36"/>
      <c r="O288" s="36"/>
      <c r="P288" s="36">
        <f t="shared" si="429"/>
        <v>0</v>
      </c>
      <c r="Q288" s="36">
        <f t="shared" si="416"/>
        <v>0</v>
      </c>
      <c r="S288" s="57">
        <f>+$A$16</f>
        <v>20</v>
      </c>
      <c r="T288" s="36"/>
      <c r="U288" s="36"/>
      <c r="V288" s="36">
        <f t="shared" si="417"/>
        <v>0</v>
      </c>
      <c r="W288" s="36">
        <f t="shared" si="418"/>
        <v>0</v>
      </c>
      <c r="Y288" s="57">
        <f>+$A$16</f>
        <v>20</v>
      </c>
      <c r="Z288" s="36"/>
      <c r="AA288" s="36"/>
      <c r="AB288" s="36">
        <f t="shared" si="419"/>
        <v>0</v>
      </c>
      <c r="AC288" s="36">
        <f t="shared" si="420"/>
        <v>0</v>
      </c>
      <c r="AE288" s="57">
        <f>+$A$16</f>
        <v>20</v>
      </c>
      <c r="AF288" s="36"/>
      <c r="AG288" s="36"/>
      <c r="AH288" s="36">
        <f t="shared" si="421"/>
        <v>0</v>
      </c>
      <c r="AI288" s="36">
        <f t="shared" si="422"/>
        <v>0</v>
      </c>
      <c r="AK288" s="57">
        <f>+$A$16</f>
        <v>20</v>
      </c>
      <c r="AL288" s="36"/>
      <c r="AM288" s="36"/>
      <c r="AN288" s="36">
        <f t="shared" si="423"/>
        <v>0</v>
      </c>
      <c r="AO288" s="36">
        <f t="shared" si="424"/>
        <v>0</v>
      </c>
      <c r="AQ288" s="57">
        <f>+$A$16</f>
        <v>20</v>
      </c>
      <c r="AR288" s="36"/>
      <c r="AS288" s="36"/>
      <c r="AT288" s="36">
        <f t="shared" si="425"/>
        <v>0</v>
      </c>
      <c r="AU288" s="36">
        <f t="shared" si="426"/>
        <v>0</v>
      </c>
      <c r="AW288" s="57">
        <f>+$A$16</f>
        <v>20</v>
      </c>
      <c r="AX288" s="36"/>
      <c r="AY288" s="36"/>
      <c r="AZ288" s="36">
        <f t="shared" si="427"/>
        <v>117</v>
      </c>
      <c r="BA288" s="36">
        <f t="shared" si="428"/>
        <v>2340000</v>
      </c>
    </row>
    <row r="289" spans="1:53">
      <c r="A289" s="57">
        <f>+$A$17</f>
        <v>38</v>
      </c>
      <c r="B289" s="36"/>
      <c r="C289" s="36"/>
      <c r="D289" s="36">
        <f t="shared" si="412"/>
        <v>1</v>
      </c>
      <c r="E289" s="36">
        <f t="shared" si="413"/>
        <v>38000</v>
      </c>
      <c r="G289" s="57">
        <f>+$A$17</f>
        <v>38</v>
      </c>
      <c r="H289" s="36"/>
      <c r="I289" s="36"/>
      <c r="J289" s="36">
        <f t="shared" si="414"/>
        <v>0</v>
      </c>
      <c r="K289" s="36">
        <f t="shared" si="415"/>
        <v>0</v>
      </c>
      <c r="M289" s="57">
        <f>+$A$17</f>
        <v>38</v>
      </c>
      <c r="N289" s="36"/>
      <c r="O289" s="36"/>
      <c r="P289" s="36">
        <f t="shared" si="429"/>
        <v>0</v>
      </c>
      <c r="Q289" s="36">
        <f t="shared" si="416"/>
        <v>0</v>
      </c>
      <c r="S289" s="57">
        <f>+$A$17</f>
        <v>38</v>
      </c>
      <c r="T289" s="36"/>
      <c r="U289" s="36"/>
      <c r="V289" s="36">
        <f t="shared" si="417"/>
        <v>0</v>
      </c>
      <c r="W289" s="36">
        <f t="shared" si="418"/>
        <v>0</v>
      </c>
      <c r="Y289" s="57">
        <f>+$A$17</f>
        <v>38</v>
      </c>
      <c r="Z289" s="36"/>
      <c r="AA289" s="36"/>
      <c r="AB289" s="36">
        <f t="shared" si="419"/>
        <v>0</v>
      </c>
      <c r="AC289" s="36">
        <f t="shared" si="420"/>
        <v>0</v>
      </c>
      <c r="AE289" s="57">
        <f>+$A$17</f>
        <v>38</v>
      </c>
      <c r="AF289" s="36"/>
      <c r="AG289" s="36"/>
      <c r="AH289" s="36">
        <f t="shared" si="421"/>
        <v>0</v>
      </c>
      <c r="AI289" s="36">
        <f t="shared" si="422"/>
        <v>0</v>
      </c>
      <c r="AK289" s="57">
        <f>+$A$17</f>
        <v>38</v>
      </c>
      <c r="AL289" s="36"/>
      <c r="AM289" s="36"/>
      <c r="AN289" s="36">
        <f t="shared" si="423"/>
        <v>0</v>
      </c>
      <c r="AO289" s="36">
        <f t="shared" si="424"/>
        <v>0</v>
      </c>
      <c r="AQ289" s="57">
        <f>+$A$17</f>
        <v>38</v>
      </c>
      <c r="AR289" s="36"/>
      <c r="AS289" s="36"/>
      <c r="AT289" s="36">
        <f t="shared" si="425"/>
        <v>0</v>
      </c>
      <c r="AU289" s="36">
        <f t="shared" si="426"/>
        <v>0</v>
      </c>
      <c r="AW289" s="57">
        <f>+$A$17</f>
        <v>38</v>
      </c>
      <c r="AX289" s="36"/>
      <c r="AY289" s="36"/>
      <c r="AZ289" s="36">
        <f t="shared" si="427"/>
        <v>1</v>
      </c>
      <c r="BA289" s="36">
        <f t="shared" si="428"/>
        <v>38000</v>
      </c>
    </row>
    <row r="290" spans="1:53">
      <c r="A290" s="57">
        <f>+$A$18</f>
        <v>40</v>
      </c>
      <c r="B290" s="36"/>
      <c r="C290" s="36"/>
      <c r="D290" s="36">
        <f t="shared" si="412"/>
        <v>-4</v>
      </c>
      <c r="E290" s="36">
        <f t="shared" si="413"/>
        <v>-160000</v>
      </c>
      <c r="G290" s="57">
        <f>+$A$18</f>
        <v>40</v>
      </c>
      <c r="H290" s="36"/>
      <c r="I290" s="36"/>
      <c r="J290" s="36">
        <f t="shared" si="414"/>
        <v>0</v>
      </c>
      <c r="K290" s="36">
        <f t="shared" si="415"/>
        <v>0</v>
      </c>
      <c r="M290" s="57">
        <f>+$A$18</f>
        <v>40</v>
      </c>
      <c r="N290" s="36"/>
      <c r="O290" s="36"/>
      <c r="P290" s="36">
        <f t="shared" si="429"/>
        <v>0</v>
      </c>
      <c r="Q290" s="36">
        <f t="shared" si="416"/>
        <v>0</v>
      </c>
      <c r="S290" s="57">
        <f>+$A$18</f>
        <v>40</v>
      </c>
      <c r="T290" s="36"/>
      <c r="U290" s="36"/>
      <c r="V290" s="36">
        <f t="shared" si="417"/>
        <v>0</v>
      </c>
      <c r="W290" s="36">
        <f t="shared" si="418"/>
        <v>0</v>
      </c>
      <c r="Y290" s="57">
        <f>+$A$18</f>
        <v>40</v>
      </c>
      <c r="Z290" s="36"/>
      <c r="AA290" s="36"/>
      <c r="AB290" s="36">
        <f t="shared" si="419"/>
        <v>0</v>
      </c>
      <c r="AC290" s="36">
        <f t="shared" si="420"/>
        <v>0</v>
      </c>
      <c r="AE290" s="57">
        <f>+$A$18</f>
        <v>40</v>
      </c>
      <c r="AF290" s="36"/>
      <c r="AG290" s="36"/>
      <c r="AH290" s="36">
        <f t="shared" si="421"/>
        <v>0</v>
      </c>
      <c r="AI290" s="36">
        <f t="shared" si="422"/>
        <v>0</v>
      </c>
      <c r="AK290" s="57">
        <f>+$A$18</f>
        <v>40</v>
      </c>
      <c r="AL290" s="36"/>
      <c r="AM290" s="36"/>
      <c r="AN290" s="36">
        <f t="shared" si="423"/>
        <v>0</v>
      </c>
      <c r="AO290" s="36">
        <f t="shared" si="424"/>
        <v>0</v>
      </c>
      <c r="AQ290" s="57">
        <f>+$A$18</f>
        <v>40</v>
      </c>
      <c r="AR290" s="36"/>
      <c r="AS290" s="36"/>
      <c r="AT290" s="36">
        <f t="shared" si="425"/>
        <v>0</v>
      </c>
      <c r="AU290" s="36">
        <f t="shared" si="426"/>
        <v>0</v>
      </c>
      <c r="AW290" s="57">
        <f>+$A$18</f>
        <v>40</v>
      </c>
      <c r="AX290" s="36"/>
      <c r="AY290" s="36"/>
      <c r="AZ290" s="36">
        <f t="shared" si="427"/>
        <v>-4</v>
      </c>
      <c r="BA290" s="36">
        <f t="shared" si="428"/>
        <v>-160000</v>
      </c>
    </row>
    <row r="291" spans="1:53">
      <c r="A291" s="57">
        <f>+$A$19</f>
        <v>42</v>
      </c>
      <c r="B291" s="36"/>
      <c r="C291" s="36"/>
      <c r="D291" s="36">
        <f t="shared" si="412"/>
        <v>1214</v>
      </c>
      <c r="E291" s="36">
        <f t="shared" si="413"/>
        <v>50988000</v>
      </c>
      <c r="G291" s="57">
        <f>+$A$19</f>
        <v>42</v>
      </c>
      <c r="H291" s="36">
        <v>102</v>
      </c>
      <c r="I291" s="36">
        <v>11</v>
      </c>
      <c r="J291" s="36">
        <f t="shared" si="414"/>
        <v>1235</v>
      </c>
      <c r="K291" s="36">
        <f t="shared" si="415"/>
        <v>51870000</v>
      </c>
      <c r="M291" s="57">
        <f>+$A$19</f>
        <v>42</v>
      </c>
      <c r="N291" s="36">
        <v>110</v>
      </c>
      <c r="O291" s="36"/>
      <c r="P291" s="36">
        <f t="shared" si="429"/>
        <v>1320</v>
      </c>
      <c r="Q291" s="36">
        <f t="shared" si="416"/>
        <v>55440000</v>
      </c>
      <c r="S291" s="57">
        <f>+$A$19</f>
        <v>42</v>
      </c>
      <c r="T291" s="36"/>
      <c r="U291" s="36"/>
      <c r="V291" s="36">
        <f t="shared" si="417"/>
        <v>0</v>
      </c>
      <c r="W291" s="36">
        <f t="shared" si="418"/>
        <v>0</v>
      </c>
      <c r="Y291" s="57">
        <f>+$A$19</f>
        <v>42</v>
      </c>
      <c r="Z291" s="36"/>
      <c r="AA291" s="36"/>
      <c r="AB291" s="36">
        <f t="shared" si="419"/>
        <v>0</v>
      </c>
      <c r="AC291" s="36">
        <f t="shared" si="420"/>
        <v>0</v>
      </c>
      <c r="AE291" s="57">
        <f>+$A$19</f>
        <v>42</v>
      </c>
      <c r="AF291" s="36"/>
      <c r="AG291" s="36"/>
      <c r="AH291" s="36">
        <f t="shared" si="421"/>
        <v>0</v>
      </c>
      <c r="AI291" s="36">
        <f t="shared" si="422"/>
        <v>0</v>
      </c>
      <c r="AK291" s="57">
        <f>+$A$19</f>
        <v>42</v>
      </c>
      <c r="AL291" s="36"/>
      <c r="AM291" s="36"/>
      <c r="AN291" s="36">
        <f t="shared" si="423"/>
        <v>0</v>
      </c>
      <c r="AO291" s="36">
        <f t="shared" si="424"/>
        <v>0</v>
      </c>
      <c r="AQ291" s="57">
        <f>+$A$19</f>
        <v>42</v>
      </c>
      <c r="AR291" s="36"/>
      <c r="AS291" s="36"/>
      <c r="AT291" s="36">
        <f t="shared" si="425"/>
        <v>0</v>
      </c>
      <c r="AU291" s="36">
        <f t="shared" si="426"/>
        <v>0</v>
      </c>
      <c r="AW291" s="57">
        <f>+$A$19</f>
        <v>42</v>
      </c>
      <c r="AX291" s="36"/>
      <c r="AY291" s="36"/>
      <c r="AZ291" s="36">
        <f t="shared" si="427"/>
        <v>1129</v>
      </c>
      <c r="BA291" s="36">
        <f t="shared" si="428"/>
        <v>47418000</v>
      </c>
    </row>
    <row r="292" spans="1:53">
      <c r="A292" s="57">
        <f>+$A$20</f>
        <v>45</v>
      </c>
      <c r="B292" s="36"/>
      <c r="C292" s="36"/>
      <c r="D292" s="36">
        <f t="shared" si="412"/>
        <v>406</v>
      </c>
      <c r="E292" s="36">
        <f t="shared" si="413"/>
        <v>18270000</v>
      </c>
      <c r="G292" s="57">
        <f>+$A$20</f>
        <v>45</v>
      </c>
      <c r="H292" s="36"/>
      <c r="I292" s="36"/>
      <c r="J292" s="36">
        <f t="shared" si="414"/>
        <v>0</v>
      </c>
      <c r="K292" s="36">
        <f t="shared" si="415"/>
        <v>0</v>
      </c>
      <c r="M292" s="57">
        <f>+$A$20</f>
        <v>45</v>
      </c>
      <c r="N292" s="36"/>
      <c r="O292" s="36"/>
      <c r="P292" s="36">
        <f t="shared" si="429"/>
        <v>0</v>
      </c>
      <c r="Q292" s="36">
        <f t="shared" si="416"/>
        <v>0</v>
      </c>
      <c r="S292" s="57">
        <f>+$A$20</f>
        <v>45</v>
      </c>
      <c r="T292" s="36"/>
      <c r="U292" s="36"/>
      <c r="V292" s="36">
        <f t="shared" si="417"/>
        <v>0</v>
      </c>
      <c r="W292" s="36">
        <f t="shared" si="418"/>
        <v>0</v>
      </c>
      <c r="Y292" s="57">
        <f>+$A$20</f>
        <v>45</v>
      </c>
      <c r="Z292" s="36"/>
      <c r="AA292" s="36"/>
      <c r="AB292" s="36">
        <f t="shared" si="419"/>
        <v>0</v>
      </c>
      <c r="AC292" s="36">
        <f t="shared" si="420"/>
        <v>0</v>
      </c>
      <c r="AE292" s="57">
        <f>+$A$20</f>
        <v>45</v>
      </c>
      <c r="AF292" s="36"/>
      <c r="AG292" s="36"/>
      <c r="AH292" s="36">
        <f t="shared" si="421"/>
        <v>0</v>
      </c>
      <c r="AI292" s="36">
        <f t="shared" si="422"/>
        <v>0</v>
      </c>
      <c r="AK292" s="57">
        <f>+$A$20</f>
        <v>45</v>
      </c>
      <c r="AL292" s="36"/>
      <c r="AM292" s="36"/>
      <c r="AN292" s="36">
        <f t="shared" si="423"/>
        <v>0</v>
      </c>
      <c r="AO292" s="36">
        <f t="shared" si="424"/>
        <v>0</v>
      </c>
      <c r="AQ292" s="57">
        <f>+$A$20</f>
        <v>45</v>
      </c>
      <c r="AR292" s="36"/>
      <c r="AS292" s="36"/>
      <c r="AT292" s="36">
        <f t="shared" si="425"/>
        <v>0</v>
      </c>
      <c r="AU292" s="36">
        <f t="shared" si="426"/>
        <v>0</v>
      </c>
      <c r="AW292" s="57">
        <f>+$A$20</f>
        <v>45</v>
      </c>
      <c r="AX292" s="36"/>
      <c r="AY292" s="36"/>
      <c r="AZ292" s="36">
        <f t="shared" si="427"/>
        <v>406</v>
      </c>
      <c r="BA292" s="36">
        <f t="shared" si="428"/>
        <v>18270000</v>
      </c>
    </row>
    <row r="293" spans="1:53">
      <c r="A293" s="57">
        <f>+$A$21</f>
        <v>50</v>
      </c>
      <c r="B293" s="36"/>
      <c r="C293" s="36"/>
      <c r="D293" s="36">
        <f t="shared" si="412"/>
        <v>-92</v>
      </c>
      <c r="E293" s="36">
        <f t="shared" si="413"/>
        <v>-4600000</v>
      </c>
      <c r="G293" s="57">
        <f>+$A$21</f>
        <v>50</v>
      </c>
      <c r="H293" s="36"/>
      <c r="I293" s="36"/>
      <c r="J293" s="36">
        <f t="shared" si="414"/>
        <v>0</v>
      </c>
      <c r="K293" s="36">
        <f t="shared" si="415"/>
        <v>0</v>
      </c>
      <c r="M293" s="57">
        <f>+$A$21</f>
        <v>50</v>
      </c>
      <c r="N293" s="36"/>
      <c r="O293" s="36"/>
      <c r="P293" s="36">
        <f t="shared" si="429"/>
        <v>0</v>
      </c>
      <c r="Q293" s="36">
        <f t="shared" si="416"/>
        <v>0</v>
      </c>
      <c r="S293" s="57">
        <f>+$A$21</f>
        <v>50</v>
      </c>
      <c r="T293" s="36"/>
      <c r="U293" s="36"/>
      <c r="V293" s="36">
        <f t="shared" si="417"/>
        <v>0</v>
      </c>
      <c r="W293" s="36">
        <f t="shared" si="418"/>
        <v>0</v>
      </c>
      <c r="Y293" s="57">
        <f>+$A$21</f>
        <v>50</v>
      </c>
      <c r="Z293" s="36"/>
      <c r="AA293" s="36"/>
      <c r="AB293" s="36">
        <f t="shared" si="419"/>
        <v>0</v>
      </c>
      <c r="AC293" s="36">
        <f t="shared" si="420"/>
        <v>0</v>
      </c>
      <c r="AE293" s="57">
        <f>+$A$21</f>
        <v>50</v>
      </c>
      <c r="AF293" s="36"/>
      <c r="AG293" s="36"/>
      <c r="AH293" s="36">
        <f t="shared" si="421"/>
        <v>0</v>
      </c>
      <c r="AI293" s="36">
        <f t="shared" si="422"/>
        <v>0</v>
      </c>
      <c r="AK293" s="57">
        <f>+$A$21</f>
        <v>50</v>
      </c>
      <c r="AL293" s="36"/>
      <c r="AM293" s="36"/>
      <c r="AN293" s="36">
        <f t="shared" si="423"/>
        <v>0</v>
      </c>
      <c r="AO293" s="36">
        <f t="shared" si="424"/>
        <v>0</v>
      </c>
      <c r="AQ293" s="57">
        <f>+$A$21</f>
        <v>50</v>
      </c>
      <c r="AR293" s="36"/>
      <c r="AS293" s="36"/>
      <c r="AT293" s="36">
        <f t="shared" si="425"/>
        <v>0</v>
      </c>
      <c r="AU293" s="36">
        <f t="shared" si="426"/>
        <v>0</v>
      </c>
      <c r="AW293" s="57">
        <f>+$A$21</f>
        <v>50</v>
      </c>
      <c r="AX293" s="36"/>
      <c r="AY293" s="36"/>
      <c r="AZ293" s="36">
        <f t="shared" si="427"/>
        <v>-92</v>
      </c>
      <c r="BA293" s="36">
        <f t="shared" si="428"/>
        <v>-4600000</v>
      </c>
    </row>
    <row r="294" spans="1:53">
      <c r="A294" s="57">
        <f>+$A$22</f>
        <v>37</v>
      </c>
      <c r="B294" s="36"/>
      <c r="C294" s="36"/>
      <c r="D294" s="36">
        <f t="shared" si="412"/>
        <v>0</v>
      </c>
      <c r="E294" s="36">
        <f t="shared" si="413"/>
        <v>0</v>
      </c>
      <c r="G294" s="57">
        <f>+$A$22</f>
        <v>37</v>
      </c>
      <c r="H294" s="36"/>
      <c r="I294" s="36"/>
      <c r="J294" s="36">
        <f t="shared" si="414"/>
        <v>0</v>
      </c>
      <c r="K294" s="36">
        <f t="shared" si="415"/>
        <v>0</v>
      </c>
      <c r="M294" s="57">
        <f>+$A$22</f>
        <v>37</v>
      </c>
      <c r="N294" s="36"/>
      <c r="O294" s="36"/>
      <c r="P294" s="36">
        <f t="shared" si="429"/>
        <v>0</v>
      </c>
      <c r="Q294" s="36">
        <f t="shared" si="416"/>
        <v>0</v>
      </c>
      <c r="S294" s="57">
        <f>+$A$22</f>
        <v>37</v>
      </c>
      <c r="T294" s="36"/>
      <c r="U294" s="36"/>
      <c r="V294" s="36">
        <f t="shared" si="417"/>
        <v>0</v>
      </c>
      <c r="W294" s="36">
        <f t="shared" si="418"/>
        <v>0</v>
      </c>
      <c r="Y294" s="57">
        <f>+$A$22</f>
        <v>37</v>
      </c>
      <c r="Z294" s="36"/>
      <c r="AA294" s="36"/>
      <c r="AB294" s="36">
        <f t="shared" si="419"/>
        <v>0</v>
      </c>
      <c r="AC294" s="36">
        <f t="shared" si="420"/>
        <v>0</v>
      </c>
      <c r="AE294" s="57">
        <f>+$A$22</f>
        <v>37</v>
      </c>
      <c r="AF294" s="36"/>
      <c r="AG294" s="36"/>
      <c r="AH294" s="36">
        <f t="shared" si="421"/>
        <v>0</v>
      </c>
      <c r="AI294" s="36">
        <f t="shared" si="422"/>
        <v>0</v>
      </c>
      <c r="AK294" s="57">
        <f>+$A$22</f>
        <v>37</v>
      </c>
      <c r="AL294" s="36"/>
      <c r="AM294" s="36"/>
      <c r="AN294" s="36">
        <f t="shared" si="423"/>
        <v>0</v>
      </c>
      <c r="AO294" s="36">
        <f t="shared" si="424"/>
        <v>0</v>
      </c>
      <c r="AQ294" s="57">
        <f>+$A$22</f>
        <v>37</v>
      </c>
      <c r="AR294" s="36"/>
      <c r="AS294" s="36"/>
      <c r="AT294" s="36">
        <f t="shared" si="425"/>
        <v>0</v>
      </c>
      <c r="AU294" s="36">
        <f t="shared" si="426"/>
        <v>0</v>
      </c>
      <c r="AW294" s="57">
        <f>+$A$22</f>
        <v>37</v>
      </c>
      <c r="AX294" s="36"/>
      <c r="AY294" s="36"/>
      <c r="AZ294" s="36">
        <f t="shared" si="427"/>
        <v>0</v>
      </c>
      <c r="BA294" s="36">
        <f t="shared" si="428"/>
        <v>0</v>
      </c>
    </row>
    <row r="295" spans="1:53">
      <c r="A295" s="57">
        <f>+$A$23</f>
        <v>65</v>
      </c>
      <c r="B295" s="36"/>
      <c r="C295" s="36"/>
      <c r="D295" s="36">
        <f t="shared" si="412"/>
        <v>-924</v>
      </c>
      <c r="E295" s="36">
        <f t="shared" si="413"/>
        <v>-60060000</v>
      </c>
      <c r="G295" s="57">
        <f>+$A$23</f>
        <v>65</v>
      </c>
      <c r="H295" s="36">
        <v>12</v>
      </c>
      <c r="I295" s="36">
        <v>8</v>
      </c>
      <c r="J295" s="36">
        <f t="shared" si="414"/>
        <v>152</v>
      </c>
      <c r="K295" s="36">
        <f t="shared" si="415"/>
        <v>9880000</v>
      </c>
      <c r="M295" s="57">
        <f>+$A$23</f>
        <v>65</v>
      </c>
      <c r="N295" s="36">
        <v>14</v>
      </c>
      <c r="O295" s="36"/>
      <c r="P295" s="36">
        <f t="shared" si="429"/>
        <v>168</v>
      </c>
      <c r="Q295" s="36">
        <f t="shared" si="416"/>
        <v>10920000</v>
      </c>
      <c r="S295" s="57">
        <f>+$A$23</f>
        <v>65</v>
      </c>
      <c r="T295" s="36"/>
      <c r="U295" s="36"/>
      <c r="V295" s="36">
        <f t="shared" si="417"/>
        <v>0</v>
      </c>
      <c r="W295" s="36">
        <f t="shared" si="418"/>
        <v>0</v>
      </c>
      <c r="Y295" s="57">
        <f>+$A$23</f>
        <v>65</v>
      </c>
      <c r="Z295" s="36"/>
      <c r="AA295" s="36"/>
      <c r="AB295" s="36">
        <f t="shared" si="419"/>
        <v>0</v>
      </c>
      <c r="AC295" s="36">
        <f t="shared" si="420"/>
        <v>0</v>
      </c>
      <c r="AE295" s="57">
        <f>+$A$23</f>
        <v>65</v>
      </c>
      <c r="AF295" s="36"/>
      <c r="AG295" s="36"/>
      <c r="AH295" s="36">
        <f t="shared" si="421"/>
        <v>0</v>
      </c>
      <c r="AI295" s="36">
        <f t="shared" si="422"/>
        <v>0</v>
      </c>
      <c r="AK295" s="57">
        <f>+$A$23</f>
        <v>65</v>
      </c>
      <c r="AL295" s="36"/>
      <c r="AM295" s="36"/>
      <c r="AN295" s="36">
        <f t="shared" si="423"/>
        <v>0</v>
      </c>
      <c r="AO295" s="36">
        <f t="shared" si="424"/>
        <v>0</v>
      </c>
      <c r="AQ295" s="57">
        <f>+$A$23</f>
        <v>65</v>
      </c>
      <c r="AR295" s="36"/>
      <c r="AS295" s="36"/>
      <c r="AT295" s="36">
        <f t="shared" si="425"/>
        <v>0</v>
      </c>
      <c r="AU295" s="36">
        <f t="shared" si="426"/>
        <v>0</v>
      </c>
      <c r="AW295" s="57">
        <f>+$A$23</f>
        <v>65</v>
      </c>
      <c r="AX295" s="36"/>
      <c r="AY295" s="36"/>
      <c r="AZ295" s="36">
        <f t="shared" si="427"/>
        <v>-940</v>
      </c>
      <c r="BA295" s="36">
        <f t="shared" si="428"/>
        <v>-61100000</v>
      </c>
    </row>
    <row r="296" spans="1:53">
      <c r="A296" s="57">
        <f>+$A$24</f>
        <v>52</v>
      </c>
      <c r="B296" s="36"/>
      <c r="C296" s="36"/>
      <c r="D296" s="36">
        <f t="shared" si="412"/>
        <v>35</v>
      </c>
      <c r="E296" s="36">
        <f t="shared" si="413"/>
        <v>1820000</v>
      </c>
      <c r="G296" s="57">
        <f>+$A$24</f>
        <v>52</v>
      </c>
      <c r="H296" s="36"/>
      <c r="I296" s="36"/>
      <c r="J296" s="36">
        <f t="shared" si="414"/>
        <v>0</v>
      </c>
      <c r="K296" s="36">
        <f t="shared" si="415"/>
        <v>0</v>
      </c>
      <c r="M296" s="57">
        <f>+$A$24</f>
        <v>52</v>
      </c>
      <c r="N296" s="36"/>
      <c r="O296" s="36"/>
      <c r="P296" s="36">
        <f t="shared" si="429"/>
        <v>0</v>
      </c>
      <c r="Q296" s="36">
        <f t="shared" si="416"/>
        <v>0</v>
      </c>
      <c r="S296" s="57">
        <f>+$A$24</f>
        <v>52</v>
      </c>
      <c r="T296" s="36"/>
      <c r="U296" s="36"/>
      <c r="V296" s="36">
        <f t="shared" si="417"/>
        <v>0</v>
      </c>
      <c r="W296" s="36">
        <f t="shared" si="418"/>
        <v>0</v>
      </c>
      <c r="Y296" s="57">
        <f>+$A$24</f>
        <v>52</v>
      </c>
      <c r="Z296" s="36"/>
      <c r="AA296" s="36"/>
      <c r="AB296" s="36">
        <f t="shared" si="419"/>
        <v>0</v>
      </c>
      <c r="AC296" s="36">
        <f t="shared" si="420"/>
        <v>0</v>
      </c>
      <c r="AE296" s="57">
        <f>+$A$24</f>
        <v>52</v>
      </c>
      <c r="AF296" s="36"/>
      <c r="AG296" s="36"/>
      <c r="AH296" s="36">
        <f t="shared" si="421"/>
        <v>0</v>
      </c>
      <c r="AI296" s="36">
        <f t="shared" si="422"/>
        <v>0</v>
      </c>
      <c r="AK296" s="57">
        <f>+$A$24</f>
        <v>52</v>
      </c>
      <c r="AL296" s="36"/>
      <c r="AM296" s="36"/>
      <c r="AN296" s="36">
        <f t="shared" si="423"/>
        <v>0</v>
      </c>
      <c r="AO296" s="36">
        <f t="shared" si="424"/>
        <v>0</v>
      </c>
      <c r="AQ296" s="57">
        <f>+$A$24</f>
        <v>52</v>
      </c>
      <c r="AR296" s="36"/>
      <c r="AS296" s="36"/>
      <c r="AT296" s="36">
        <f t="shared" si="425"/>
        <v>0</v>
      </c>
      <c r="AU296" s="36">
        <f t="shared" si="426"/>
        <v>0</v>
      </c>
      <c r="AW296" s="57">
        <f>+$A$24</f>
        <v>52</v>
      </c>
      <c r="AX296" s="36"/>
      <c r="AY296" s="36"/>
      <c r="AZ296" s="36">
        <f t="shared" si="427"/>
        <v>35</v>
      </c>
      <c r="BA296" s="36">
        <f t="shared" si="428"/>
        <v>1820000</v>
      </c>
    </row>
    <row r="297" spans="1:53">
      <c r="A297" s="57">
        <f>+$A$25</f>
        <v>85</v>
      </c>
      <c r="B297" s="36"/>
      <c r="C297" s="36"/>
      <c r="D297" s="36">
        <f t="shared" si="412"/>
        <v>98</v>
      </c>
      <c r="E297" s="36">
        <f t="shared" si="413"/>
        <v>8330000</v>
      </c>
      <c r="G297" s="57">
        <f>+$A$25</f>
        <v>85</v>
      </c>
      <c r="H297" s="36">
        <v>10</v>
      </c>
      <c r="I297" s="36">
        <v>7</v>
      </c>
      <c r="J297" s="36">
        <f t="shared" si="414"/>
        <v>127</v>
      </c>
      <c r="K297" s="36">
        <f t="shared" si="415"/>
        <v>10795000</v>
      </c>
      <c r="M297" s="57">
        <f>+$A$25</f>
        <v>85</v>
      </c>
      <c r="N297" s="36">
        <v>4</v>
      </c>
      <c r="O297" s="36">
        <v>4</v>
      </c>
      <c r="P297" s="36">
        <f t="shared" si="429"/>
        <v>52</v>
      </c>
      <c r="Q297" s="36">
        <f t="shared" si="416"/>
        <v>4420000</v>
      </c>
      <c r="S297" s="57">
        <f>+$A$25</f>
        <v>85</v>
      </c>
      <c r="T297" s="36"/>
      <c r="U297" s="36"/>
      <c r="V297" s="36">
        <f t="shared" si="417"/>
        <v>0</v>
      </c>
      <c r="W297" s="36">
        <f t="shared" si="418"/>
        <v>0</v>
      </c>
      <c r="Y297" s="57">
        <f>+$A$25</f>
        <v>85</v>
      </c>
      <c r="Z297" s="36"/>
      <c r="AA297" s="36"/>
      <c r="AB297" s="36">
        <f t="shared" si="419"/>
        <v>0</v>
      </c>
      <c r="AC297" s="36">
        <f t="shared" si="420"/>
        <v>0</v>
      </c>
      <c r="AE297" s="57">
        <f>+$A$25</f>
        <v>85</v>
      </c>
      <c r="AF297" s="36"/>
      <c r="AG297" s="36"/>
      <c r="AH297" s="36">
        <f t="shared" si="421"/>
        <v>0</v>
      </c>
      <c r="AI297" s="36">
        <f t="shared" si="422"/>
        <v>0</v>
      </c>
      <c r="AK297" s="57">
        <f>+$A$25</f>
        <v>85</v>
      </c>
      <c r="AL297" s="36"/>
      <c r="AM297" s="36"/>
      <c r="AN297" s="36">
        <f t="shared" si="423"/>
        <v>0</v>
      </c>
      <c r="AO297" s="36">
        <f t="shared" si="424"/>
        <v>0</v>
      </c>
      <c r="AQ297" s="57">
        <f>+$A$25</f>
        <v>85</v>
      </c>
      <c r="AR297" s="36"/>
      <c r="AS297" s="36"/>
      <c r="AT297" s="36">
        <f t="shared" si="425"/>
        <v>0</v>
      </c>
      <c r="AU297" s="36">
        <f t="shared" si="426"/>
        <v>0</v>
      </c>
      <c r="AW297" s="57">
        <f>+$A$25</f>
        <v>85</v>
      </c>
      <c r="AX297" s="36"/>
      <c r="AY297" s="36"/>
      <c r="AZ297" s="36">
        <f t="shared" si="427"/>
        <v>173</v>
      </c>
      <c r="BA297" s="36">
        <f t="shared" si="428"/>
        <v>14705000</v>
      </c>
    </row>
    <row r="298" spans="1:53">
      <c r="A298" s="57">
        <f>+$A$26</f>
        <v>55</v>
      </c>
      <c r="B298" s="36"/>
      <c r="C298" s="36"/>
      <c r="D298" s="36">
        <f t="shared" si="412"/>
        <v>2641</v>
      </c>
      <c r="E298" s="36">
        <f t="shared" si="413"/>
        <v>145255000</v>
      </c>
      <c r="G298" s="57">
        <f>+$A$26</f>
        <v>55</v>
      </c>
      <c r="H298" s="36">
        <v>30</v>
      </c>
      <c r="I298" s="36">
        <v>4</v>
      </c>
      <c r="J298" s="36">
        <f t="shared" si="414"/>
        <v>364</v>
      </c>
      <c r="K298" s="36">
        <f t="shared" si="415"/>
        <v>20020000</v>
      </c>
      <c r="M298" s="57">
        <f>+$A$26</f>
        <v>55</v>
      </c>
      <c r="N298" s="36">
        <v>3</v>
      </c>
      <c r="O298" s="36">
        <v>8</v>
      </c>
      <c r="P298" s="36">
        <f t="shared" si="429"/>
        <v>44</v>
      </c>
      <c r="Q298" s="36">
        <f t="shared" si="416"/>
        <v>2420000</v>
      </c>
      <c r="S298" s="57">
        <f>+$A$26</f>
        <v>55</v>
      </c>
      <c r="T298" s="36"/>
      <c r="U298" s="36"/>
      <c r="V298" s="36">
        <f t="shared" si="417"/>
        <v>0</v>
      </c>
      <c r="W298" s="36">
        <f t="shared" si="418"/>
        <v>0</v>
      </c>
      <c r="Y298" s="57">
        <f>+$A$26</f>
        <v>55</v>
      </c>
      <c r="Z298" s="36"/>
      <c r="AA298" s="36"/>
      <c r="AB298" s="36">
        <f t="shared" si="419"/>
        <v>0</v>
      </c>
      <c r="AC298" s="36">
        <f t="shared" si="420"/>
        <v>0</v>
      </c>
      <c r="AE298" s="57">
        <f>+$A$26</f>
        <v>55</v>
      </c>
      <c r="AF298" s="36"/>
      <c r="AG298" s="36"/>
      <c r="AH298" s="36">
        <f t="shared" si="421"/>
        <v>0</v>
      </c>
      <c r="AI298" s="36">
        <f t="shared" si="422"/>
        <v>0</v>
      </c>
      <c r="AK298" s="57">
        <f>+$A$26</f>
        <v>55</v>
      </c>
      <c r="AL298" s="36"/>
      <c r="AM298" s="36"/>
      <c r="AN298" s="36">
        <f t="shared" si="423"/>
        <v>0</v>
      </c>
      <c r="AO298" s="36">
        <f t="shared" si="424"/>
        <v>0</v>
      </c>
      <c r="AQ298" s="57">
        <f>+$A$26</f>
        <v>55</v>
      </c>
      <c r="AR298" s="36"/>
      <c r="AS298" s="36"/>
      <c r="AT298" s="36">
        <f t="shared" si="425"/>
        <v>0</v>
      </c>
      <c r="AU298" s="36">
        <f t="shared" si="426"/>
        <v>0</v>
      </c>
      <c r="AW298" s="57">
        <f>+$A$26</f>
        <v>55</v>
      </c>
      <c r="AX298" s="36"/>
      <c r="AY298" s="36"/>
      <c r="AZ298" s="36">
        <f t="shared" si="427"/>
        <v>2961</v>
      </c>
      <c r="BA298" s="36">
        <f t="shared" si="428"/>
        <v>162855000</v>
      </c>
    </row>
    <row r="299" spans="1:53">
      <c r="A299" s="57">
        <f>+$A$27</f>
        <v>120</v>
      </c>
      <c r="B299" s="36"/>
      <c r="C299" s="36"/>
      <c r="D299" s="36">
        <f t="shared" si="412"/>
        <v>-76</v>
      </c>
      <c r="E299" s="36">
        <f t="shared" si="413"/>
        <v>-9120000</v>
      </c>
      <c r="G299" s="57">
        <f>+$A$27</f>
        <v>120</v>
      </c>
      <c r="H299" s="36"/>
      <c r="I299" s="36"/>
      <c r="J299" s="36">
        <f t="shared" si="414"/>
        <v>0</v>
      </c>
      <c r="K299" s="36">
        <f t="shared" si="415"/>
        <v>0</v>
      </c>
      <c r="M299" s="57">
        <f>+$A$27</f>
        <v>120</v>
      </c>
      <c r="N299" s="36"/>
      <c r="O299" s="36"/>
      <c r="P299" s="36">
        <f t="shared" si="429"/>
        <v>0</v>
      </c>
      <c r="Q299" s="36">
        <f t="shared" si="416"/>
        <v>0</v>
      </c>
      <c r="S299" s="57">
        <f>+$A$27</f>
        <v>120</v>
      </c>
      <c r="T299" s="36"/>
      <c r="U299" s="36"/>
      <c r="V299" s="36">
        <f t="shared" si="417"/>
        <v>0</v>
      </c>
      <c r="W299" s="36">
        <f t="shared" si="418"/>
        <v>0</v>
      </c>
      <c r="Y299" s="57">
        <f>+$A$27</f>
        <v>120</v>
      </c>
      <c r="Z299" s="36"/>
      <c r="AA299" s="36"/>
      <c r="AB299" s="36">
        <f t="shared" si="419"/>
        <v>0</v>
      </c>
      <c r="AC299" s="36">
        <f t="shared" si="420"/>
        <v>0</v>
      </c>
      <c r="AE299" s="57">
        <f>+$A$27</f>
        <v>120</v>
      </c>
      <c r="AF299" s="36"/>
      <c r="AG299" s="36"/>
      <c r="AH299" s="36">
        <f t="shared" si="421"/>
        <v>0</v>
      </c>
      <c r="AI299" s="36">
        <f t="shared" si="422"/>
        <v>0</v>
      </c>
      <c r="AK299" s="57">
        <f>+$A$27</f>
        <v>120</v>
      </c>
      <c r="AL299" s="36"/>
      <c r="AM299" s="36"/>
      <c r="AN299" s="36">
        <f t="shared" si="423"/>
        <v>0</v>
      </c>
      <c r="AO299" s="36">
        <f t="shared" si="424"/>
        <v>0</v>
      </c>
      <c r="AQ299" s="57">
        <f>+$A$27</f>
        <v>120</v>
      </c>
      <c r="AR299" s="36"/>
      <c r="AS299" s="36"/>
      <c r="AT299" s="36">
        <f t="shared" si="425"/>
        <v>0</v>
      </c>
      <c r="AU299" s="36">
        <f t="shared" si="426"/>
        <v>0</v>
      </c>
      <c r="AW299" s="57">
        <f>+$A$27</f>
        <v>120</v>
      </c>
      <c r="AX299" s="36"/>
      <c r="AY299" s="36"/>
      <c r="AZ299" s="36">
        <f t="shared" si="427"/>
        <v>-76</v>
      </c>
      <c r="BA299" s="36">
        <f t="shared" si="428"/>
        <v>-9120000</v>
      </c>
    </row>
    <row r="300" spans="1:53">
      <c r="A300" s="57">
        <f>+$A$28</f>
        <v>72</v>
      </c>
      <c r="B300" s="36"/>
      <c r="C300" s="36"/>
      <c r="D300" s="36">
        <f t="shared" si="412"/>
        <v>14</v>
      </c>
      <c r="E300" s="36">
        <f t="shared" si="413"/>
        <v>1008000</v>
      </c>
      <c r="G300" s="57">
        <f>+$A$28</f>
        <v>72</v>
      </c>
      <c r="H300" s="36"/>
      <c r="I300" s="36"/>
      <c r="J300" s="36">
        <f t="shared" si="414"/>
        <v>0</v>
      </c>
      <c r="K300" s="36">
        <f t="shared" si="415"/>
        <v>0</v>
      </c>
      <c r="M300" s="57">
        <f>+$A$28</f>
        <v>72</v>
      </c>
      <c r="N300" s="36"/>
      <c r="O300" s="36"/>
      <c r="P300" s="36">
        <f t="shared" si="429"/>
        <v>0</v>
      </c>
      <c r="Q300" s="36">
        <f t="shared" si="416"/>
        <v>0</v>
      </c>
      <c r="S300" s="57">
        <f>+$A$28</f>
        <v>72</v>
      </c>
      <c r="T300" s="36"/>
      <c r="U300" s="36"/>
      <c r="V300" s="36">
        <f t="shared" si="417"/>
        <v>0</v>
      </c>
      <c r="W300" s="36">
        <f t="shared" si="418"/>
        <v>0</v>
      </c>
      <c r="Y300" s="57">
        <f>+$A$28</f>
        <v>72</v>
      </c>
      <c r="Z300" s="36"/>
      <c r="AA300" s="36"/>
      <c r="AB300" s="36">
        <f t="shared" si="419"/>
        <v>0</v>
      </c>
      <c r="AC300" s="36">
        <f t="shared" si="420"/>
        <v>0</v>
      </c>
      <c r="AE300" s="57">
        <f>+$A$28</f>
        <v>72</v>
      </c>
      <c r="AF300" s="36"/>
      <c r="AG300" s="36"/>
      <c r="AH300" s="36">
        <f t="shared" si="421"/>
        <v>0</v>
      </c>
      <c r="AI300" s="36">
        <f t="shared" si="422"/>
        <v>0</v>
      </c>
      <c r="AK300" s="57">
        <f>+$A$28</f>
        <v>72</v>
      </c>
      <c r="AL300" s="36"/>
      <c r="AM300" s="36"/>
      <c r="AN300" s="36">
        <f t="shared" si="423"/>
        <v>0</v>
      </c>
      <c r="AO300" s="36">
        <f t="shared" si="424"/>
        <v>0</v>
      </c>
      <c r="AQ300" s="57">
        <f>+$A$28</f>
        <v>72</v>
      </c>
      <c r="AR300" s="36"/>
      <c r="AS300" s="36"/>
      <c r="AT300" s="36">
        <f t="shared" si="425"/>
        <v>0</v>
      </c>
      <c r="AU300" s="36">
        <f t="shared" si="426"/>
        <v>0</v>
      </c>
      <c r="AW300" s="57">
        <f>+$A$28</f>
        <v>72</v>
      </c>
      <c r="AX300" s="36"/>
      <c r="AY300" s="36"/>
      <c r="AZ300" s="36">
        <f t="shared" si="427"/>
        <v>14</v>
      </c>
      <c r="BA300" s="36">
        <f t="shared" si="428"/>
        <v>1008000</v>
      </c>
    </row>
    <row r="301" spans="1:53">
      <c r="A301" s="57">
        <f>+$A$29</f>
        <v>105</v>
      </c>
      <c r="B301" s="36"/>
      <c r="C301" s="36"/>
      <c r="D301" s="36">
        <f t="shared" ref="D301" si="430">AZ267</f>
        <v>-184</v>
      </c>
      <c r="E301" s="36">
        <f t="shared" ref="E301" si="431">+D301*A301*1000</f>
        <v>-19320000</v>
      </c>
      <c r="G301" s="57">
        <f>+$A$29</f>
        <v>105</v>
      </c>
      <c r="H301" s="36">
        <v>2</v>
      </c>
      <c r="I301" s="36"/>
      <c r="J301" s="36">
        <f t="shared" ref="J301" si="432">+(H301*12)+I301</f>
        <v>24</v>
      </c>
      <c r="K301" s="36">
        <f t="shared" ref="K301" si="433">+J301*G301*1000</f>
        <v>2520000</v>
      </c>
      <c r="M301" s="57">
        <f>+$A$29</f>
        <v>105</v>
      </c>
      <c r="N301" s="36"/>
      <c r="O301" s="36">
        <v>10</v>
      </c>
      <c r="P301" s="36">
        <f t="shared" ref="P301" si="434">+(N301*12)+O301</f>
        <v>10</v>
      </c>
      <c r="Q301" s="36">
        <f t="shared" ref="Q301" si="435">+P301*M301*1000</f>
        <v>1050000</v>
      </c>
      <c r="S301" s="57">
        <f>+$A$29</f>
        <v>105</v>
      </c>
      <c r="T301" s="36"/>
      <c r="U301" s="36"/>
      <c r="V301" s="36">
        <f t="shared" ref="V301" si="436">+(T301*12)+U301</f>
        <v>0</v>
      </c>
      <c r="W301" s="36">
        <f t="shared" ref="W301" si="437">+V301*S301*1000</f>
        <v>0</v>
      </c>
      <c r="Y301" s="57">
        <f>+$A$29</f>
        <v>105</v>
      </c>
      <c r="Z301" s="36"/>
      <c r="AA301" s="36"/>
      <c r="AB301" s="36">
        <f t="shared" ref="AB301" si="438">+(Z301*12)+AA301</f>
        <v>0</v>
      </c>
      <c r="AC301" s="36">
        <f t="shared" ref="AC301" si="439">+AB301*Y301*1000</f>
        <v>0</v>
      </c>
      <c r="AE301" s="57">
        <f>+$A$29</f>
        <v>105</v>
      </c>
      <c r="AF301" s="36"/>
      <c r="AG301" s="36"/>
      <c r="AH301" s="36">
        <f t="shared" ref="AH301" si="440">+(AF301*12)+AG301</f>
        <v>0</v>
      </c>
      <c r="AI301" s="36">
        <f t="shared" ref="AI301" si="441">+AH301*AE301*1000</f>
        <v>0</v>
      </c>
      <c r="AK301" s="57">
        <f>+$A$29</f>
        <v>105</v>
      </c>
      <c r="AL301" s="36"/>
      <c r="AM301" s="36"/>
      <c r="AN301" s="36">
        <f t="shared" ref="AN301" si="442">+(AL301*12)+AM301</f>
        <v>0</v>
      </c>
      <c r="AO301" s="36">
        <f t="shared" ref="AO301" si="443">+AN301*AK301*1000</f>
        <v>0</v>
      </c>
      <c r="AQ301" s="57">
        <f>+$A$29</f>
        <v>105</v>
      </c>
      <c r="AR301" s="36"/>
      <c r="AS301" s="36"/>
      <c r="AT301" s="36">
        <f t="shared" ref="AT301" si="444">+(AR301*12)+AS301</f>
        <v>0</v>
      </c>
      <c r="AU301" s="36">
        <f t="shared" ref="AU301" si="445">+AT301*AQ301*1000</f>
        <v>0</v>
      </c>
      <c r="AW301" s="57">
        <f>+$A$29</f>
        <v>105</v>
      </c>
      <c r="AX301" s="36"/>
      <c r="AY301" s="36"/>
      <c r="AZ301" s="36">
        <f t="shared" ref="AZ301" si="446">+D301+J301-P301+V301+AB301-AH301+AN301-AT301</f>
        <v>-170</v>
      </c>
      <c r="BA301" s="36">
        <f t="shared" ref="BA301" si="447">+AZ301*AW301*1000</f>
        <v>-17850000</v>
      </c>
    </row>
    <row r="302" spans="1:53">
      <c r="A302" s="57">
        <f>+$A$30</f>
        <v>130</v>
      </c>
      <c r="B302" s="36"/>
      <c r="C302" s="36"/>
      <c r="D302" s="36">
        <f>AZ268</f>
        <v>11</v>
      </c>
      <c r="E302" s="36">
        <f t="shared" si="413"/>
        <v>1430000</v>
      </c>
      <c r="G302" s="57">
        <f>+$A$30</f>
        <v>130</v>
      </c>
      <c r="H302" s="36"/>
      <c r="I302" s="36"/>
      <c r="J302" s="36">
        <f t="shared" si="414"/>
        <v>0</v>
      </c>
      <c r="K302" s="36">
        <f t="shared" si="415"/>
        <v>0</v>
      </c>
      <c r="M302" s="57">
        <f>+$A$30</f>
        <v>130</v>
      </c>
      <c r="N302" s="36"/>
      <c r="O302" s="36">
        <v>8</v>
      </c>
      <c r="P302" s="36">
        <f t="shared" si="429"/>
        <v>8</v>
      </c>
      <c r="Q302" s="36">
        <f t="shared" si="416"/>
        <v>1040000</v>
      </c>
      <c r="S302" s="57">
        <f>+$A$30</f>
        <v>130</v>
      </c>
      <c r="T302" s="36"/>
      <c r="U302" s="36"/>
      <c r="V302" s="36">
        <f t="shared" si="417"/>
        <v>0</v>
      </c>
      <c r="W302" s="36">
        <f t="shared" si="418"/>
        <v>0</v>
      </c>
      <c r="Y302" s="57">
        <f>+$A$30</f>
        <v>130</v>
      </c>
      <c r="Z302" s="36"/>
      <c r="AA302" s="36"/>
      <c r="AB302" s="36">
        <f t="shared" si="419"/>
        <v>0</v>
      </c>
      <c r="AC302" s="36">
        <f t="shared" si="420"/>
        <v>0</v>
      </c>
      <c r="AE302" s="57">
        <f>+$A$30</f>
        <v>130</v>
      </c>
      <c r="AF302" s="36"/>
      <c r="AG302" s="36"/>
      <c r="AH302" s="36">
        <f t="shared" si="421"/>
        <v>0</v>
      </c>
      <c r="AI302" s="36">
        <f t="shared" si="422"/>
        <v>0</v>
      </c>
      <c r="AK302" s="57">
        <f>+$A$30</f>
        <v>130</v>
      </c>
      <c r="AL302" s="36"/>
      <c r="AM302" s="36"/>
      <c r="AN302" s="36">
        <f t="shared" si="423"/>
        <v>0</v>
      </c>
      <c r="AO302" s="36">
        <f t="shared" si="424"/>
        <v>0</v>
      </c>
      <c r="AQ302" s="57">
        <f>+$A$30</f>
        <v>130</v>
      </c>
      <c r="AR302" s="36"/>
      <c r="AS302" s="36"/>
      <c r="AT302" s="36">
        <f t="shared" si="425"/>
        <v>0</v>
      </c>
      <c r="AU302" s="36">
        <f t="shared" si="426"/>
        <v>0</v>
      </c>
      <c r="AW302" s="57">
        <f>+$A$30</f>
        <v>130</v>
      </c>
      <c r="AX302" s="36"/>
      <c r="AY302" s="36"/>
      <c r="AZ302" s="36">
        <f t="shared" si="427"/>
        <v>3</v>
      </c>
      <c r="BA302" s="36">
        <f t="shared" si="428"/>
        <v>390000</v>
      </c>
    </row>
    <row r="304" spans="1:53">
      <c r="B304" s="36">
        <f>SUM(B276:B302)</f>
        <v>0</v>
      </c>
      <c r="C304" s="36">
        <f>SUM(C276:C302)</f>
        <v>0</v>
      </c>
      <c r="D304" s="36">
        <f>SUM(D276:D302)</f>
        <v>3090</v>
      </c>
      <c r="E304" s="36">
        <f>SUM(E276:E302)</f>
        <v>122831000</v>
      </c>
      <c r="H304" s="36">
        <f>SUM(H276:H302)</f>
        <v>166</v>
      </c>
      <c r="I304" s="36">
        <f>SUM(I276:I302)</f>
        <v>41</v>
      </c>
      <c r="J304" s="36">
        <f>SUM(J276:J302)</f>
        <v>2033</v>
      </c>
      <c r="K304" s="36">
        <f>SUM(K276:K302)</f>
        <v>104910000</v>
      </c>
      <c r="N304" s="36">
        <f>SUM(N276:N302)</f>
        <v>133</v>
      </c>
      <c r="O304" s="36">
        <f>SUM(O276:O302)</f>
        <v>53</v>
      </c>
      <c r="P304" s="36">
        <f>SUM(P276:P302)</f>
        <v>1649</v>
      </c>
      <c r="Q304" s="36">
        <f>SUM(Q276:Q302)</f>
        <v>79105000</v>
      </c>
      <c r="T304" s="36">
        <f>SUM(T276:T302)</f>
        <v>0</v>
      </c>
      <c r="U304" s="36">
        <f>SUM(U276:U302)</f>
        <v>0</v>
      </c>
      <c r="V304" s="36">
        <f>SUM(V276:V302)</f>
        <v>0</v>
      </c>
      <c r="W304" s="36">
        <f>SUM(W276:W302)</f>
        <v>0</v>
      </c>
      <c r="Z304" s="36">
        <f>SUM(Z276:Z302)</f>
        <v>0</v>
      </c>
      <c r="AA304" s="36">
        <f>SUM(AA276:AA302)</f>
        <v>0</v>
      </c>
      <c r="AB304" s="36">
        <f>SUM(AB276:AB302)</f>
        <v>0</v>
      </c>
      <c r="AC304" s="36">
        <f>SUM(AC276:AC302)</f>
        <v>0</v>
      </c>
      <c r="AF304" s="36">
        <f>SUM(AF276:AF302)</f>
        <v>0</v>
      </c>
      <c r="AG304" s="36">
        <f>SUM(AG276:AG302)</f>
        <v>0</v>
      </c>
      <c r="AH304" s="36">
        <f>SUM(AH276:AH302)</f>
        <v>0</v>
      </c>
      <c r="AI304" s="36">
        <f>SUM(AI276:AI302)</f>
        <v>0</v>
      </c>
      <c r="AL304" s="36">
        <f>SUM(AL276:AL302)</f>
        <v>0</v>
      </c>
      <c r="AM304" s="36">
        <f>SUM(AM276:AM302)</f>
        <v>0</v>
      </c>
      <c r="AN304" s="36">
        <f>SUM(AN276:AN302)</f>
        <v>0</v>
      </c>
      <c r="AO304" s="36">
        <f>SUM(AO276:AO302)</f>
        <v>0</v>
      </c>
      <c r="AR304" s="36">
        <f>SUM(AR276:AR302)</f>
        <v>0</v>
      </c>
      <c r="AS304" s="36">
        <f>SUM(AS276:AS302)</f>
        <v>0</v>
      </c>
      <c r="AT304" s="36">
        <f>SUM(AT276:AT302)</f>
        <v>0</v>
      </c>
      <c r="AU304" s="36">
        <f>SUM(AU276:AU302)</f>
        <v>0</v>
      </c>
      <c r="AX304" s="36">
        <f>SUM(AX276:AX302)</f>
        <v>0</v>
      </c>
      <c r="AY304" s="36">
        <f>SUM(AY276:AY302)</f>
        <v>0</v>
      </c>
      <c r="AZ304" s="36">
        <f>SUM(AZ276:AZ302)</f>
        <v>3474</v>
      </c>
      <c r="BA304" s="36">
        <f>SUM(BA276:BA302)</f>
        <v>148636000</v>
      </c>
    </row>
    <row r="305" spans="1:53" s="37" customFormat="1" ht="12.75">
      <c r="F305" s="286"/>
      <c r="H305" s="37">
        <v>169</v>
      </c>
      <c r="I305" s="37">
        <v>5</v>
      </c>
      <c r="L305" s="286"/>
      <c r="N305" s="37">
        <v>137</v>
      </c>
      <c r="O305" s="37">
        <v>5</v>
      </c>
      <c r="R305" s="286"/>
      <c r="X305" s="286"/>
    </row>
    <row r="306" spans="1:53">
      <c r="H306" s="54" t="b">
        <f>+H305='Nota Masuk'!E213</f>
        <v>1</v>
      </c>
      <c r="I306" s="54" t="b">
        <f>+I305='Nota Masuk'!F213</f>
        <v>1</v>
      </c>
      <c r="K306" s="54" t="b">
        <f>'Nota Masuk'!J212=K304</f>
        <v>1</v>
      </c>
      <c r="N306" s="54" t="b">
        <f>+N305='Nota Jual'!D606</f>
        <v>1</v>
      </c>
      <c r="O306" s="54" t="b">
        <f>+O305='Nota Jual'!E606</f>
        <v>1</v>
      </c>
      <c r="Q306" s="54" t="b">
        <f>+Q304='Nota Jual'!G605</f>
        <v>1</v>
      </c>
      <c r="R306" s="34" t="s">
        <v>82</v>
      </c>
      <c r="S306" s="54" t="s">
        <v>82</v>
      </c>
      <c r="T306" s="54" t="s">
        <v>82</v>
      </c>
      <c r="U306" s="54" t="s">
        <v>82</v>
      </c>
      <c r="V306" s="54" t="b">
        <f>+V304='Nota Jual'!H605</f>
        <v>1</v>
      </c>
      <c r="W306" s="54" t="b">
        <f>+W304='Nota Jual'!I605</f>
        <v>1</v>
      </c>
    </row>
    <row r="307" spans="1:53">
      <c r="A307" s="54" t="s">
        <v>24</v>
      </c>
      <c r="B307" s="54">
        <f>+'Nota Jual'!B608</f>
        <v>25</v>
      </c>
      <c r="C307" s="54" t="str">
        <f>+'Nota Jual'!A608</f>
        <v>Juni</v>
      </c>
    </row>
    <row r="308" spans="1:53">
      <c r="A308" s="55" t="s">
        <v>25</v>
      </c>
      <c r="B308" s="55"/>
      <c r="C308" s="55"/>
      <c r="D308" s="55"/>
      <c r="E308" s="55"/>
      <c r="F308" s="285"/>
      <c r="G308" s="55" t="s">
        <v>26</v>
      </c>
      <c r="H308" s="55"/>
      <c r="I308" s="55"/>
      <c r="J308" s="55"/>
      <c r="K308" s="55"/>
      <c r="L308" s="285"/>
      <c r="M308" s="55" t="s">
        <v>27</v>
      </c>
      <c r="N308" s="55"/>
      <c r="O308" s="55"/>
      <c r="P308" s="55"/>
      <c r="Q308" s="55"/>
      <c r="R308" s="285"/>
      <c r="S308" s="55" t="s">
        <v>37</v>
      </c>
      <c r="T308" s="55"/>
      <c r="U308" s="55"/>
      <c r="V308" s="55"/>
      <c r="W308" s="55"/>
      <c r="X308" s="285"/>
      <c r="Y308" s="55" t="s">
        <v>29</v>
      </c>
      <c r="Z308" s="55"/>
      <c r="AA308" s="55"/>
      <c r="AB308" s="55"/>
      <c r="AC308" s="55"/>
      <c r="AD308" s="55"/>
      <c r="AE308" s="55" t="s">
        <v>30</v>
      </c>
      <c r="AF308" s="55"/>
      <c r="AG308" s="55"/>
      <c r="AH308" s="55"/>
      <c r="AI308" s="55"/>
      <c r="AJ308" s="55"/>
      <c r="AK308" s="55" t="s">
        <v>31</v>
      </c>
      <c r="AL308" s="55"/>
      <c r="AM308" s="55"/>
      <c r="AN308" s="55"/>
      <c r="AO308" s="55"/>
      <c r="AP308" s="55"/>
      <c r="AQ308" s="55" t="s">
        <v>32</v>
      </c>
      <c r="AR308" s="55"/>
      <c r="AS308" s="55"/>
      <c r="AT308" s="55"/>
      <c r="AU308" s="55"/>
      <c r="AV308" s="55"/>
      <c r="AW308" s="55" t="s">
        <v>33</v>
      </c>
      <c r="AX308" s="55"/>
      <c r="AY308" s="55"/>
      <c r="AZ308" s="55"/>
      <c r="BA308" s="55"/>
    </row>
    <row r="309" spans="1:53">
      <c r="A309" s="56" t="s">
        <v>34</v>
      </c>
      <c r="B309" s="56" t="s">
        <v>11</v>
      </c>
      <c r="C309" s="56" t="s">
        <v>12</v>
      </c>
      <c r="D309" s="56" t="s">
        <v>35</v>
      </c>
      <c r="E309" s="56" t="s">
        <v>36</v>
      </c>
      <c r="G309" s="56" t="s">
        <v>34</v>
      </c>
      <c r="H309" s="56" t="s">
        <v>11</v>
      </c>
      <c r="I309" s="56" t="s">
        <v>12</v>
      </c>
      <c r="J309" s="56" t="s">
        <v>35</v>
      </c>
      <c r="K309" s="56" t="s">
        <v>36</v>
      </c>
      <c r="M309" s="56" t="s">
        <v>34</v>
      </c>
      <c r="N309" s="56" t="s">
        <v>11</v>
      </c>
      <c r="O309" s="56" t="s">
        <v>12</v>
      </c>
      <c r="P309" s="56" t="s">
        <v>35</v>
      </c>
      <c r="Q309" s="56" t="s">
        <v>36</v>
      </c>
      <c r="S309" s="56" t="s">
        <v>34</v>
      </c>
      <c r="T309" s="56" t="s">
        <v>11</v>
      </c>
      <c r="U309" s="56" t="s">
        <v>12</v>
      </c>
      <c r="V309" s="56" t="s">
        <v>35</v>
      </c>
      <c r="W309" s="56" t="s">
        <v>36</v>
      </c>
      <c r="Y309" s="56" t="s">
        <v>34</v>
      </c>
      <c r="Z309" s="56" t="s">
        <v>11</v>
      </c>
      <c r="AA309" s="56" t="s">
        <v>12</v>
      </c>
      <c r="AB309" s="56" t="s">
        <v>35</v>
      </c>
      <c r="AC309" s="56" t="s">
        <v>36</v>
      </c>
      <c r="AE309" s="56" t="s">
        <v>34</v>
      </c>
      <c r="AF309" s="56" t="s">
        <v>11</v>
      </c>
      <c r="AG309" s="56" t="s">
        <v>12</v>
      </c>
      <c r="AH309" s="56" t="s">
        <v>35</v>
      </c>
      <c r="AI309" s="56" t="s">
        <v>36</v>
      </c>
      <c r="AK309" s="56" t="s">
        <v>34</v>
      </c>
      <c r="AL309" s="56" t="s">
        <v>11</v>
      </c>
      <c r="AM309" s="56" t="s">
        <v>12</v>
      </c>
      <c r="AN309" s="56" t="s">
        <v>35</v>
      </c>
      <c r="AO309" s="56" t="s">
        <v>36</v>
      </c>
      <c r="AQ309" s="56" t="s">
        <v>34</v>
      </c>
      <c r="AR309" s="56" t="s">
        <v>11</v>
      </c>
      <c r="AS309" s="56" t="s">
        <v>12</v>
      </c>
      <c r="AT309" s="56" t="s">
        <v>35</v>
      </c>
      <c r="AU309" s="56" t="s">
        <v>36</v>
      </c>
      <c r="AW309" s="56" t="s">
        <v>34</v>
      </c>
      <c r="AX309" s="56" t="s">
        <v>11</v>
      </c>
      <c r="AY309" s="56" t="s">
        <v>12</v>
      </c>
      <c r="AZ309" s="56" t="s">
        <v>35</v>
      </c>
      <c r="BA309" s="56" t="s">
        <v>36</v>
      </c>
    </row>
    <row r="310" spans="1:53">
      <c r="A310" s="57">
        <f>+$A$4</f>
        <v>75</v>
      </c>
      <c r="B310" s="36"/>
      <c r="C310" s="36"/>
      <c r="D310" s="36">
        <f t="shared" ref="D310" si="448">AZ276</f>
        <v>-85</v>
      </c>
      <c r="E310" s="36">
        <f t="shared" ref="E310" si="449">+D310*A310*1000</f>
        <v>-6375000</v>
      </c>
      <c r="G310" s="57">
        <f>+$A$4</f>
        <v>75</v>
      </c>
      <c r="H310" s="36">
        <v>8</v>
      </c>
      <c r="I310" s="36">
        <v>3</v>
      </c>
      <c r="J310" s="36">
        <f t="shared" ref="J310" si="450">+(H310*12)+I310</f>
        <v>99</v>
      </c>
      <c r="K310" s="36">
        <f t="shared" ref="K310" si="451">+J310*G310*1000</f>
        <v>7425000</v>
      </c>
      <c r="M310" s="57">
        <f>+$A$4</f>
        <v>75</v>
      </c>
      <c r="N310" s="36">
        <v>13</v>
      </c>
      <c r="O310" s="36">
        <v>5</v>
      </c>
      <c r="P310" s="36">
        <f t="shared" ref="P310" si="452">+(N310*12)+O310</f>
        <v>161</v>
      </c>
      <c r="Q310" s="36">
        <f t="shared" ref="Q310" si="453">+P310*M310*1000</f>
        <v>12075000</v>
      </c>
      <c r="R310" s="288"/>
      <c r="S310" s="57">
        <f>+$A$4</f>
        <v>75</v>
      </c>
      <c r="T310" s="36"/>
      <c r="U310" s="36"/>
      <c r="V310" s="36">
        <f t="shared" ref="V310" si="454">+(T310*12)+U310</f>
        <v>0</v>
      </c>
      <c r="W310" s="36">
        <f t="shared" ref="W310" si="455">+V310*S310*1000</f>
        <v>0</v>
      </c>
      <c r="Y310" s="57">
        <f>+$A$4</f>
        <v>75</v>
      </c>
      <c r="Z310" s="36"/>
      <c r="AA310" s="36"/>
      <c r="AB310" s="36">
        <f t="shared" ref="AB310" si="456">+(Z310*12)+AA310</f>
        <v>0</v>
      </c>
      <c r="AC310" s="36">
        <f t="shared" ref="AC310" si="457">+AB310*Y310*1000</f>
        <v>0</v>
      </c>
      <c r="AE310" s="57">
        <f>+$A$4</f>
        <v>75</v>
      </c>
      <c r="AF310" s="36"/>
      <c r="AG310" s="36"/>
      <c r="AH310" s="36">
        <f t="shared" ref="AH310" si="458">+(AF310*12)+AG310</f>
        <v>0</v>
      </c>
      <c r="AI310" s="36">
        <f t="shared" ref="AI310" si="459">+AH310*AE310*1000</f>
        <v>0</v>
      </c>
      <c r="AK310" s="57">
        <f>+$A$4</f>
        <v>75</v>
      </c>
      <c r="AL310" s="36"/>
      <c r="AM310" s="36"/>
      <c r="AN310" s="36">
        <f t="shared" ref="AN310" si="460">+(AL310*12)+AM310</f>
        <v>0</v>
      </c>
      <c r="AO310" s="36">
        <f t="shared" ref="AO310" si="461">+AN310*AK310*1000</f>
        <v>0</v>
      </c>
      <c r="AQ310" s="57">
        <f>+$A$4</f>
        <v>75</v>
      </c>
      <c r="AR310" s="36"/>
      <c r="AS310" s="36"/>
      <c r="AT310" s="36">
        <f t="shared" ref="AT310" si="462">+(AR310*12)+AS310</f>
        <v>0</v>
      </c>
      <c r="AU310" s="36">
        <f t="shared" ref="AU310" si="463">+AT310*AQ310*1000</f>
        <v>0</v>
      </c>
      <c r="AW310" s="57">
        <f>+$A$4</f>
        <v>75</v>
      </c>
      <c r="AX310" s="36"/>
      <c r="AY310" s="36"/>
      <c r="AZ310" s="36">
        <f t="shared" ref="AZ310" si="464">+D310+J310-P310+V310+AB310-AH310+AN310-AT310</f>
        <v>-147</v>
      </c>
      <c r="BA310" s="36">
        <f t="shared" ref="BA310" si="465">+AZ310*AW310*1000</f>
        <v>-11025000</v>
      </c>
    </row>
    <row r="311" spans="1:53">
      <c r="A311" s="57">
        <f>$A$5</f>
        <v>58</v>
      </c>
      <c r="B311" s="36"/>
      <c r="C311" s="36"/>
      <c r="D311" s="36">
        <f t="shared" ref="D311:D334" si="466">AZ277</f>
        <v>72</v>
      </c>
      <c r="E311" s="36">
        <f t="shared" ref="E311:E336" si="467">+D311*A311*1000</f>
        <v>4176000</v>
      </c>
      <c r="G311" s="57">
        <f>$A$5</f>
        <v>58</v>
      </c>
      <c r="H311" s="36"/>
      <c r="I311" s="36"/>
      <c r="J311" s="36">
        <f t="shared" ref="J311:J336" si="468">+(H311*12)+I311</f>
        <v>0</v>
      </c>
      <c r="K311" s="36">
        <f t="shared" ref="K311:K336" si="469">+J311*G311*1000</f>
        <v>0</v>
      </c>
      <c r="M311" s="57">
        <f>$A$5</f>
        <v>58</v>
      </c>
      <c r="N311" s="36"/>
      <c r="O311" s="36"/>
      <c r="P311" s="36">
        <f t="shared" ref="P311:P336" si="470">+(N311*12)+O311</f>
        <v>0</v>
      </c>
      <c r="Q311" s="36">
        <f t="shared" ref="Q311:Q336" si="471">+P311*M311*1000</f>
        <v>0</v>
      </c>
      <c r="R311" s="288"/>
      <c r="S311" s="57">
        <f>$A$5</f>
        <v>58</v>
      </c>
      <c r="T311" s="36"/>
      <c r="U311" s="36">
        <v>1</v>
      </c>
      <c r="V311" s="36">
        <f t="shared" ref="V311:V336" si="472">+(T311*12)+U311</f>
        <v>1</v>
      </c>
      <c r="W311" s="36">
        <f t="shared" ref="W311:W336" si="473">+V311*S311*1000</f>
        <v>58000</v>
      </c>
      <c r="Y311" s="57">
        <f>$A$5</f>
        <v>58</v>
      </c>
      <c r="Z311" s="36"/>
      <c r="AA311" s="36"/>
      <c r="AB311" s="36">
        <f t="shared" ref="AB311:AB336" si="474">+(Z311*12)+AA311</f>
        <v>0</v>
      </c>
      <c r="AC311" s="36">
        <f t="shared" ref="AC311:AC336" si="475">+AB311*Y311*1000</f>
        <v>0</v>
      </c>
      <c r="AE311" s="57">
        <f>$A$5</f>
        <v>58</v>
      </c>
      <c r="AF311" s="36"/>
      <c r="AG311" s="36"/>
      <c r="AH311" s="36">
        <f t="shared" ref="AH311:AH336" si="476">+(AF311*12)+AG311</f>
        <v>0</v>
      </c>
      <c r="AI311" s="36">
        <f t="shared" ref="AI311:AI336" si="477">+AH311*AE311*1000</f>
        <v>0</v>
      </c>
      <c r="AK311" s="57">
        <f>$A$5</f>
        <v>58</v>
      </c>
      <c r="AL311" s="36"/>
      <c r="AM311" s="36"/>
      <c r="AN311" s="36">
        <f t="shared" ref="AN311:AN336" si="478">+(AL311*12)+AM311</f>
        <v>0</v>
      </c>
      <c r="AO311" s="36">
        <f t="shared" ref="AO311:AO336" si="479">+AN311*AK311*1000</f>
        <v>0</v>
      </c>
      <c r="AQ311" s="57">
        <f>$A$5</f>
        <v>58</v>
      </c>
      <c r="AR311" s="36"/>
      <c r="AS311" s="36"/>
      <c r="AT311" s="36">
        <f t="shared" ref="AT311:AT336" si="480">+(AR311*12)+AS311</f>
        <v>0</v>
      </c>
      <c r="AU311" s="36">
        <f t="shared" ref="AU311:AU336" si="481">+AT311*AQ311*1000</f>
        <v>0</v>
      </c>
      <c r="AW311" s="57">
        <f>$A$5</f>
        <v>58</v>
      </c>
      <c r="AX311" s="36"/>
      <c r="AY311" s="36"/>
      <c r="AZ311" s="36">
        <f t="shared" ref="AZ311:AZ336" si="482">+D311+J311-P311+V311+AB311-AH311+AN311-AT311</f>
        <v>73</v>
      </c>
      <c r="BA311" s="36">
        <f t="shared" ref="BA311:BA336" si="483">+AZ311*AW311*1000</f>
        <v>4234000</v>
      </c>
    </row>
    <row r="312" spans="1:53">
      <c r="A312" s="57">
        <f>+$A$6</f>
        <v>80</v>
      </c>
      <c r="B312" s="36"/>
      <c r="C312" s="36"/>
      <c r="D312" s="36">
        <f>AZ278</f>
        <v>0</v>
      </c>
      <c r="E312" s="36">
        <f t="shared" si="467"/>
        <v>0</v>
      </c>
      <c r="G312" s="57">
        <f>+$A$6</f>
        <v>80</v>
      </c>
      <c r="H312" s="36"/>
      <c r="I312" s="36"/>
      <c r="J312" s="36">
        <f t="shared" si="468"/>
        <v>0</v>
      </c>
      <c r="K312" s="36">
        <f t="shared" si="469"/>
        <v>0</v>
      </c>
      <c r="M312" s="57">
        <f>+$A$6</f>
        <v>80</v>
      </c>
      <c r="N312" s="36"/>
      <c r="O312" s="36">
        <v>4</v>
      </c>
      <c r="P312" s="36">
        <f t="shared" si="470"/>
        <v>4</v>
      </c>
      <c r="Q312" s="36">
        <f t="shared" si="471"/>
        <v>320000</v>
      </c>
      <c r="R312" s="288"/>
      <c r="S312" s="57">
        <f>+$A$6</f>
        <v>80</v>
      </c>
      <c r="T312" s="36"/>
      <c r="U312" s="36"/>
      <c r="V312" s="36">
        <f t="shared" si="472"/>
        <v>0</v>
      </c>
      <c r="W312" s="36">
        <f t="shared" si="473"/>
        <v>0</v>
      </c>
      <c r="Y312" s="57">
        <f>+$A$6</f>
        <v>80</v>
      </c>
      <c r="Z312" s="36"/>
      <c r="AA312" s="36"/>
      <c r="AB312" s="36">
        <f t="shared" si="474"/>
        <v>0</v>
      </c>
      <c r="AC312" s="36">
        <f t="shared" si="475"/>
        <v>0</v>
      </c>
      <c r="AE312" s="57">
        <f>+$A$6</f>
        <v>80</v>
      </c>
      <c r="AF312" s="36"/>
      <c r="AG312" s="36"/>
      <c r="AH312" s="36">
        <f t="shared" si="476"/>
        <v>0</v>
      </c>
      <c r="AI312" s="36">
        <f t="shared" si="477"/>
        <v>0</v>
      </c>
      <c r="AK312" s="57">
        <f>+$A$6</f>
        <v>80</v>
      </c>
      <c r="AL312" s="36"/>
      <c r="AM312" s="36"/>
      <c r="AN312" s="36">
        <f t="shared" si="478"/>
        <v>0</v>
      </c>
      <c r="AO312" s="36">
        <f t="shared" si="479"/>
        <v>0</v>
      </c>
      <c r="AQ312" s="57">
        <f>+$A$6</f>
        <v>80</v>
      </c>
      <c r="AR312" s="36"/>
      <c r="AS312" s="36"/>
      <c r="AT312" s="36">
        <f t="shared" si="480"/>
        <v>0</v>
      </c>
      <c r="AU312" s="36">
        <f t="shared" si="481"/>
        <v>0</v>
      </c>
      <c r="AW312" s="57">
        <f>+$A$6</f>
        <v>80</v>
      </c>
      <c r="AX312" s="36"/>
      <c r="AY312" s="36"/>
      <c r="AZ312" s="36">
        <f t="shared" si="482"/>
        <v>-4</v>
      </c>
      <c r="BA312" s="36">
        <f t="shared" si="483"/>
        <v>-320000</v>
      </c>
    </row>
    <row r="313" spans="1:53">
      <c r="A313" s="57">
        <f>+$A$7</f>
        <v>60</v>
      </c>
      <c r="B313" s="36"/>
      <c r="C313" s="36"/>
      <c r="D313" s="36">
        <f t="shared" si="466"/>
        <v>0</v>
      </c>
      <c r="E313" s="36">
        <f>+D313*A313*1000</f>
        <v>0</v>
      </c>
      <c r="G313" s="57">
        <f>+$A$7</f>
        <v>60</v>
      </c>
      <c r="H313" s="36"/>
      <c r="I313" s="36"/>
      <c r="J313" s="36">
        <f t="shared" si="468"/>
        <v>0</v>
      </c>
      <c r="K313" s="36">
        <f t="shared" si="469"/>
        <v>0</v>
      </c>
      <c r="M313" s="57">
        <f>+$A$7</f>
        <v>60</v>
      </c>
      <c r="N313" s="36"/>
      <c r="O313" s="36"/>
      <c r="P313" s="36">
        <f t="shared" si="470"/>
        <v>0</v>
      </c>
      <c r="Q313" s="36">
        <f t="shared" si="471"/>
        <v>0</v>
      </c>
      <c r="R313" s="288"/>
      <c r="S313" s="57">
        <f>+$A$7</f>
        <v>60</v>
      </c>
      <c r="T313" s="36"/>
      <c r="U313" s="36"/>
      <c r="V313" s="36">
        <f t="shared" si="472"/>
        <v>0</v>
      </c>
      <c r="W313" s="36">
        <f t="shared" si="473"/>
        <v>0</v>
      </c>
      <c r="Y313" s="57">
        <f>+$A$7</f>
        <v>60</v>
      </c>
      <c r="Z313" s="36"/>
      <c r="AA313" s="36"/>
      <c r="AB313" s="36">
        <f t="shared" si="474"/>
        <v>0</v>
      </c>
      <c r="AC313" s="36">
        <f t="shared" si="475"/>
        <v>0</v>
      </c>
      <c r="AE313" s="57">
        <f>+$A$7</f>
        <v>60</v>
      </c>
      <c r="AF313" s="36"/>
      <c r="AG313" s="36"/>
      <c r="AH313" s="36">
        <f t="shared" si="476"/>
        <v>0</v>
      </c>
      <c r="AI313" s="36">
        <f t="shared" si="477"/>
        <v>0</v>
      </c>
      <c r="AK313" s="57">
        <f>+$A$7</f>
        <v>60</v>
      </c>
      <c r="AL313" s="36"/>
      <c r="AM313" s="36"/>
      <c r="AN313" s="36">
        <f t="shared" si="478"/>
        <v>0</v>
      </c>
      <c r="AO313" s="36">
        <f t="shared" si="479"/>
        <v>0</v>
      </c>
      <c r="AQ313" s="57">
        <f>+$A$7</f>
        <v>60</v>
      </c>
      <c r="AR313" s="36"/>
      <c r="AS313" s="36"/>
      <c r="AT313" s="36">
        <f t="shared" si="480"/>
        <v>0</v>
      </c>
      <c r="AU313" s="36">
        <f t="shared" si="481"/>
        <v>0</v>
      </c>
      <c r="AW313" s="57">
        <f>+$A$7</f>
        <v>60</v>
      </c>
      <c r="AX313" s="36"/>
      <c r="AY313" s="36"/>
      <c r="AZ313" s="36">
        <f t="shared" si="482"/>
        <v>0</v>
      </c>
      <c r="BA313" s="36">
        <f t="shared" si="483"/>
        <v>0</v>
      </c>
    </row>
    <row r="314" spans="1:53">
      <c r="A314" s="57">
        <f>+$A$8</f>
        <v>82</v>
      </c>
      <c r="B314" s="36"/>
      <c r="C314" s="36"/>
      <c r="D314" s="36">
        <f t="shared" si="466"/>
        <v>29</v>
      </c>
      <c r="E314" s="36">
        <f t="shared" si="467"/>
        <v>2378000</v>
      </c>
      <c r="G314" s="57">
        <f>+$A$8</f>
        <v>82</v>
      </c>
      <c r="H314" s="36"/>
      <c r="I314" s="36"/>
      <c r="J314" s="36">
        <f t="shared" si="468"/>
        <v>0</v>
      </c>
      <c r="K314" s="36">
        <f t="shared" si="469"/>
        <v>0</v>
      </c>
      <c r="M314" s="57">
        <f>+$A$8</f>
        <v>82</v>
      </c>
      <c r="N314" s="36"/>
      <c r="O314" s="36"/>
      <c r="P314" s="36">
        <f t="shared" si="470"/>
        <v>0</v>
      </c>
      <c r="Q314" s="36">
        <f t="shared" si="471"/>
        <v>0</v>
      </c>
      <c r="R314" s="288"/>
      <c r="S314" s="57">
        <f>+$A$8</f>
        <v>82</v>
      </c>
      <c r="T314" s="36"/>
      <c r="U314" s="36"/>
      <c r="V314" s="36">
        <f t="shared" si="472"/>
        <v>0</v>
      </c>
      <c r="W314" s="36">
        <f t="shared" si="473"/>
        <v>0</v>
      </c>
      <c r="Y314" s="57">
        <f>+$A$8</f>
        <v>82</v>
      </c>
      <c r="Z314" s="36"/>
      <c r="AA314" s="36"/>
      <c r="AB314" s="36">
        <f t="shared" si="474"/>
        <v>0</v>
      </c>
      <c r="AC314" s="36">
        <f t="shared" si="475"/>
        <v>0</v>
      </c>
      <c r="AE314" s="57">
        <f>+$A$8</f>
        <v>82</v>
      </c>
      <c r="AF314" s="36"/>
      <c r="AG314" s="36"/>
      <c r="AH314" s="36">
        <f t="shared" si="476"/>
        <v>0</v>
      </c>
      <c r="AI314" s="36">
        <f t="shared" si="477"/>
        <v>0</v>
      </c>
      <c r="AK314" s="57">
        <f>+$A$8</f>
        <v>82</v>
      </c>
      <c r="AL314" s="36"/>
      <c r="AM314" s="36"/>
      <c r="AN314" s="36">
        <f t="shared" si="478"/>
        <v>0</v>
      </c>
      <c r="AO314" s="36">
        <f t="shared" si="479"/>
        <v>0</v>
      </c>
      <c r="AQ314" s="57">
        <f>+$A$8</f>
        <v>82</v>
      </c>
      <c r="AR314" s="36"/>
      <c r="AS314" s="36"/>
      <c r="AT314" s="36">
        <f t="shared" si="480"/>
        <v>0</v>
      </c>
      <c r="AU314" s="36">
        <f t="shared" si="481"/>
        <v>0</v>
      </c>
      <c r="AW314" s="57">
        <f>+$A$8</f>
        <v>82</v>
      </c>
      <c r="AX314" s="36"/>
      <c r="AY314" s="36"/>
      <c r="AZ314" s="36">
        <f t="shared" si="482"/>
        <v>29</v>
      </c>
      <c r="BA314" s="36">
        <f t="shared" si="483"/>
        <v>2378000</v>
      </c>
    </row>
    <row r="315" spans="1:53">
      <c r="A315" s="57">
        <f>+$A$9</f>
        <v>70</v>
      </c>
      <c r="B315" s="36"/>
      <c r="C315" s="36"/>
      <c r="D315" s="36">
        <f t="shared" si="466"/>
        <v>0</v>
      </c>
      <c r="E315" s="36">
        <f t="shared" si="467"/>
        <v>0</v>
      </c>
      <c r="G315" s="57">
        <f>+$A$9</f>
        <v>70</v>
      </c>
      <c r="H315" s="36"/>
      <c r="I315" s="36"/>
      <c r="J315" s="36">
        <f t="shared" si="468"/>
        <v>0</v>
      </c>
      <c r="K315" s="36">
        <f t="shared" si="469"/>
        <v>0</v>
      </c>
      <c r="M315" s="57">
        <f>+$A$9</f>
        <v>70</v>
      </c>
      <c r="N315" s="36"/>
      <c r="O315" s="36"/>
      <c r="P315" s="36">
        <f t="shared" si="470"/>
        <v>0</v>
      </c>
      <c r="Q315" s="36">
        <f t="shared" si="471"/>
        <v>0</v>
      </c>
      <c r="R315" s="288"/>
      <c r="S315" s="57">
        <f>+$A$9</f>
        <v>70</v>
      </c>
      <c r="T315" s="36"/>
      <c r="U315" s="36"/>
      <c r="V315" s="36">
        <f t="shared" si="472"/>
        <v>0</v>
      </c>
      <c r="W315" s="36">
        <f t="shared" si="473"/>
        <v>0</v>
      </c>
      <c r="Y315" s="57">
        <f>+$A$9</f>
        <v>70</v>
      </c>
      <c r="Z315" s="36"/>
      <c r="AA315" s="36"/>
      <c r="AB315" s="36">
        <f t="shared" si="474"/>
        <v>0</v>
      </c>
      <c r="AC315" s="36">
        <f t="shared" si="475"/>
        <v>0</v>
      </c>
      <c r="AE315" s="57">
        <f>+$A$9</f>
        <v>70</v>
      </c>
      <c r="AF315" s="36"/>
      <c r="AG315" s="36"/>
      <c r="AH315" s="36">
        <f t="shared" si="476"/>
        <v>0</v>
      </c>
      <c r="AI315" s="36">
        <f t="shared" si="477"/>
        <v>0</v>
      </c>
      <c r="AK315" s="57">
        <f>+$A$9</f>
        <v>70</v>
      </c>
      <c r="AL315" s="36"/>
      <c r="AM315" s="36"/>
      <c r="AN315" s="36">
        <f t="shared" si="478"/>
        <v>0</v>
      </c>
      <c r="AO315" s="36">
        <f t="shared" si="479"/>
        <v>0</v>
      </c>
      <c r="AQ315" s="57">
        <f>+$A$9</f>
        <v>70</v>
      </c>
      <c r="AR315" s="36"/>
      <c r="AS315" s="36"/>
      <c r="AT315" s="36">
        <f t="shared" si="480"/>
        <v>0</v>
      </c>
      <c r="AU315" s="36">
        <f t="shared" si="481"/>
        <v>0</v>
      </c>
      <c r="AW315" s="57">
        <f>+$A$9</f>
        <v>70</v>
      </c>
      <c r="AX315" s="36"/>
      <c r="AY315" s="36"/>
      <c r="AZ315" s="36">
        <f t="shared" si="482"/>
        <v>0</v>
      </c>
      <c r="BA315" s="36">
        <f t="shared" si="483"/>
        <v>0</v>
      </c>
    </row>
    <row r="316" spans="1:53">
      <c r="A316" s="57">
        <f>+$A$10</f>
        <v>90</v>
      </c>
      <c r="B316" s="36"/>
      <c r="C316" s="36"/>
      <c r="D316" s="36">
        <f t="shared" si="466"/>
        <v>-252</v>
      </c>
      <c r="E316" s="36">
        <f t="shared" si="467"/>
        <v>-22680000</v>
      </c>
      <c r="G316" s="57">
        <f>+$A$10</f>
        <v>90</v>
      </c>
      <c r="H316" s="36"/>
      <c r="I316" s="36"/>
      <c r="J316" s="36">
        <f t="shared" si="468"/>
        <v>0</v>
      </c>
      <c r="K316" s="36">
        <f t="shared" si="469"/>
        <v>0</v>
      </c>
      <c r="M316" s="57">
        <f>+$A$10</f>
        <v>90</v>
      </c>
      <c r="N316" s="36">
        <v>1</v>
      </c>
      <c r="O316" s="36"/>
      <c r="P316" s="36">
        <f t="shared" si="470"/>
        <v>12</v>
      </c>
      <c r="Q316" s="36">
        <f t="shared" si="471"/>
        <v>1080000</v>
      </c>
      <c r="R316" s="288"/>
      <c r="S316" s="57">
        <f>+$A$10</f>
        <v>90</v>
      </c>
      <c r="T316" s="36"/>
      <c r="U316" s="36"/>
      <c r="V316" s="36">
        <f t="shared" si="472"/>
        <v>0</v>
      </c>
      <c r="W316" s="36">
        <f t="shared" si="473"/>
        <v>0</v>
      </c>
      <c r="Y316" s="57">
        <f>+$A$10</f>
        <v>90</v>
      </c>
      <c r="Z316" s="36"/>
      <c r="AA316" s="36"/>
      <c r="AB316" s="36">
        <f t="shared" si="474"/>
        <v>0</v>
      </c>
      <c r="AC316" s="36">
        <f t="shared" si="475"/>
        <v>0</v>
      </c>
      <c r="AE316" s="57">
        <f>+$A$10</f>
        <v>90</v>
      </c>
      <c r="AF316" s="36"/>
      <c r="AG316" s="36"/>
      <c r="AH316" s="36">
        <f t="shared" si="476"/>
        <v>0</v>
      </c>
      <c r="AI316" s="36">
        <f t="shared" si="477"/>
        <v>0</v>
      </c>
      <c r="AK316" s="57">
        <f>+$A$10</f>
        <v>90</v>
      </c>
      <c r="AL316" s="36"/>
      <c r="AM316" s="36"/>
      <c r="AN316" s="36">
        <f t="shared" si="478"/>
        <v>0</v>
      </c>
      <c r="AO316" s="36">
        <f t="shared" si="479"/>
        <v>0</v>
      </c>
      <c r="AQ316" s="57">
        <f>+$A$10</f>
        <v>90</v>
      </c>
      <c r="AR316" s="36"/>
      <c r="AS316" s="36"/>
      <c r="AT316" s="36">
        <f t="shared" si="480"/>
        <v>0</v>
      </c>
      <c r="AU316" s="36">
        <f t="shared" si="481"/>
        <v>0</v>
      </c>
      <c r="AW316" s="57">
        <f>+$A$10</f>
        <v>90</v>
      </c>
      <c r="AX316" s="36"/>
      <c r="AY316" s="36"/>
      <c r="AZ316" s="36">
        <f t="shared" si="482"/>
        <v>-264</v>
      </c>
      <c r="BA316" s="36">
        <f t="shared" si="483"/>
        <v>-23760000</v>
      </c>
    </row>
    <row r="317" spans="1:53">
      <c r="A317" s="57">
        <f>+$A$11</f>
        <v>68</v>
      </c>
      <c r="B317" s="36"/>
      <c r="C317" s="36"/>
      <c r="D317" s="36">
        <f t="shared" si="466"/>
        <v>1</v>
      </c>
      <c r="E317" s="36">
        <f t="shared" si="467"/>
        <v>68000</v>
      </c>
      <c r="G317" s="57">
        <f>+$A$11</f>
        <v>68</v>
      </c>
      <c r="H317" s="36"/>
      <c r="I317" s="36"/>
      <c r="J317" s="36">
        <f t="shared" si="468"/>
        <v>0</v>
      </c>
      <c r="K317" s="36">
        <f t="shared" si="469"/>
        <v>0</v>
      </c>
      <c r="M317" s="57">
        <f>+$A$11</f>
        <v>68</v>
      </c>
      <c r="N317" s="36"/>
      <c r="O317" s="36"/>
      <c r="P317" s="36">
        <f t="shared" si="470"/>
        <v>0</v>
      </c>
      <c r="Q317" s="36">
        <f t="shared" si="471"/>
        <v>0</v>
      </c>
      <c r="R317" s="288"/>
      <c r="S317" s="57">
        <f>+$A$11</f>
        <v>68</v>
      </c>
      <c r="T317" s="36"/>
      <c r="U317" s="36"/>
      <c r="V317" s="36">
        <f t="shared" si="472"/>
        <v>0</v>
      </c>
      <c r="W317" s="36">
        <f t="shared" si="473"/>
        <v>0</v>
      </c>
      <c r="Y317" s="57">
        <f>+$A$11</f>
        <v>68</v>
      </c>
      <c r="Z317" s="36"/>
      <c r="AA317" s="36"/>
      <c r="AB317" s="36">
        <f t="shared" si="474"/>
        <v>0</v>
      </c>
      <c r="AC317" s="36">
        <f t="shared" si="475"/>
        <v>0</v>
      </c>
      <c r="AE317" s="57">
        <f>+$A$11</f>
        <v>68</v>
      </c>
      <c r="AF317" s="36"/>
      <c r="AG317" s="36"/>
      <c r="AH317" s="36">
        <f t="shared" si="476"/>
        <v>0</v>
      </c>
      <c r="AI317" s="36">
        <f t="shared" si="477"/>
        <v>0</v>
      </c>
      <c r="AK317" s="57">
        <f>+$A$11</f>
        <v>68</v>
      </c>
      <c r="AL317" s="36"/>
      <c r="AM317" s="36"/>
      <c r="AN317" s="36">
        <f t="shared" si="478"/>
        <v>0</v>
      </c>
      <c r="AO317" s="36">
        <f t="shared" si="479"/>
        <v>0</v>
      </c>
      <c r="AQ317" s="57">
        <f>+$A$11</f>
        <v>68</v>
      </c>
      <c r="AR317" s="36"/>
      <c r="AS317" s="36"/>
      <c r="AT317" s="36">
        <f t="shared" si="480"/>
        <v>0</v>
      </c>
      <c r="AU317" s="36">
        <f t="shared" si="481"/>
        <v>0</v>
      </c>
      <c r="AW317" s="57">
        <f>+$A$11</f>
        <v>68</v>
      </c>
      <c r="AX317" s="36"/>
      <c r="AY317" s="36"/>
      <c r="AZ317" s="36">
        <f t="shared" si="482"/>
        <v>1</v>
      </c>
      <c r="BA317" s="36">
        <f t="shared" si="483"/>
        <v>68000</v>
      </c>
    </row>
    <row r="318" spans="1:53">
      <c r="A318" s="57">
        <f>+$A$12</f>
        <v>135</v>
      </c>
      <c r="B318" s="36"/>
      <c r="C318" s="36"/>
      <c r="D318" s="36">
        <f t="shared" si="466"/>
        <v>59</v>
      </c>
      <c r="E318" s="36">
        <f t="shared" si="467"/>
        <v>7965000</v>
      </c>
      <c r="G318" s="57">
        <f>+$A$12</f>
        <v>135</v>
      </c>
      <c r="H318" s="36"/>
      <c r="I318" s="36"/>
      <c r="J318" s="36">
        <f t="shared" si="468"/>
        <v>0</v>
      </c>
      <c r="K318" s="36">
        <f t="shared" si="469"/>
        <v>0</v>
      </c>
      <c r="M318" s="57">
        <f>+$A$12</f>
        <v>135</v>
      </c>
      <c r="N318" s="36"/>
      <c r="O318" s="36"/>
      <c r="P318" s="36">
        <f t="shared" si="470"/>
        <v>0</v>
      </c>
      <c r="Q318" s="36">
        <f t="shared" si="471"/>
        <v>0</v>
      </c>
      <c r="R318" s="288"/>
      <c r="S318" s="57">
        <f>+$A$12</f>
        <v>135</v>
      </c>
      <c r="T318" s="36"/>
      <c r="U318" s="36"/>
      <c r="V318" s="36">
        <f t="shared" si="472"/>
        <v>0</v>
      </c>
      <c r="W318" s="36">
        <f t="shared" si="473"/>
        <v>0</v>
      </c>
      <c r="Y318" s="57">
        <f>+$A$12</f>
        <v>135</v>
      </c>
      <c r="Z318" s="36"/>
      <c r="AA318" s="36"/>
      <c r="AB318" s="36">
        <f t="shared" si="474"/>
        <v>0</v>
      </c>
      <c r="AC318" s="36">
        <f t="shared" si="475"/>
        <v>0</v>
      </c>
      <c r="AE318" s="57">
        <f>+$A$12</f>
        <v>135</v>
      </c>
      <c r="AF318" s="36"/>
      <c r="AG318" s="36"/>
      <c r="AH318" s="36">
        <f t="shared" si="476"/>
        <v>0</v>
      </c>
      <c r="AI318" s="36">
        <f t="shared" si="477"/>
        <v>0</v>
      </c>
      <c r="AK318" s="57">
        <f>+$A$12</f>
        <v>135</v>
      </c>
      <c r="AL318" s="36"/>
      <c r="AM318" s="36"/>
      <c r="AN318" s="36">
        <f t="shared" si="478"/>
        <v>0</v>
      </c>
      <c r="AO318" s="36">
        <f t="shared" si="479"/>
        <v>0</v>
      </c>
      <c r="AQ318" s="57">
        <f>+$A$12</f>
        <v>135</v>
      </c>
      <c r="AR318" s="36"/>
      <c r="AS318" s="36"/>
      <c r="AT318" s="36">
        <f t="shared" si="480"/>
        <v>0</v>
      </c>
      <c r="AU318" s="36">
        <f t="shared" si="481"/>
        <v>0</v>
      </c>
      <c r="AW318" s="57">
        <f>+$A$12</f>
        <v>135</v>
      </c>
      <c r="AX318" s="36"/>
      <c r="AY318" s="36"/>
      <c r="AZ318" s="36">
        <f t="shared" si="482"/>
        <v>59</v>
      </c>
      <c r="BA318" s="36">
        <f t="shared" si="483"/>
        <v>7965000</v>
      </c>
    </row>
    <row r="319" spans="1:53">
      <c r="A319" s="57">
        <f>+$A$13</f>
        <v>100</v>
      </c>
      <c r="B319" s="36"/>
      <c r="C319" s="36"/>
      <c r="D319" s="36">
        <f t="shared" si="466"/>
        <v>59</v>
      </c>
      <c r="E319" s="36">
        <f t="shared" si="467"/>
        <v>5900000</v>
      </c>
      <c r="G319" s="57">
        <f>+$A$13</f>
        <v>100</v>
      </c>
      <c r="H319" s="36"/>
      <c r="I319" s="36"/>
      <c r="J319" s="36">
        <f t="shared" si="468"/>
        <v>0</v>
      </c>
      <c r="K319" s="36">
        <f t="shared" si="469"/>
        <v>0</v>
      </c>
      <c r="M319" s="57">
        <f>+$A$13</f>
        <v>100</v>
      </c>
      <c r="N319" s="36">
        <v>4</v>
      </c>
      <c r="O319" s="36">
        <v>6</v>
      </c>
      <c r="P319" s="36">
        <f t="shared" si="470"/>
        <v>54</v>
      </c>
      <c r="Q319" s="36">
        <f t="shared" si="471"/>
        <v>5400000</v>
      </c>
      <c r="R319" s="288"/>
      <c r="S319" s="57">
        <f>+$A$13</f>
        <v>100</v>
      </c>
      <c r="T319" s="36"/>
      <c r="U319" s="36"/>
      <c r="V319" s="36">
        <f t="shared" si="472"/>
        <v>0</v>
      </c>
      <c r="W319" s="36">
        <f t="shared" si="473"/>
        <v>0</v>
      </c>
      <c r="Y319" s="57">
        <f>+$A$13</f>
        <v>100</v>
      </c>
      <c r="Z319" s="36"/>
      <c r="AA319" s="36"/>
      <c r="AB319" s="36">
        <f t="shared" si="474"/>
        <v>0</v>
      </c>
      <c r="AC319" s="36">
        <f t="shared" si="475"/>
        <v>0</v>
      </c>
      <c r="AE319" s="57">
        <f>+$A$13</f>
        <v>100</v>
      </c>
      <c r="AF319" s="36"/>
      <c r="AG319" s="36"/>
      <c r="AH319" s="36">
        <f t="shared" si="476"/>
        <v>0</v>
      </c>
      <c r="AI319" s="36">
        <f t="shared" si="477"/>
        <v>0</v>
      </c>
      <c r="AK319" s="57">
        <f>+$A$13</f>
        <v>100</v>
      </c>
      <c r="AL319" s="36"/>
      <c r="AM319" s="36"/>
      <c r="AN319" s="36">
        <f t="shared" si="478"/>
        <v>0</v>
      </c>
      <c r="AO319" s="36">
        <f t="shared" si="479"/>
        <v>0</v>
      </c>
      <c r="AQ319" s="57">
        <f>+$A$13</f>
        <v>100</v>
      </c>
      <c r="AR319" s="36"/>
      <c r="AS319" s="36"/>
      <c r="AT319" s="36">
        <f t="shared" si="480"/>
        <v>0</v>
      </c>
      <c r="AU319" s="36">
        <f t="shared" si="481"/>
        <v>0</v>
      </c>
      <c r="AW319" s="57">
        <f>+$A$13</f>
        <v>100</v>
      </c>
      <c r="AX319" s="36"/>
      <c r="AY319" s="36"/>
      <c r="AZ319" s="36">
        <f t="shared" si="482"/>
        <v>5</v>
      </c>
      <c r="BA319" s="36">
        <f t="shared" si="483"/>
        <v>500000</v>
      </c>
    </row>
    <row r="320" spans="1:53">
      <c r="A320" s="57">
        <f>+$A$14</f>
        <v>35</v>
      </c>
      <c r="B320" s="36"/>
      <c r="C320" s="36"/>
      <c r="D320" s="36">
        <f t="shared" si="466"/>
        <v>34</v>
      </c>
      <c r="E320" s="36">
        <f t="shared" si="467"/>
        <v>1190000</v>
      </c>
      <c r="G320" s="57">
        <f>+$A$14</f>
        <v>35</v>
      </c>
      <c r="H320" s="36"/>
      <c r="I320" s="36"/>
      <c r="J320" s="36">
        <f t="shared" si="468"/>
        <v>0</v>
      </c>
      <c r="K320" s="36">
        <f t="shared" si="469"/>
        <v>0</v>
      </c>
      <c r="M320" s="57">
        <f>+$A$14</f>
        <v>35</v>
      </c>
      <c r="N320" s="36"/>
      <c r="O320" s="36"/>
      <c r="P320" s="36">
        <f t="shared" si="470"/>
        <v>0</v>
      </c>
      <c r="Q320" s="36">
        <f t="shared" si="471"/>
        <v>0</v>
      </c>
      <c r="R320" s="288"/>
      <c r="S320" s="57">
        <f>+$A$14</f>
        <v>35</v>
      </c>
      <c r="T320" s="36"/>
      <c r="U320" s="36"/>
      <c r="V320" s="36">
        <f t="shared" si="472"/>
        <v>0</v>
      </c>
      <c r="W320" s="36">
        <f t="shared" si="473"/>
        <v>0</v>
      </c>
      <c r="Y320" s="57">
        <f>+$A$14</f>
        <v>35</v>
      </c>
      <c r="Z320" s="36"/>
      <c r="AA320" s="36"/>
      <c r="AB320" s="36">
        <f t="shared" si="474"/>
        <v>0</v>
      </c>
      <c r="AC320" s="36">
        <f t="shared" si="475"/>
        <v>0</v>
      </c>
      <c r="AE320" s="57">
        <f>+$A$14</f>
        <v>35</v>
      </c>
      <c r="AF320" s="36"/>
      <c r="AG320" s="36"/>
      <c r="AH320" s="36">
        <f t="shared" si="476"/>
        <v>0</v>
      </c>
      <c r="AI320" s="36">
        <f t="shared" si="477"/>
        <v>0</v>
      </c>
      <c r="AK320" s="57">
        <f>+$A$14</f>
        <v>35</v>
      </c>
      <c r="AL320" s="36"/>
      <c r="AM320" s="36"/>
      <c r="AN320" s="36">
        <f t="shared" si="478"/>
        <v>0</v>
      </c>
      <c r="AO320" s="36">
        <f t="shared" si="479"/>
        <v>0</v>
      </c>
      <c r="AQ320" s="57">
        <f>+$A$14</f>
        <v>35</v>
      </c>
      <c r="AR320" s="36"/>
      <c r="AS320" s="36"/>
      <c r="AT320" s="36">
        <f t="shared" si="480"/>
        <v>0</v>
      </c>
      <c r="AU320" s="36">
        <f t="shared" si="481"/>
        <v>0</v>
      </c>
      <c r="AW320" s="57">
        <f>+$A$14</f>
        <v>35</v>
      </c>
      <c r="AX320" s="36"/>
      <c r="AY320" s="36"/>
      <c r="AZ320" s="36">
        <f t="shared" si="482"/>
        <v>34</v>
      </c>
      <c r="BA320" s="36">
        <f t="shared" si="483"/>
        <v>1190000</v>
      </c>
    </row>
    <row r="321" spans="1:53">
      <c r="A321" s="57">
        <f>+$A$15</f>
        <v>57</v>
      </c>
      <c r="B321" s="36"/>
      <c r="C321" s="36"/>
      <c r="D321" s="36">
        <f t="shared" si="466"/>
        <v>0</v>
      </c>
      <c r="E321" s="36">
        <f t="shared" si="467"/>
        <v>0</v>
      </c>
      <c r="G321" s="57">
        <f>+$A$15</f>
        <v>57</v>
      </c>
      <c r="H321" s="36"/>
      <c r="I321" s="36"/>
      <c r="J321" s="36">
        <f t="shared" si="468"/>
        <v>0</v>
      </c>
      <c r="K321" s="36">
        <f t="shared" si="469"/>
        <v>0</v>
      </c>
      <c r="M321" s="57">
        <f>+$A$15</f>
        <v>57</v>
      </c>
      <c r="N321" s="36"/>
      <c r="O321" s="36"/>
      <c r="P321" s="36">
        <f t="shared" si="470"/>
        <v>0</v>
      </c>
      <c r="Q321" s="36">
        <f t="shared" si="471"/>
        <v>0</v>
      </c>
      <c r="R321" s="288"/>
      <c r="S321" s="57">
        <f>+$A$15</f>
        <v>57</v>
      </c>
      <c r="T321" s="36"/>
      <c r="U321" s="36"/>
      <c r="V321" s="36">
        <f t="shared" si="472"/>
        <v>0</v>
      </c>
      <c r="W321" s="36">
        <f t="shared" si="473"/>
        <v>0</v>
      </c>
      <c r="Y321" s="57">
        <f>+$A$15</f>
        <v>57</v>
      </c>
      <c r="Z321" s="36"/>
      <c r="AA321" s="36"/>
      <c r="AB321" s="36">
        <f t="shared" si="474"/>
        <v>0</v>
      </c>
      <c r="AC321" s="36">
        <f t="shared" si="475"/>
        <v>0</v>
      </c>
      <c r="AE321" s="57">
        <f>+$A$15</f>
        <v>57</v>
      </c>
      <c r="AF321" s="36"/>
      <c r="AG321" s="36"/>
      <c r="AH321" s="36">
        <f t="shared" si="476"/>
        <v>0</v>
      </c>
      <c r="AI321" s="36">
        <f t="shared" si="477"/>
        <v>0</v>
      </c>
      <c r="AK321" s="57">
        <f>+$A$15</f>
        <v>57</v>
      </c>
      <c r="AL321" s="36"/>
      <c r="AM321" s="36"/>
      <c r="AN321" s="36">
        <f t="shared" si="478"/>
        <v>0</v>
      </c>
      <c r="AO321" s="36">
        <f t="shared" si="479"/>
        <v>0</v>
      </c>
      <c r="AQ321" s="57">
        <f>+$A$15</f>
        <v>57</v>
      </c>
      <c r="AR321" s="36"/>
      <c r="AS321" s="36"/>
      <c r="AT321" s="36">
        <f t="shared" si="480"/>
        <v>0</v>
      </c>
      <c r="AU321" s="36">
        <f t="shared" si="481"/>
        <v>0</v>
      </c>
      <c r="AW321" s="57">
        <f>+$A$15</f>
        <v>57</v>
      </c>
      <c r="AX321" s="36"/>
      <c r="AY321" s="36"/>
      <c r="AZ321" s="36">
        <f t="shared" si="482"/>
        <v>0</v>
      </c>
      <c r="BA321" s="36">
        <f t="shared" si="483"/>
        <v>0</v>
      </c>
    </row>
    <row r="322" spans="1:53">
      <c r="A322" s="57">
        <f>+$A$16</f>
        <v>20</v>
      </c>
      <c r="B322" s="36"/>
      <c r="C322" s="36"/>
      <c r="D322" s="36">
        <f t="shared" si="466"/>
        <v>117</v>
      </c>
      <c r="E322" s="36">
        <f t="shared" si="467"/>
        <v>2340000</v>
      </c>
      <c r="G322" s="57">
        <f>+$A$16</f>
        <v>20</v>
      </c>
      <c r="H322" s="36"/>
      <c r="I322" s="36"/>
      <c r="J322" s="36">
        <f t="shared" si="468"/>
        <v>0</v>
      </c>
      <c r="K322" s="36">
        <f t="shared" si="469"/>
        <v>0</v>
      </c>
      <c r="M322" s="57">
        <f>+$A$16</f>
        <v>20</v>
      </c>
      <c r="N322" s="36"/>
      <c r="O322" s="36"/>
      <c r="P322" s="36">
        <f t="shared" si="470"/>
        <v>0</v>
      </c>
      <c r="Q322" s="36">
        <f t="shared" si="471"/>
        <v>0</v>
      </c>
      <c r="R322" s="288"/>
      <c r="S322" s="57">
        <f>+$A$16</f>
        <v>20</v>
      </c>
      <c r="T322" s="36"/>
      <c r="U322" s="36"/>
      <c r="V322" s="36">
        <f t="shared" si="472"/>
        <v>0</v>
      </c>
      <c r="W322" s="36">
        <f t="shared" si="473"/>
        <v>0</v>
      </c>
      <c r="Y322" s="57">
        <f>+$A$16</f>
        <v>20</v>
      </c>
      <c r="Z322" s="36"/>
      <c r="AA322" s="36"/>
      <c r="AB322" s="36">
        <f t="shared" si="474"/>
        <v>0</v>
      </c>
      <c r="AC322" s="36">
        <f t="shared" si="475"/>
        <v>0</v>
      </c>
      <c r="AE322" s="57">
        <f>+$A$16</f>
        <v>20</v>
      </c>
      <c r="AF322" s="36"/>
      <c r="AG322" s="36"/>
      <c r="AH322" s="36">
        <f t="shared" si="476"/>
        <v>0</v>
      </c>
      <c r="AI322" s="36">
        <f t="shared" si="477"/>
        <v>0</v>
      </c>
      <c r="AK322" s="57">
        <f>+$A$16</f>
        <v>20</v>
      </c>
      <c r="AL322" s="36"/>
      <c r="AM322" s="36"/>
      <c r="AN322" s="36">
        <f t="shared" si="478"/>
        <v>0</v>
      </c>
      <c r="AO322" s="36">
        <f t="shared" si="479"/>
        <v>0</v>
      </c>
      <c r="AQ322" s="57">
        <f>+$A$16</f>
        <v>20</v>
      </c>
      <c r="AR322" s="36"/>
      <c r="AS322" s="36"/>
      <c r="AT322" s="36">
        <f t="shared" si="480"/>
        <v>0</v>
      </c>
      <c r="AU322" s="36">
        <f t="shared" si="481"/>
        <v>0</v>
      </c>
      <c r="AW322" s="57">
        <f>+$A$16</f>
        <v>20</v>
      </c>
      <c r="AX322" s="36"/>
      <c r="AY322" s="36"/>
      <c r="AZ322" s="36">
        <f t="shared" si="482"/>
        <v>117</v>
      </c>
      <c r="BA322" s="36">
        <f t="shared" si="483"/>
        <v>2340000</v>
      </c>
    </row>
    <row r="323" spans="1:53">
      <c r="A323" s="57">
        <f>+$A$17</f>
        <v>38</v>
      </c>
      <c r="B323" s="36"/>
      <c r="C323" s="36"/>
      <c r="D323" s="36">
        <f t="shared" si="466"/>
        <v>1</v>
      </c>
      <c r="E323" s="36">
        <f t="shared" si="467"/>
        <v>38000</v>
      </c>
      <c r="G323" s="57">
        <f>+$A$17</f>
        <v>38</v>
      </c>
      <c r="H323" s="36"/>
      <c r="I323" s="36"/>
      <c r="J323" s="36">
        <f t="shared" si="468"/>
        <v>0</v>
      </c>
      <c r="K323" s="36">
        <f t="shared" si="469"/>
        <v>0</v>
      </c>
      <c r="M323" s="57">
        <f>+$A$17</f>
        <v>38</v>
      </c>
      <c r="N323" s="36"/>
      <c r="O323" s="36"/>
      <c r="P323" s="36">
        <f t="shared" si="470"/>
        <v>0</v>
      </c>
      <c r="Q323" s="36">
        <f t="shared" si="471"/>
        <v>0</v>
      </c>
      <c r="R323" s="288"/>
      <c r="S323" s="57">
        <f>+$A$17</f>
        <v>38</v>
      </c>
      <c r="T323" s="36"/>
      <c r="U323" s="36"/>
      <c r="V323" s="36">
        <f t="shared" si="472"/>
        <v>0</v>
      </c>
      <c r="W323" s="36">
        <f t="shared" si="473"/>
        <v>0</v>
      </c>
      <c r="Y323" s="57">
        <f>+$A$17</f>
        <v>38</v>
      </c>
      <c r="Z323" s="36"/>
      <c r="AA323" s="36"/>
      <c r="AB323" s="36">
        <f t="shared" si="474"/>
        <v>0</v>
      </c>
      <c r="AC323" s="36">
        <f t="shared" si="475"/>
        <v>0</v>
      </c>
      <c r="AE323" s="57">
        <f>+$A$17</f>
        <v>38</v>
      </c>
      <c r="AF323" s="36"/>
      <c r="AG323" s="36"/>
      <c r="AH323" s="36">
        <f t="shared" si="476"/>
        <v>0</v>
      </c>
      <c r="AI323" s="36">
        <f t="shared" si="477"/>
        <v>0</v>
      </c>
      <c r="AK323" s="57">
        <f>+$A$17</f>
        <v>38</v>
      </c>
      <c r="AL323" s="36"/>
      <c r="AM323" s="36"/>
      <c r="AN323" s="36">
        <f t="shared" si="478"/>
        <v>0</v>
      </c>
      <c r="AO323" s="36">
        <f t="shared" si="479"/>
        <v>0</v>
      </c>
      <c r="AQ323" s="57">
        <f>+$A$17</f>
        <v>38</v>
      </c>
      <c r="AR323" s="36"/>
      <c r="AS323" s="36"/>
      <c r="AT323" s="36">
        <f t="shared" si="480"/>
        <v>0</v>
      </c>
      <c r="AU323" s="36">
        <f t="shared" si="481"/>
        <v>0</v>
      </c>
      <c r="AW323" s="57">
        <f>+$A$17</f>
        <v>38</v>
      </c>
      <c r="AX323" s="36"/>
      <c r="AY323" s="36"/>
      <c r="AZ323" s="36">
        <f t="shared" si="482"/>
        <v>1</v>
      </c>
      <c r="BA323" s="36">
        <f t="shared" si="483"/>
        <v>38000</v>
      </c>
    </row>
    <row r="324" spans="1:53">
      <c r="A324" s="57">
        <f>+$A$18</f>
        <v>40</v>
      </c>
      <c r="B324" s="36"/>
      <c r="C324" s="36"/>
      <c r="D324" s="36">
        <f t="shared" si="466"/>
        <v>-4</v>
      </c>
      <c r="E324" s="36">
        <f t="shared" si="467"/>
        <v>-160000</v>
      </c>
      <c r="G324" s="57">
        <f>+$A$18</f>
        <v>40</v>
      </c>
      <c r="H324" s="36"/>
      <c r="I324" s="36"/>
      <c r="J324" s="36">
        <f t="shared" si="468"/>
        <v>0</v>
      </c>
      <c r="K324" s="36">
        <f t="shared" si="469"/>
        <v>0</v>
      </c>
      <c r="M324" s="57">
        <f>+$A$18</f>
        <v>40</v>
      </c>
      <c r="N324" s="36"/>
      <c r="O324" s="36"/>
      <c r="P324" s="36">
        <f t="shared" si="470"/>
        <v>0</v>
      </c>
      <c r="Q324" s="36">
        <f t="shared" si="471"/>
        <v>0</v>
      </c>
      <c r="R324" s="288"/>
      <c r="S324" s="57">
        <f>+$A$18</f>
        <v>40</v>
      </c>
      <c r="T324" s="36"/>
      <c r="U324" s="36"/>
      <c r="V324" s="36">
        <f t="shared" si="472"/>
        <v>0</v>
      </c>
      <c r="W324" s="36">
        <f t="shared" si="473"/>
        <v>0</v>
      </c>
      <c r="Y324" s="57">
        <f>+$A$18</f>
        <v>40</v>
      </c>
      <c r="Z324" s="36"/>
      <c r="AA324" s="36"/>
      <c r="AB324" s="36">
        <f t="shared" si="474"/>
        <v>0</v>
      </c>
      <c r="AC324" s="36">
        <f t="shared" si="475"/>
        <v>0</v>
      </c>
      <c r="AE324" s="57">
        <f>+$A$18</f>
        <v>40</v>
      </c>
      <c r="AF324" s="36"/>
      <c r="AG324" s="36"/>
      <c r="AH324" s="36">
        <f t="shared" si="476"/>
        <v>0</v>
      </c>
      <c r="AI324" s="36">
        <f t="shared" si="477"/>
        <v>0</v>
      </c>
      <c r="AK324" s="57">
        <f>+$A$18</f>
        <v>40</v>
      </c>
      <c r="AL324" s="36"/>
      <c r="AM324" s="36"/>
      <c r="AN324" s="36">
        <f t="shared" si="478"/>
        <v>0</v>
      </c>
      <c r="AO324" s="36">
        <f t="shared" si="479"/>
        <v>0</v>
      </c>
      <c r="AQ324" s="57">
        <f>+$A$18</f>
        <v>40</v>
      </c>
      <c r="AR324" s="36"/>
      <c r="AS324" s="36"/>
      <c r="AT324" s="36">
        <f t="shared" si="480"/>
        <v>0</v>
      </c>
      <c r="AU324" s="36">
        <f t="shared" si="481"/>
        <v>0</v>
      </c>
      <c r="AW324" s="57">
        <f>+$A$18</f>
        <v>40</v>
      </c>
      <c r="AX324" s="36"/>
      <c r="AY324" s="36"/>
      <c r="AZ324" s="36">
        <f t="shared" si="482"/>
        <v>-4</v>
      </c>
      <c r="BA324" s="36">
        <f t="shared" si="483"/>
        <v>-160000</v>
      </c>
    </row>
    <row r="325" spans="1:53">
      <c r="A325" s="57">
        <f>+$A$19</f>
        <v>42</v>
      </c>
      <c r="B325" s="36"/>
      <c r="C325" s="36"/>
      <c r="D325" s="36">
        <f t="shared" si="466"/>
        <v>1129</v>
      </c>
      <c r="E325" s="36">
        <f t="shared" si="467"/>
        <v>47418000</v>
      </c>
      <c r="G325" s="57">
        <f>+$A$19</f>
        <v>42</v>
      </c>
      <c r="H325" s="36">
        <v>10</v>
      </c>
      <c r="I325" s="36"/>
      <c r="J325" s="36">
        <f t="shared" si="468"/>
        <v>120</v>
      </c>
      <c r="K325" s="36">
        <f t="shared" si="469"/>
        <v>5040000</v>
      </c>
      <c r="M325" s="57">
        <f>+$A$19</f>
        <v>42</v>
      </c>
      <c r="N325" s="36">
        <v>8</v>
      </c>
      <c r="O325" s="36">
        <v>6</v>
      </c>
      <c r="P325" s="36">
        <f t="shared" si="470"/>
        <v>102</v>
      </c>
      <c r="Q325" s="36">
        <f t="shared" si="471"/>
        <v>4284000</v>
      </c>
      <c r="R325" s="288"/>
      <c r="S325" s="57">
        <f>+$A$19</f>
        <v>42</v>
      </c>
      <c r="T325" s="36"/>
      <c r="U325" s="36">
        <v>7</v>
      </c>
      <c r="V325" s="36">
        <f t="shared" si="472"/>
        <v>7</v>
      </c>
      <c r="W325" s="36">
        <f t="shared" si="473"/>
        <v>294000</v>
      </c>
      <c r="Y325" s="57">
        <f>+$A$19</f>
        <v>42</v>
      </c>
      <c r="Z325" s="36"/>
      <c r="AA325" s="36"/>
      <c r="AB325" s="36">
        <f t="shared" si="474"/>
        <v>0</v>
      </c>
      <c r="AC325" s="36">
        <f t="shared" si="475"/>
        <v>0</v>
      </c>
      <c r="AE325" s="57">
        <f>+$A$19</f>
        <v>42</v>
      </c>
      <c r="AF325" s="36"/>
      <c r="AG325" s="36"/>
      <c r="AH325" s="36">
        <f t="shared" si="476"/>
        <v>0</v>
      </c>
      <c r="AI325" s="36">
        <f t="shared" si="477"/>
        <v>0</v>
      </c>
      <c r="AK325" s="57">
        <f>+$A$19</f>
        <v>42</v>
      </c>
      <c r="AL325" s="36"/>
      <c r="AM325" s="36"/>
      <c r="AN325" s="36">
        <f t="shared" si="478"/>
        <v>0</v>
      </c>
      <c r="AO325" s="36">
        <f t="shared" si="479"/>
        <v>0</v>
      </c>
      <c r="AQ325" s="57">
        <f>+$A$19</f>
        <v>42</v>
      </c>
      <c r="AR325" s="36"/>
      <c r="AS325" s="36"/>
      <c r="AT325" s="36">
        <f t="shared" si="480"/>
        <v>0</v>
      </c>
      <c r="AU325" s="36">
        <f t="shared" si="481"/>
        <v>0</v>
      </c>
      <c r="AW325" s="57">
        <f>+$A$19</f>
        <v>42</v>
      </c>
      <c r="AX325" s="36"/>
      <c r="AY325" s="36"/>
      <c r="AZ325" s="36">
        <f t="shared" si="482"/>
        <v>1154</v>
      </c>
      <c r="BA325" s="36">
        <f t="shared" si="483"/>
        <v>48468000</v>
      </c>
    </row>
    <row r="326" spans="1:53">
      <c r="A326" s="57">
        <f>+$A$20</f>
        <v>45</v>
      </c>
      <c r="B326" s="36"/>
      <c r="C326" s="36"/>
      <c r="D326" s="36">
        <f t="shared" si="466"/>
        <v>406</v>
      </c>
      <c r="E326" s="36">
        <f t="shared" si="467"/>
        <v>18270000</v>
      </c>
      <c r="G326" s="57">
        <f>+$A$20</f>
        <v>45</v>
      </c>
      <c r="H326" s="36"/>
      <c r="I326" s="36"/>
      <c r="J326" s="36">
        <f t="shared" si="468"/>
        <v>0</v>
      </c>
      <c r="K326" s="36">
        <f t="shared" si="469"/>
        <v>0</v>
      </c>
      <c r="M326" s="57">
        <f>+$A$20</f>
        <v>45</v>
      </c>
      <c r="N326" s="36"/>
      <c r="O326" s="36"/>
      <c r="P326" s="36">
        <f t="shared" si="470"/>
        <v>0</v>
      </c>
      <c r="Q326" s="36">
        <f t="shared" si="471"/>
        <v>0</v>
      </c>
      <c r="R326" s="288"/>
      <c r="S326" s="57">
        <f>+$A$20</f>
        <v>45</v>
      </c>
      <c r="T326" s="36"/>
      <c r="U326" s="36">
        <v>3</v>
      </c>
      <c r="V326" s="36">
        <f t="shared" si="472"/>
        <v>3</v>
      </c>
      <c r="W326" s="36">
        <f t="shared" si="473"/>
        <v>135000</v>
      </c>
      <c r="Y326" s="57">
        <f>+$A$20</f>
        <v>45</v>
      </c>
      <c r="Z326" s="36"/>
      <c r="AA326" s="36"/>
      <c r="AB326" s="36">
        <f t="shared" si="474"/>
        <v>0</v>
      </c>
      <c r="AC326" s="36">
        <f t="shared" si="475"/>
        <v>0</v>
      </c>
      <c r="AE326" s="57">
        <f>+$A$20</f>
        <v>45</v>
      </c>
      <c r="AF326" s="36"/>
      <c r="AG326" s="36"/>
      <c r="AH326" s="36">
        <f t="shared" si="476"/>
        <v>0</v>
      </c>
      <c r="AI326" s="36">
        <f t="shared" si="477"/>
        <v>0</v>
      </c>
      <c r="AK326" s="57">
        <f>+$A$20</f>
        <v>45</v>
      </c>
      <c r="AL326" s="36"/>
      <c r="AM326" s="36"/>
      <c r="AN326" s="36">
        <f t="shared" si="478"/>
        <v>0</v>
      </c>
      <c r="AO326" s="36">
        <f t="shared" si="479"/>
        <v>0</v>
      </c>
      <c r="AQ326" s="57">
        <f>+$A$20</f>
        <v>45</v>
      </c>
      <c r="AR326" s="36"/>
      <c r="AS326" s="36"/>
      <c r="AT326" s="36">
        <f t="shared" si="480"/>
        <v>0</v>
      </c>
      <c r="AU326" s="36">
        <f t="shared" si="481"/>
        <v>0</v>
      </c>
      <c r="AW326" s="57">
        <f>+$A$20</f>
        <v>45</v>
      </c>
      <c r="AX326" s="36"/>
      <c r="AY326" s="36"/>
      <c r="AZ326" s="36">
        <f t="shared" si="482"/>
        <v>409</v>
      </c>
      <c r="BA326" s="36">
        <f t="shared" si="483"/>
        <v>18405000</v>
      </c>
    </row>
    <row r="327" spans="1:53">
      <c r="A327" s="57">
        <f>+$A$21</f>
        <v>50</v>
      </c>
      <c r="B327" s="36"/>
      <c r="C327" s="36"/>
      <c r="D327" s="36">
        <f t="shared" si="466"/>
        <v>-92</v>
      </c>
      <c r="E327" s="36">
        <f t="shared" si="467"/>
        <v>-4600000</v>
      </c>
      <c r="G327" s="57">
        <f>+$A$21</f>
        <v>50</v>
      </c>
      <c r="H327" s="36"/>
      <c r="I327" s="36"/>
      <c r="J327" s="36">
        <f t="shared" si="468"/>
        <v>0</v>
      </c>
      <c r="K327" s="36">
        <f t="shared" si="469"/>
        <v>0</v>
      </c>
      <c r="M327" s="57">
        <f>+$A$21</f>
        <v>50</v>
      </c>
      <c r="N327" s="36"/>
      <c r="O327" s="36"/>
      <c r="P327" s="36">
        <f t="shared" si="470"/>
        <v>0</v>
      </c>
      <c r="Q327" s="36">
        <f t="shared" si="471"/>
        <v>0</v>
      </c>
      <c r="R327" s="288"/>
      <c r="S327" s="57">
        <f>+$A$21</f>
        <v>50</v>
      </c>
      <c r="T327" s="36"/>
      <c r="U327" s="36">
        <v>1</v>
      </c>
      <c r="V327" s="36">
        <f t="shared" si="472"/>
        <v>1</v>
      </c>
      <c r="W327" s="36">
        <f t="shared" si="473"/>
        <v>50000</v>
      </c>
      <c r="Y327" s="57">
        <f>+$A$21</f>
        <v>50</v>
      </c>
      <c r="Z327" s="36"/>
      <c r="AA327" s="36"/>
      <c r="AB327" s="36">
        <f t="shared" si="474"/>
        <v>0</v>
      </c>
      <c r="AC327" s="36">
        <f t="shared" si="475"/>
        <v>0</v>
      </c>
      <c r="AE327" s="57">
        <f>+$A$21</f>
        <v>50</v>
      </c>
      <c r="AF327" s="36"/>
      <c r="AG327" s="36"/>
      <c r="AH327" s="36">
        <f t="shared" si="476"/>
        <v>0</v>
      </c>
      <c r="AI327" s="36">
        <f t="shared" si="477"/>
        <v>0</v>
      </c>
      <c r="AK327" s="57">
        <f>+$A$21</f>
        <v>50</v>
      </c>
      <c r="AL327" s="36"/>
      <c r="AM327" s="36"/>
      <c r="AN327" s="36">
        <f t="shared" si="478"/>
        <v>0</v>
      </c>
      <c r="AO327" s="36">
        <f t="shared" si="479"/>
        <v>0</v>
      </c>
      <c r="AQ327" s="57">
        <f>+$A$21</f>
        <v>50</v>
      </c>
      <c r="AR327" s="36"/>
      <c r="AS327" s="36"/>
      <c r="AT327" s="36">
        <f t="shared" si="480"/>
        <v>0</v>
      </c>
      <c r="AU327" s="36">
        <f t="shared" si="481"/>
        <v>0</v>
      </c>
      <c r="AW327" s="57">
        <f>+$A$21</f>
        <v>50</v>
      </c>
      <c r="AX327" s="36"/>
      <c r="AY327" s="36"/>
      <c r="AZ327" s="36">
        <f t="shared" si="482"/>
        <v>-91</v>
      </c>
      <c r="BA327" s="36">
        <f t="shared" si="483"/>
        <v>-4550000</v>
      </c>
    </row>
    <row r="328" spans="1:53">
      <c r="A328" s="57">
        <f>+$A$22</f>
        <v>37</v>
      </c>
      <c r="B328" s="36"/>
      <c r="C328" s="36"/>
      <c r="D328" s="36">
        <f t="shared" si="466"/>
        <v>0</v>
      </c>
      <c r="E328" s="36">
        <f t="shared" si="467"/>
        <v>0</v>
      </c>
      <c r="G328" s="57">
        <f>+$A$22</f>
        <v>37</v>
      </c>
      <c r="H328" s="36"/>
      <c r="I328" s="36"/>
      <c r="J328" s="36">
        <f t="shared" si="468"/>
        <v>0</v>
      </c>
      <c r="K328" s="36">
        <f t="shared" si="469"/>
        <v>0</v>
      </c>
      <c r="M328" s="57">
        <f>+$A$22</f>
        <v>37</v>
      </c>
      <c r="N328" s="36"/>
      <c r="O328" s="36"/>
      <c r="P328" s="36">
        <f t="shared" si="470"/>
        <v>0</v>
      </c>
      <c r="Q328" s="36">
        <f t="shared" si="471"/>
        <v>0</v>
      </c>
      <c r="R328" s="288"/>
      <c r="S328" s="57">
        <f>+$A$22</f>
        <v>37</v>
      </c>
      <c r="T328" s="36"/>
      <c r="U328" s="36"/>
      <c r="V328" s="36">
        <f t="shared" si="472"/>
        <v>0</v>
      </c>
      <c r="W328" s="36">
        <f t="shared" si="473"/>
        <v>0</v>
      </c>
      <c r="Y328" s="57">
        <f>+$A$22</f>
        <v>37</v>
      </c>
      <c r="Z328" s="36"/>
      <c r="AA328" s="36"/>
      <c r="AB328" s="36">
        <f t="shared" si="474"/>
        <v>0</v>
      </c>
      <c r="AC328" s="36">
        <f t="shared" si="475"/>
        <v>0</v>
      </c>
      <c r="AE328" s="57">
        <f>+$A$22</f>
        <v>37</v>
      </c>
      <c r="AF328" s="36"/>
      <c r="AG328" s="36"/>
      <c r="AH328" s="36">
        <f t="shared" si="476"/>
        <v>0</v>
      </c>
      <c r="AI328" s="36">
        <f t="shared" si="477"/>
        <v>0</v>
      </c>
      <c r="AK328" s="57">
        <f>+$A$22</f>
        <v>37</v>
      </c>
      <c r="AL328" s="36"/>
      <c r="AM328" s="36"/>
      <c r="AN328" s="36">
        <f t="shared" si="478"/>
        <v>0</v>
      </c>
      <c r="AO328" s="36">
        <f t="shared" si="479"/>
        <v>0</v>
      </c>
      <c r="AQ328" s="57">
        <f>+$A$22</f>
        <v>37</v>
      </c>
      <c r="AR328" s="36"/>
      <c r="AS328" s="36"/>
      <c r="AT328" s="36">
        <f t="shared" si="480"/>
        <v>0</v>
      </c>
      <c r="AU328" s="36">
        <f t="shared" si="481"/>
        <v>0</v>
      </c>
      <c r="AW328" s="57">
        <f>+$A$22</f>
        <v>37</v>
      </c>
      <c r="AX328" s="36"/>
      <c r="AY328" s="36"/>
      <c r="AZ328" s="36">
        <f t="shared" si="482"/>
        <v>0</v>
      </c>
      <c r="BA328" s="36">
        <f t="shared" si="483"/>
        <v>0</v>
      </c>
    </row>
    <row r="329" spans="1:53">
      <c r="A329" s="57">
        <f>+$A$23</f>
        <v>65</v>
      </c>
      <c r="B329" s="36"/>
      <c r="C329" s="36"/>
      <c r="D329" s="36">
        <f t="shared" si="466"/>
        <v>-940</v>
      </c>
      <c r="E329" s="36">
        <f t="shared" si="467"/>
        <v>-61100000</v>
      </c>
      <c r="G329" s="57">
        <f>+$A$23</f>
        <v>65</v>
      </c>
      <c r="H329" s="36">
        <v>5</v>
      </c>
      <c r="I329" s="36"/>
      <c r="J329" s="36">
        <f t="shared" si="468"/>
        <v>60</v>
      </c>
      <c r="K329" s="36">
        <f t="shared" si="469"/>
        <v>3900000</v>
      </c>
      <c r="M329" s="57">
        <f>+$A$23</f>
        <v>65</v>
      </c>
      <c r="N329" s="36">
        <v>1</v>
      </c>
      <c r="O329" s="36">
        <v>4</v>
      </c>
      <c r="P329" s="36">
        <f t="shared" si="470"/>
        <v>16</v>
      </c>
      <c r="Q329" s="36">
        <f t="shared" si="471"/>
        <v>1040000</v>
      </c>
      <c r="R329" s="288"/>
      <c r="S329" s="57">
        <f>+$A$23</f>
        <v>65</v>
      </c>
      <c r="T329" s="36"/>
      <c r="U329" s="36"/>
      <c r="V329" s="36">
        <f t="shared" si="472"/>
        <v>0</v>
      </c>
      <c r="W329" s="36">
        <f t="shared" si="473"/>
        <v>0</v>
      </c>
      <c r="Y329" s="57">
        <f>+$A$23</f>
        <v>65</v>
      </c>
      <c r="Z329" s="36"/>
      <c r="AA329" s="36"/>
      <c r="AB329" s="36">
        <f t="shared" si="474"/>
        <v>0</v>
      </c>
      <c r="AC329" s="36">
        <f t="shared" si="475"/>
        <v>0</v>
      </c>
      <c r="AE329" s="57">
        <f>+$A$23</f>
        <v>65</v>
      </c>
      <c r="AF329" s="36"/>
      <c r="AG329" s="36"/>
      <c r="AH329" s="36">
        <f t="shared" si="476"/>
        <v>0</v>
      </c>
      <c r="AI329" s="36">
        <f t="shared" si="477"/>
        <v>0</v>
      </c>
      <c r="AK329" s="57">
        <f>+$A$23</f>
        <v>65</v>
      </c>
      <c r="AL329" s="36"/>
      <c r="AM329" s="36"/>
      <c r="AN329" s="36">
        <f t="shared" si="478"/>
        <v>0</v>
      </c>
      <c r="AO329" s="36">
        <f t="shared" si="479"/>
        <v>0</v>
      </c>
      <c r="AQ329" s="57">
        <f>+$A$23</f>
        <v>65</v>
      </c>
      <c r="AR329" s="36"/>
      <c r="AS329" s="36"/>
      <c r="AT329" s="36">
        <f t="shared" si="480"/>
        <v>0</v>
      </c>
      <c r="AU329" s="36">
        <f t="shared" si="481"/>
        <v>0</v>
      </c>
      <c r="AW329" s="57">
        <f>+$A$23</f>
        <v>65</v>
      </c>
      <c r="AX329" s="36"/>
      <c r="AY329" s="36"/>
      <c r="AZ329" s="36">
        <f t="shared" si="482"/>
        <v>-896</v>
      </c>
      <c r="BA329" s="36">
        <f t="shared" si="483"/>
        <v>-58240000</v>
      </c>
    </row>
    <row r="330" spans="1:53">
      <c r="A330" s="57">
        <f>+$A$24</f>
        <v>52</v>
      </c>
      <c r="B330" s="36"/>
      <c r="C330" s="36"/>
      <c r="D330" s="36">
        <f t="shared" si="466"/>
        <v>35</v>
      </c>
      <c r="E330" s="36">
        <f t="shared" si="467"/>
        <v>1820000</v>
      </c>
      <c r="G330" s="57">
        <f>+$A$24</f>
        <v>52</v>
      </c>
      <c r="H330" s="36"/>
      <c r="I330" s="36"/>
      <c r="J330" s="36">
        <f t="shared" si="468"/>
        <v>0</v>
      </c>
      <c r="K330" s="36">
        <f t="shared" si="469"/>
        <v>0</v>
      </c>
      <c r="M330" s="57">
        <f>+$A$24</f>
        <v>52</v>
      </c>
      <c r="N330" s="36"/>
      <c r="O330" s="36"/>
      <c r="P330" s="36">
        <f t="shared" si="470"/>
        <v>0</v>
      </c>
      <c r="Q330" s="36">
        <f t="shared" si="471"/>
        <v>0</v>
      </c>
      <c r="R330" s="288"/>
      <c r="S330" s="57">
        <f>+$A$24</f>
        <v>52</v>
      </c>
      <c r="T330" s="36"/>
      <c r="U330" s="36"/>
      <c r="V330" s="36">
        <f t="shared" si="472"/>
        <v>0</v>
      </c>
      <c r="W330" s="36">
        <f t="shared" si="473"/>
        <v>0</v>
      </c>
      <c r="Y330" s="57">
        <f>+$A$24</f>
        <v>52</v>
      </c>
      <c r="Z330" s="36"/>
      <c r="AA330" s="36"/>
      <c r="AB330" s="36">
        <f t="shared" si="474"/>
        <v>0</v>
      </c>
      <c r="AC330" s="36">
        <f t="shared" si="475"/>
        <v>0</v>
      </c>
      <c r="AE330" s="57">
        <f>+$A$24</f>
        <v>52</v>
      </c>
      <c r="AF330" s="36"/>
      <c r="AG330" s="36"/>
      <c r="AH330" s="36">
        <f t="shared" si="476"/>
        <v>0</v>
      </c>
      <c r="AI330" s="36">
        <f t="shared" si="477"/>
        <v>0</v>
      </c>
      <c r="AK330" s="57">
        <f>+$A$24</f>
        <v>52</v>
      </c>
      <c r="AL330" s="36"/>
      <c r="AM330" s="36"/>
      <c r="AN330" s="36">
        <f t="shared" si="478"/>
        <v>0</v>
      </c>
      <c r="AO330" s="36">
        <f t="shared" si="479"/>
        <v>0</v>
      </c>
      <c r="AQ330" s="57">
        <f>+$A$24</f>
        <v>52</v>
      </c>
      <c r="AR330" s="36"/>
      <c r="AS330" s="36"/>
      <c r="AT330" s="36">
        <f t="shared" si="480"/>
        <v>0</v>
      </c>
      <c r="AU330" s="36">
        <f t="shared" si="481"/>
        <v>0</v>
      </c>
      <c r="AW330" s="57">
        <f>+$A$24</f>
        <v>52</v>
      </c>
      <c r="AX330" s="36"/>
      <c r="AY330" s="36"/>
      <c r="AZ330" s="36">
        <f t="shared" si="482"/>
        <v>35</v>
      </c>
      <c r="BA330" s="36">
        <f t="shared" si="483"/>
        <v>1820000</v>
      </c>
    </row>
    <row r="331" spans="1:53">
      <c r="A331" s="57">
        <f>+$A$25</f>
        <v>85</v>
      </c>
      <c r="B331" s="36"/>
      <c r="C331" s="36"/>
      <c r="D331" s="36">
        <f t="shared" si="466"/>
        <v>173</v>
      </c>
      <c r="E331" s="36">
        <f t="shared" si="467"/>
        <v>14705000</v>
      </c>
      <c r="G331" s="57">
        <f>+$A$25</f>
        <v>85</v>
      </c>
      <c r="H331" s="36">
        <v>8</v>
      </c>
      <c r="I331" s="36">
        <v>1</v>
      </c>
      <c r="J331" s="36">
        <f t="shared" si="468"/>
        <v>97</v>
      </c>
      <c r="K331" s="36">
        <f t="shared" si="469"/>
        <v>8245000</v>
      </c>
      <c r="M331" s="57">
        <f>+$A$25</f>
        <v>85</v>
      </c>
      <c r="N331" s="36">
        <v>15</v>
      </c>
      <c r="O331" s="36">
        <v>2</v>
      </c>
      <c r="P331" s="36">
        <f t="shared" si="470"/>
        <v>182</v>
      </c>
      <c r="Q331" s="36">
        <f t="shared" si="471"/>
        <v>15470000</v>
      </c>
      <c r="R331" s="288"/>
      <c r="S331" s="57">
        <f>+$A$25</f>
        <v>85</v>
      </c>
      <c r="T331" s="36"/>
      <c r="U331" s="36"/>
      <c r="V331" s="36">
        <f t="shared" si="472"/>
        <v>0</v>
      </c>
      <c r="W331" s="36">
        <f t="shared" si="473"/>
        <v>0</v>
      </c>
      <c r="Y331" s="57">
        <f>+$A$25</f>
        <v>85</v>
      </c>
      <c r="Z331" s="36"/>
      <c r="AA331" s="36"/>
      <c r="AB331" s="36">
        <f t="shared" si="474"/>
        <v>0</v>
      </c>
      <c r="AC331" s="36">
        <f t="shared" si="475"/>
        <v>0</v>
      </c>
      <c r="AE331" s="57">
        <f>+$A$25</f>
        <v>85</v>
      </c>
      <c r="AF331" s="36"/>
      <c r="AG331" s="36"/>
      <c r="AH331" s="36">
        <f t="shared" si="476"/>
        <v>0</v>
      </c>
      <c r="AI331" s="36">
        <f t="shared" si="477"/>
        <v>0</v>
      </c>
      <c r="AK331" s="57">
        <f>+$A$25</f>
        <v>85</v>
      </c>
      <c r="AL331" s="36"/>
      <c r="AM331" s="36"/>
      <c r="AN331" s="36">
        <f t="shared" si="478"/>
        <v>0</v>
      </c>
      <c r="AO331" s="36">
        <f t="shared" si="479"/>
        <v>0</v>
      </c>
      <c r="AQ331" s="57">
        <f>+$A$25</f>
        <v>85</v>
      </c>
      <c r="AR331" s="36"/>
      <c r="AS331" s="36"/>
      <c r="AT331" s="36">
        <f t="shared" si="480"/>
        <v>0</v>
      </c>
      <c r="AU331" s="36">
        <f t="shared" si="481"/>
        <v>0</v>
      </c>
      <c r="AW331" s="57">
        <f>+$A$25</f>
        <v>85</v>
      </c>
      <c r="AX331" s="36"/>
      <c r="AY331" s="36"/>
      <c r="AZ331" s="36">
        <f t="shared" si="482"/>
        <v>88</v>
      </c>
      <c r="BA331" s="36">
        <f t="shared" si="483"/>
        <v>7480000</v>
      </c>
    </row>
    <row r="332" spans="1:53">
      <c r="A332" s="57">
        <f>+$A$26</f>
        <v>55</v>
      </c>
      <c r="B332" s="36"/>
      <c r="C332" s="36"/>
      <c r="D332" s="36">
        <f t="shared" si="466"/>
        <v>2961</v>
      </c>
      <c r="E332" s="36">
        <f t="shared" si="467"/>
        <v>162855000</v>
      </c>
      <c r="G332" s="57">
        <f>+$A$26</f>
        <v>55</v>
      </c>
      <c r="H332" s="36">
        <v>32</v>
      </c>
      <c r="I332" s="36">
        <v>4</v>
      </c>
      <c r="J332" s="36">
        <f t="shared" si="468"/>
        <v>388</v>
      </c>
      <c r="K332" s="36">
        <f t="shared" si="469"/>
        <v>21340000</v>
      </c>
      <c r="M332" s="57">
        <f>+$A$26</f>
        <v>55</v>
      </c>
      <c r="N332" s="36">
        <v>50</v>
      </c>
      <c r="O332" s="36">
        <v>4</v>
      </c>
      <c r="P332" s="36">
        <f t="shared" si="470"/>
        <v>604</v>
      </c>
      <c r="Q332" s="36">
        <f t="shared" si="471"/>
        <v>33220000</v>
      </c>
      <c r="R332" s="288"/>
      <c r="S332" s="57">
        <f>+$A$26</f>
        <v>55</v>
      </c>
      <c r="T332" s="36"/>
      <c r="U332" s="36">
        <v>3</v>
      </c>
      <c r="V332" s="36">
        <f t="shared" si="472"/>
        <v>3</v>
      </c>
      <c r="W332" s="36">
        <f t="shared" si="473"/>
        <v>165000</v>
      </c>
      <c r="Y332" s="57">
        <f>+$A$26</f>
        <v>55</v>
      </c>
      <c r="Z332" s="36"/>
      <c r="AA332" s="36"/>
      <c r="AB332" s="36">
        <f t="shared" si="474"/>
        <v>0</v>
      </c>
      <c r="AC332" s="36">
        <f t="shared" si="475"/>
        <v>0</v>
      </c>
      <c r="AE332" s="57">
        <f>+$A$26</f>
        <v>55</v>
      </c>
      <c r="AF332" s="36"/>
      <c r="AG332" s="36"/>
      <c r="AH332" s="36">
        <f t="shared" si="476"/>
        <v>0</v>
      </c>
      <c r="AI332" s="36">
        <f t="shared" si="477"/>
        <v>0</v>
      </c>
      <c r="AK332" s="57">
        <f>+$A$26</f>
        <v>55</v>
      </c>
      <c r="AL332" s="36"/>
      <c r="AM332" s="36"/>
      <c r="AN332" s="36">
        <f t="shared" si="478"/>
        <v>0</v>
      </c>
      <c r="AO332" s="36">
        <f t="shared" si="479"/>
        <v>0</v>
      </c>
      <c r="AQ332" s="57">
        <f>+$A$26</f>
        <v>55</v>
      </c>
      <c r="AR332" s="36"/>
      <c r="AS332" s="36"/>
      <c r="AT332" s="36">
        <f t="shared" si="480"/>
        <v>0</v>
      </c>
      <c r="AU332" s="36">
        <f t="shared" si="481"/>
        <v>0</v>
      </c>
      <c r="AW332" s="57">
        <f>+$A$26</f>
        <v>55</v>
      </c>
      <c r="AX332" s="36"/>
      <c r="AY332" s="36"/>
      <c r="AZ332" s="36">
        <f t="shared" si="482"/>
        <v>2748</v>
      </c>
      <c r="BA332" s="36">
        <f t="shared" si="483"/>
        <v>151140000</v>
      </c>
    </row>
    <row r="333" spans="1:53">
      <c r="A333" s="57">
        <f>+$A$27</f>
        <v>120</v>
      </c>
      <c r="B333" s="36"/>
      <c r="C333" s="36"/>
      <c r="D333" s="36">
        <f t="shared" si="466"/>
        <v>-76</v>
      </c>
      <c r="E333" s="36">
        <f t="shared" si="467"/>
        <v>-9120000</v>
      </c>
      <c r="G333" s="57">
        <f>+$A$27</f>
        <v>120</v>
      </c>
      <c r="H333" s="36"/>
      <c r="I333" s="36"/>
      <c r="J333" s="36">
        <f t="shared" si="468"/>
        <v>0</v>
      </c>
      <c r="K333" s="36">
        <f t="shared" si="469"/>
        <v>0</v>
      </c>
      <c r="M333" s="57">
        <f>+$A$27</f>
        <v>120</v>
      </c>
      <c r="N333" s="36">
        <v>1</v>
      </c>
      <c r="O333" s="36">
        <v>10</v>
      </c>
      <c r="P333" s="36">
        <f t="shared" si="470"/>
        <v>22</v>
      </c>
      <c r="Q333" s="36">
        <f t="shared" si="471"/>
        <v>2640000</v>
      </c>
      <c r="R333" s="288"/>
      <c r="S333" s="57">
        <f>+$A$27</f>
        <v>120</v>
      </c>
      <c r="T333" s="36"/>
      <c r="U333" s="36"/>
      <c r="V333" s="36">
        <f t="shared" si="472"/>
        <v>0</v>
      </c>
      <c r="W333" s="36">
        <f t="shared" si="473"/>
        <v>0</v>
      </c>
      <c r="Y333" s="57">
        <f>+$A$27</f>
        <v>120</v>
      </c>
      <c r="Z333" s="36"/>
      <c r="AA333" s="36"/>
      <c r="AB333" s="36">
        <f t="shared" si="474"/>
        <v>0</v>
      </c>
      <c r="AC333" s="36">
        <f t="shared" si="475"/>
        <v>0</v>
      </c>
      <c r="AE333" s="57">
        <f>+$A$27</f>
        <v>120</v>
      </c>
      <c r="AF333" s="36"/>
      <c r="AG333" s="36"/>
      <c r="AH333" s="36">
        <f t="shared" si="476"/>
        <v>0</v>
      </c>
      <c r="AI333" s="36">
        <f t="shared" si="477"/>
        <v>0</v>
      </c>
      <c r="AK333" s="57">
        <f>+$A$27</f>
        <v>120</v>
      </c>
      <c r="AL333" s="36"/>
      <c r="AM333" s="36"/>
      <c r="AN333" s="36">
        <f t="shared" si="478"/>
        <v>0</v>
      </c>
      <c r="AO333" s="36">
        <f t="shared" si="479"/>
        <v>0</v>
      </c>
      <c r="AQ333" s="57">
        <f>+$A$27</f>
        <v>120</v>
      </c>
      <c r="AR333" s="36"/>
      <c r="AS333" s="36"/>
      <c r="AT333" s="36">
        <f t="shared" si="480"/>
        <v>0</v>
      </c>
      <c r="AU333" s="36">
        <f t="shared" si="481"/>
        <v>0</v>
      </c>
      <c r="AW333" s="57">
        <f>+$A$27</f>
        <v>120</v>
      </c>
      <c r="AX333" s="36"/>
      <c r="AY333" s="36"/>
      <c r="AZ333" s="36">
        <f t="shared" si="482"/>
        <v>-98</v>
      </c>
      <c r="BA333" s="36">
        <f t="shared" si="483"/>
        <v>-11760000</v>
      </c>
    </row>
    <row r="334" spans="1:53">
      <c r="A334" s="57">
        <f>+$A$28</f>
        <v>72</v>
      </c>
      <c r="B334" s="36"/>
      <c r="C334" s="36"/>
      <c r="D334" s="36">
        <f t="shared" si="466"/>
        <v>14</v>
      </c>
      <c r="E334" s="36">
        <f t="shared" si="467"/>
        <v>1008000</v>
      </c>
      <c r="G334" s="57">
        <f>+$A$28</f>
        <v>72</v>
      </c>
      <c r="H334" s="36"/>
      <c r="I334" s="36"/>
      <c r="J334" s="36">
        <f t="shared" si="468"/>
        <v>0</v>
      </c>
      <c r="K334" s="36">
        <f t="shared" si="469"/>
        <v>0</v>
      </c>
      <c r="M334" s="57">
        <f>+$A$28</f>
        <v>72</v>
      </c>
      <c r="N334" s="36"/>
      <c r="O334" s="36"/>
      <c r="P334" s="36">
        <f t="shared" si="470"/>
        <v>0</v>
      </c>
      <c r="Q334" s="36">
        <f t="shared" si="471"/>
        <v>0</v>
      </c>
      <c r="R334" s="288"/>
      <c r="S334" s="57">
        <f>+$A$28</f>
        <v>72</v>
      </c>
      <c r="T334" s="36"/>
      <c r="U334" s="36"/>
      <c r="V334" s="36">
        <f t="shared" si="472"/>
        <v>0</v>
      </c>
      <c r="W334" s="36">
        <f t="shared" si="473"/>
        <v>0</v>
      </c>
      <c r="Y334" s="57">
        <f>+$A$28</f>
        <v>72</v>
      </c>
      <c r="Z334" s="36"/>
      <c r="AA334" s="36"/>
      <c r="AB334" s="36">
        <f t="shared" si="474"/>
        <v>0</v>
      </c>
      <c r="AC334" s="36">
        <f t="shared" si="475"/>
        <v>0</v>
      </c>
      <c r="AE334" s="57">
        <f>+$A$28</f>
        <v>72</v>
      </c>
      <c r="AF334" s="36"/>
      <c r="AG334" s="36"/>
      <c r="AH334" s="36">
        <f t="shared" si="476"/>
        <v>0</v>
      </c>
      <c r="AI334" s="36">
        <f t="shared" si="477"/>
        <v>0</v>
      </c>
      <c r="AK334" s="57">
        <f>+$A$28</f>
        <v>72</v>
      </c>
      <c r="AL334" s="36"/>
      <c r="AM334" s="36"/>
      <c r="AN334" s="36">
        <f t="shared" si="478"/>
        <v>0</v>
      </c>
      <c r="AO334" s="36">
        <f t="shared" si="479"/>
        <v>0</v>
      </c>
      <c r="AQ334" s="57">
        <f>+$A$28</f>
        <v>72</v>
      </c>
      <c r="AR334" s="36"/>
      <c r="AS334" s="36"/>
      <c r="AT334" s="36">
        <f t="shared" si="480"/>
        <v>0</v>
      </c>
      <c r="AU334" s="36">
        <f t="shared" si="481"/>
        <v>0</v>
      </c>
      <c r="AW334" s="57">
        <f>+$A$28</f>
        <v>72</v>
      </c>
      <c r="AX334" s="36"/>
      <c r="AY334" s="36"/>
      <c r="AZ334" s="36">
        <f t="shared" si="482"/>
        <v>14</v>
      </c>
      <c r="BA334" s="36">
        <f t="shared" si="483"/>
        <v>1008000</v>
      </c>
    </row>
    <row r="335" spans="1:53">
      <c r="A335" s="57">
        <f>+$A$29</f>
        <v>105</v>
      </c>
      <c r="B335" s="36"/>
      <c r="C335" s="36"/>
      <c r="D335" s="36">
        <f t="shared" ref="D335" si="484">AZ301</f>
        <v>-170</v>
      </c>
      <c r="E335" s="36">
        <f t="shared" ref="E335" si="485">+D335*A335*1000</f>
        <v>-17850000</v>
      </c>
      <c r="G335" s="57">
        <f>+$A$29</f>
        <v>105</v>
      </c>
      <c r="H335" s="36"/>
      <c r="I335" s="36"/>
      <c r="J335" s="36">
        <f t="shared" ref="J335" si="486">+(H335*12)+I335</f>
        <v>0</v>
      </c>
      <c r="K335" s="36">
        <f t="shared" ref="K335" si="487">+J335*G335*1000</f>
        <v>0</v>
      </c>
      <c r="M335" s="57">
        <f>+$A$29</f>
        <v>105</v>
      </c>
      <c r="N335" s="36"/>
      <c r="O335" s="36"/>
      <c r="P335" s="36">
        <f t="shared" ref="P335" si="488">+(N335*12)+O335</f>
        <v>0</v>
      </c>
      <c r="Q335" s="36">
        <f t="shared" ref="Q335" si="489">+P335*M335*1000</f>
        <v>0</v>
      </c>
      <c r="R335" s="288"/>
      <c r="S335" s="57">
        <f>+$A$29</f>
        <v>105</v>
      </c>
      <c r="T335" s="36"/>
      <c r="U335" s="36"/>
      <c r="V335" s="36">
        <f t="shared" ref="V335" si="490">+(T335*12)+U335</f>
        <v>0</v>
      </c>
      <c r="W335" s="36">
        <f t="shared" ref="W335" si="491">+V335*S335*1000</f>
        <v>0</v>
      </c>
      <c r="Y335" s="57">
        <f>+$A$29</f>
        <v>105</v>
      </c>
      <c r="Z335" s="36"/>
      <c r="AA335" s="36"/>
      <c r="AB335" s="36">
        <f t="shared" ref="AB335" si="492">+(Z335*12)+AA335</f>
        <v>0</v>
      </c>
      <c r="AC335" s="36">
        <f t="shared" ref="AC335" si="493">+AB335*Y335*1000</f>
        <v>0</v>
      </c>
      <c r="AE335" s="57">
        <f>+$A$29</f>
        <v>105</v>
      </c>
      <c r="AF335" s="36"/>
      <c r="AG335" s="36"/>
      <c r="AH335" s="36">
        <f t="shared" ref="AH335" si="494">+(AF335*12)+AG335</f>
        <v>0</v>
      </c>
      <c r="AI335" s="36">
        <f t="shared" ref="AI335" si="495">+AH335*AE335*1000</f>
        <v>0</v>
      </c>
      <c r="AK335" s="57">
        <f>+$A$29</f>
        <v>105</v>
      </c>
      <c r="AL335" s="36"/>
      <c r="AM335" s="36"/>
      <c r="AN335" s="36">
        <f t="shared" ref="AN335" si="496">+(AL335*12)+AM335</f>
        <v>0</v>
      </c>
      <c r="AO335" s="36">
        <f t="shared" ref="AO335" si="497">+AN335*AK335*1000</f>
        <v>0</v>
      </c>
      <c r="AQ335" s="57">
        <f>+$A$29</f>
        <v>105</v>
      </c>
      <c r="AR335" s="36"/>
      <c r="AS335" s="36"/>
      <c r="AT335" s="36">
        <f t="shared" ref="AT335" si="498">+(AR335*12)+AS335</f>
        <v>0</v>
      </c>
      <c r="AU335" s="36">
        <f t="shared" ref="AU335" si="499">+AT335*AQ335*1000</f>
        <v>0</v>
      </c>
      <c r="AW335" s="57">
        <f>+$A$29</f>
        <v>105</v>
      </c>
      <c r="AX335" s="36"/>
      <c r="AY335" s="36"/>
      <c r="AZ335" s="36">
        <f t="shared" ref="AZ335" si="500">+D335+J335-P335+V335+AB335-AH335+AN335-AT335</f>
        <v>-170</v>
      </c>
      <c r="BA335" s="36">
        <f t="shared" ref="BA335" si="501">+AZ335*AW335*1000</f>
        <v>-17850000</v>
      </c>
    </row>
    <row r="336" spans="1:53">
      <c r="A336" s="57">
        <f>+$A$30</f>
        <v>130</v>
      </c>
      <c r="B336" s="36"/>
      <c r="C336" s="36"/>
      <c r="D336" s="36">
        <f>AZ302</f>
        <v>3</v>
      </c>
      <c r="E336" s="36">
        <f t="shared" si="467"/>
        <v>390000</v>
      </c>
      <c r="G336" s="57">
        <f>+$A$30</f>
        <v>130</v>
      </c>
      <c r="H336" s="36"/>
      <c r="I336" s="36"/>
      <c r="J336" s="36">
        <f t="shared" si="468"/>
        <v>0</v>
      </c>
      <c r="K336" s="36">
        <f t="shared" si="469"/>
        <v>0</v>
      </c>
      <c r="M336" s="57">
        <f>+$A$30</f>
        <v>130</v>
      </c>
      <c r="N336" s="36">
        <v>3</v>
      </c>
      <c r="O336" s="36">
        <v>10</v>
      </c>
      <c r="P336" s="36">
        <f t="shared" si="470"/>
        <v>46</v>
      </c>
      <c r="Q336" s="36">
        <f t="shared" si="471"/>
        <v>5980000</v>
      </c>
      <c r="R336" s="288"/>
      <c r="S336" s="57">
        <f>+$A$30</f>
        <v>130</v>
      </c>
      <c r="T336" s="36"/>
      <c r="U336" s="36"/>
      <c r="V336" s="36">
        <f t="shared" si="472"/>
        <v>0</v>
      </c>
      <c r="W336" s="36">
        <f t="shared" si="473"/>
        <v>0</v>
      </c>
      <c r="Y336" s="57">
        <f>+$A$30</f>
        <v>130</v>
      </c>
      <c r="Z336" s="36"/>
      <c r="AA336" s="36"/>
      <c r="AB336" s="36">
        <f t="shared" si="474"/>
        <v>0</v>
      </c>
      <c r="AC336" s="36">
        <f t="shared" si="475"/>
        <v>0</v>
      </c>
      <c r="AE336" s="57">
        <f>+$A$30</f>
        <v>130</v>
      </c>
      <c r="AF336" s="36"/>
      <c r="AG336" s="36"/>
      <c r="AH336" s="36">
        <f t="shared" si="476"/>
        <v>0</v>
      </c>
      <c r="AI336" s="36">
        <f t="shared" si="477"/>
        <v>0</v>
      </c>
      <c r="AK336" s="57">
        <f>+$A$30</f>
        <v>130</v>
      </c>
      <c r="AL336" s="36"/>
      <c r="AM336" s="36"/>
      <c r="AN336" s="36">
        <f t="shared" si="478"/>
        <v>0</v>
      </c>
      <c r="AO336" s="36">
        <f t="shared" si="479"/>
        <v>0</v>
      </c>
      <c r="AQ336" s="57">
        <f>+$A$30</f>
        <v>130</v>
      </c>
      <c r="AR336" s="36"/>
      <c r="AS336" s="36"/>
      <c r="AT336" s="36">
        <f t="shared" si="480"/>
        <v>0</v>
      </c>
      <c r="AU336" s="36">
        <f t="shared" si="481"/>
        <v>0</v>
      </c>
      <c r="AW336" s="57">
        <f>+$A$30</f>
        <v>130</v>
      </c>
      <c r="AX336" s="36"/>
      <c r="AY336" s="36"/>
      <c r="AZ336" s="36">
        <f t="shared" si="482"/>
        <v>-43</v>
      </c>
      <c r="BA336" s="36">
        <f t="shared" si="483"/>
        <v>-5590000</v>
      </c>
    </row>
    <row r="338" spans="1:53">
      <c r="B338" s="36">
        <f>SUM(B310:B336)</f>
        <v>0</v>
      </c>
      <c r="C338" s="36">
        <f>SUM(C310:C336)</f>
        <v>0</v>
      </c>
      <c r="D338" s="36">
        <f>SUM(D310:D336)</f>
        <v>3474</v>
      </c>
      <c r="E338" s="36">
        <f>SUM(E310:E336)</f>
        <v>148636000</v>
      </c>
      <c r="H338" s="36">
        <f>SUM(H310:H336)</f>
        <v>63</v>
      </c>
      <c r="I338" s="36">
        <f>SUM(I310:I336)</f>
        <v>8</v>
      </c>
      <c r="J338" s="36">
        <f>SUM(J310:J336)</f>
        <v>764</v>
      </c>
      <c r="K338" s="36">
        <f>SUM(K310:K336)</f>
        <v>45950000</v>
      </c>
      <c r="N338" s="36">
        <f>SUM(N310:N336)</f>
        <v>96</v>
      </c>
      <c r="O338" s="36">
        <f>SUM(O310:O336)</f>
        <v>51</v>
      </c>
      <c r="P338" s="36">
        <f>SUM(P310:P336)</f>
        <v>1203</v>
      </c>
      <c r="Q338" s="36">
        <f>SUM(Q310:Q336)</f>
        <v>81509000</v>
      </c>
      <c r="T338" s="36">
        <f>SUM(T310:T336)</f>
        <v>0</v>
      </c>
      <c r="U338" s="36">
        <f>SUM(U310:U336)</f>
        <v>15</v>
      </c>
      <c r="V338" s="36">
        <f>SUM(V310:V336)</f>
        <v>15</v>
      </c>
      <c r="W338" s="36">
        <f>SUM(W310:W336)</f>
        <v>702000</v>
      </c>
      <c r="Z338" s="36">
        <f>SUM(Z310:Z336)</f>
        <v>0</v>
      </c>
      <c r="AA338" s="36">
        <f>SUM(AA310:AA336)</f>
        <v>0</v>
      </c>
      <c r="AB338" s="36">
        <f>SUM(AB310:AB336)</f>
        <v>0</v>
      </c>
      <c r="AC338" s="36">
        <f>SUM(AC310:AC336)</f>
        <v>0</v>
      </c>
      <c r="AF338" s="36">
        <f>SUM(AF310:AF336)</f>
        <v>0</v>
      </c>
      <c r="AG338" s="36">
        <f>SUM(AG310:AG336)</f>
        <v>0</v>
      </c>
      <c r="AH338" s="36">
        <f>SUM(AH310:AH336)</f>
        <v>0</v>
      </c>
      <c r="AI338" s="36">
        <f>SUM(AI310:AI336)</f>
        <v>0</v>
      </c>
      <c r="AL338" s="36">
        <f>SUM(AL310:AL336)</f>
        <v>0</v>
      </c>
      <c r="AM338" s="36">
        <f>SUM(AM310:AM336)</f>
        <v>0</v>
      </c>
      <c r="AN338" s="36">
        <f>SUM(AN310:AN336)</f>
        <v>0</v>
      </c>
      <c r="AO338" s="36">
        <f>SUM(AO310:AO336)</f>
        <v>0</v>
      </c>
      <c r="AR338" s="36">
        <f>SUM(AR310:AR336)</f>
        <v>0</v>
      </c>
      <c r="AS338" s="36">
        <f>SUM(AS310:AS336)</f>
        <v>0</v>
      </c>
      <c r="AT338" s="36">
        <f>SUM(AT310:AT336)</f>
        <v>0</v>
      </c>
      <c r="AU338" s="36">
        <f>SUM(AU310:AU336)</f>
        <v>0</v>
      </c>
      <c r="AX338" s="36">
        <f>SUM(AX310:AX336)</f>
        <v>0</v>
      </c>
      <c r="AY338" s="36">
        <f>SUM(AY310:AY336)</f>
        <v>0</v>
      </c>
      <c r="AZ338" s="36">
        <f>SUM(AZ310:AZ336)</f>
        <v>3050</v>
      </c>
      <c r="BA338" s="36">
        <f>SUM(BA310:BA336)</f>
        <v>113779000</v>
      </c>
    </row>
    <row r="339" spans="1:53" s="37" customFormat="1" ht="12.75">
      <c r="F339" s="286"/>
      <c r="H339" s="37">
        <v>63</v>
      </c>
      <c r="I339" s="37">
        <v>8</v>
      </c>
      <c r="L339" s="286"/>
      <c r="N339" s="37">
        <v>100</v>
      </c>
      <c r="O339" s="37">
        <v>3</v>
      </c>
      <c r="R339" s="286"/>
      <c r="X339" s="286"/>
    </row>
    <row r="340" spans="1:53">
      <c r="H340" s="54" t="b">
        <f>+H339='Nota Masuk'!E227</f>
        <v>1</v>
      </c>
      <c r="I340" s="54" t="b">
        <f>+I339='Nota Masuk'!F227</f>
        <v>1</v>
      </c>
      <c r="K340" s="54" t="b">
        <f>'Nota Masuk'!J226=K338</f>
        <v>1</v>
      </c>
      <c r="N340" s="54" t="b">
        <f>+N339='Nota Jual'!D666</f>
        <v>1</v>
      </c>
      <c r="O340" s="54" t="b">
        <f>+O339='Nota Jual'!E666</f>
        <v>1</v>
      </c>
      <c r="Q340" s="54" t="b">
        <f>+Q338='Nota Jual'!G665</f>
        <v>1</v>
      </c>
      <c r="V340" s="54" t="b">
        <f>+V338='Nota Jual'!H665</f>
        <v>1</v>
      </c>
      <c r="W340" s="54" t="b">
        <f>+W338='Nota Jual'!I665</f>
        <v>1</v>
      </c>
    </row>
    <row r="341" spans="1:53">
      <c r="A341" s="54" t="s">
        <v>24</v>
      </c>
      <c r="B341" s="54">
        <f>+'Nota Jual'!B668</f>
        <v>26</v>
      </c>
      <c r="C341" s="54" t="str">
        <f>+'Nota Jual'!A668</f>
        <v>Juni</v>
      </c>
    </row>
    <row r="342" spans="1:53">
      <c r="A342" s="55" t="s">
        <v>25</v>
      </c>
      <c r="B342" s="55"/>
      <c r="C342" s="55"/>
      <c r="D342" s="55"/>
      <c r="E342" s="55"/>
      <c r="F342" s="285"/>
      <c r="G342" s="55" t="s">
        <v>26</v>
      </c>
      <c r="H342" s="55"/>
      <c r="I342" s="55"/>
      <c r="J342" s="55"/>
      <c r="K342" s="55"/>
      <c r="L342" s="285"/>
      <c r="M342" s="55" t="s">
        <v>27</v>
      </c>
      <c r="N342" s="55"/>
      <c r="O342" s="55"/>
      <c r="P342" s="55"/>
      <c r="Q342" s="55"/>
      <c r="R342" s="285"/>
      <c r="S342" s="55" t="s">
        <v>37</v>
      </c>
      <c r="T342" s="55"/>
      <c r="U342" s="55"/>
      <c r="V342" s="55"/>
      <c r="W342" s="55"/>
      <c r="X342" s="285"/>
      <c r="Y342" s="55" t="s">
        <v>29</v>
      </c>
      <c r="Z342" s="55"/>
      <c r="AA342" s="55"/>
      <c r="AB342" s="55"/>
      <c r="AC342" s="55"/>
      <c r="AD342" s="55"/>
      <c r="AE342" s="55" t="s">
        <v>30</v>
      </c>
      <c r="AF342" s="55"/>
      <c r="AG342" s="55"/>
      <c r="AH342" s="55"/>
      <c r="AI342" s="55"/>
      <c r="AJ342" s="55"/>
      <c r="AK342" s="55" t="s">
        <v>31</v>
      </c>
      <c r="AL342" s="55"/>
      <c r="AM342" s="55"/>
      <c r="AN342" s="55"/>
      <c r="AO342" s="55"/>
      <c r="AP342" s="55"/>
      <c r="AQ342" s="55" t="s">
        <v>32</v>
      </c>
      <c r="AR342" s="55"/>
      <c r="AS342" s="55"/>
      <c r="AT342" s="55"/>
      <c r="AU342" s="55"/>
      <c r="AV342" s="55"/>
      <c r="AW342" s="55" t="s">
        <v>33</v>
      </c>
      <c r="AX342" s="55"/>
      <c r="AY342" s="55"/>
      <c r="AZ342" s="55"/>
      <c r="BA342" s="55"/>
    </row>
    <row r="343" spans="1:53">
      <c r="A343" s="56" t="s">
        <v>34</v>
      </c>
      <c r="B343" s="56" t="s">
        <v>11</v>
      </c>
      <c r="C343" s="56" t="s">
        <v>12</v>
      </c>
      <c r="D343" s="56" t="s">
        <v>35</v>
      </c>
      <c r="E343" s="56" t="s">
        <v>36</v>
      </c>
      <c r="G343" s="56" t="s">
        <v>34</v>
      </c>
      <c r="H343" s="56" t="s">
        <v>11</v>
      </c>
      <c r="I343" s="56" t="s">
        <v>12</v>
      </c>
      <c r="J343" s="56" t="s">
        <v>35</v>
      </c>
      <c r="K343" s="56" t="s">
        <v>36</v>
      </c>
      <c r="M343" s="56" t="s">
        <v>34</v>
      </c>
      <c r="N343" s="56" t="s">
        <v>11</v>
      </c>
      <c r="O343" s="56" t="s">
        <v>12</v>
      </c>
      <c r="P343" s="56" t="s">
        <v>35</v>
      </c>
      <c r="Q343" s="56" t="s">
        <v>36</v>
      </c>
      <c r="S343" s="56" t="s">
        <v>34</v>
      </c>
      <c r="T343" s="56" t="s">
        <v>11</v>
      </c>
      <c r="U343" s="56" t="s">
        <v>12</v>
      </c>
      <c r="V343" s="56" t="s">
        <v>35</v>
      </c>
      <c r="W343" s="56" t="s">
        <v>36</v>
      </c>
      <c r="Y343" s="56" t="s">
        <v>34</v>
      </c>
      <c r="Z343" s="56" t="s">
        <v>11</v>
      </c>
      <c r="AA343" s="56" t="s">
        <v>12</v>
      </c>
      <c r="AB343" s="56" t="s">
        <v>35</v>
      </c>
      <c r="AC343" s="56" t="s">
        <v>36</v>
      </c>
      <c r="AE343" s="56" t="s">
        <v>34</v>
      </c>
      <c r="AF343" s="56" t="s">
        <v>11</v>
      </c>
      <c r="AG343" s="56" t="s">
        <v>12</v>
      </c>
      <c r="AH343" s="56" t="s">
        <v>35</v>
      </c>
      <c r="AI343" s="56" t="s">
        <v>36</v>
      </c>
      <c r="AK343" s="56" t="s">
        <v>34</v>
      </c>
      <c r="AL343" s="56" t="s">
        <v>11</v>
      </c>
      <c r="AM343" s="56" t="s">
        <v>12</v>
      </c>
      <c r="AN343" s="56" t="s">
        <v>35</v>
      </c>
      <c r="AO343" s="56" t="s">
        <v>36</v>
      </c>
      <c r="AQ343" s="56" t="s">
        <v>34</v>
      </c>
      <c r="AR343" s="56" t="s">
        <v>11</v>
      </c>
      <c r="AS343" s="56" t="s">
        <v>12</v>
      </c>
      <c r="AT343" s="56" t="s">
        <v>35</v>
      </c>
      <c r="AU343" s="56" t="s">
        <v>36</v>
      </c>
      <c r="AW343" s="56" t="s">
        <v>34</v>
      </c>
      <c r="AX343" s="56" t="s">
        <v>11</v>
      </c>
      <c r="AY343" s="56" t="s">
        <v>12</v>
      </c>
      <c r="AZ343" s="56" t="s">
        <v>35</v>
      </c>
      <c r="BA343" s="56" t="s">
        <v>36</v>
      </c>
    </row>
    <row r="344" spans="1:53">
      <c r="A344" s="57">
        <f>+$A$4</f>
        <v>75</v>
      </c>
      <c r="B344" s="36"/>
      <c r="C344" s="36"/>
      <c r="D344" s="36">
        <f t="shared" ref="D344" si="502">AZ310</f>
        <v>-147</v>
      </c>
      <c r="E344" s="36">
        <f t="shared" ref="E344" si="503">+D344*A344*1000</f>
        <v>-11025000</v>
      </c>
      <c r="G344" s="57">
        <f>+$A$4</f>
        <v>75</v>
      </c>
      <c r="H344" s="36">
        <v>26</v>
      </c>
      <c r="I344" s="36">
        <v>9</v>
      </c>
      <c r="J344" s="36">
        <f t="shared" ref="J344" si="504">+(H344*12)+I344</f>
        <v>321</v>
      </c>
      <c r="K344" s="36">
        <f t="shared" ref="K344" si="505">+J344*G344*1000</f>
        <v>24075000</v>
      </c>
      <c r="M344" s="57">
        <f>+$A$4</f>
        <v>75</v>
      </c>
      <c r="N344" s="36">
        <v>4</v>
      </c>
      <c r="O344" s="36">
        <v>6</v>
      </c>
      <c r="P344" s="36">
        <f t="shared" ref="P344" si="506">+(N344*12)+O344</f>
        <v>54</v>
      </c>
      <c r="Q344" s="36">
        <f t="shared" ref="Q344" si="507">+P344*M344*1000</f>
        <v>4050000</v>
      </c>
      <c r="S344" s="57">
        <f>+$A$4</f>
        <v>75</v>
      </c>
      <c r="T344" s="36"/>
      <c r="U344" s="36"/>
      <c r="V344" s="36">
        <f t="shared" ref="V344" si="508">+(T344*12)+U344</f>
        <v>0</v>
      </c>
      <c r="W344" s="36">
        <f t="shared" ref="W344" si="509">+V344*S344*1000</f>
        <v>0</v>
      </c>
      <c r="Y344" s="57">
        <f>+$A$4</f>
        <v>75</v>
      </c>
      <c r="Z344" s="36"/>
      <c r="AA344" s="36"/>
      <c r="AB344" s="36">
        <f t="shared" ref="AB344" si="510">+(Z344*12)+AA344</f>
        <v>0</v>
      </c>
      <c r="AC344" s="36">
        <f t="shared" ref="AC344" si="511">+AB344*Y344*1000</f>
        <v>0</v>
      </c>
      <c r="AE344" s="57">
        <f>+$A$4</f>
        <v>75</v>
      </c>
      <c r="AF344" s="36"/>
      <c r="AG344" s="36"/>
      <c r="AH344" s="36">
        <f t="shared" ref="AH344" si="512">+(AF344*12)+AG344</f>
        <v>0</v>
      </c>
      <c r="AI344" s="36">
        <f t="shared" ref="AI344" si="513">+AH344*AE344*1000</f>
        <v>0</v>
      </c>
      <c r="AK344" s="57">
        <f>+$A$4</f>
        <v>75</v>
      </c>
      <c r="AL344" s="36"/>
      <c r="AM344" s="36"/>
      <c r="AN344" s="36">
        <f t="shared" ref="AN344" si="514">+(AL344*12)+AM344</f>
        <v>0</v>
      </c>
      <c r="AO344" s="36">
        <f t="shared" ref="AO344" si="515">+AN344*AK344*1000</f>
        <v>0</v>
      </c>
      <c r="AQ344" s="57">
        <f>+$A$4</f>
        <v>75</v>
      </c>
      <c r="AR344" s="36"/>
      <c r="AS344" s="36"/>
      <c r="AT344" s="36">
        <f t="shared" ref="AT344" si="516">+(AR344*12)+AS344</f>
        <v>0</v>
      </c>
      <c r="AU344" s="36">
        <f t="shared" ref="AU344" si="517">+AT344*AQ344*1000</f>
        <v>0</v>
      </c>
      <c r="AW344" s="57">
        <f>+$A$4</f>
        <v>75</v>
      </c>
      <c r="AX344" s="36"/>
      <c r="AY344" s="36"/>
      <c r="AZ344" s="36">
        <f t="shared" ref="AZ344" si="518">+D344+J344-P344+V344+AB344-AH344+AN344-AT344</f>
        <v>120</v>
      </c>
      <c r="BA344" s="36">
        <f t="shared" ref="BA344" si="519">+AZ344*AW344*1000</f>
        <v>9000000</v>
      </c>
    </row>
    <row r="345" spans="1:53">
      <c r="A345" s="57">
        <f>$A$5</f>
        <v>58</v>
      </c>
      <c r="B345" s="36"/>
      <c r="C345" s="36"/>
      <c r="D345" s="36">
        <f t="shared" ref="D345:D368" si="520">AZ311</f>
        <v>73</v>
      </c>
      <c r="E345" s="36">
        <f t="shared" ref="E345:E370" si="521">+D345*A345*1000</f>
        <v>4234000</v>
      </c>
      <c r="G345" s="57">
        <f>$A$5</f>
        <v>58</v>
      </c>
      <c r="H345" s="36"/>
      <c r="I345" s="36"/>
      <c r="J345" s="36">
        <f t="shared" ref="J345:J370" si="522">+(H345*12)+I345</f>
        <v>0</v>
      </c>
      <c r="K345" s="36">
        <f t="shared" ref="K345:K370" si="523">+J345*G345*1000</f>
        <v>0</v>
      </c>
      <c r="M345" s="57">
        <f>$A$5</f>
        <v>58</v>
      </c>
      <c r="N345" s="36"/>
      <c r="O345" s="36"/>
      <c r="P345" s="36">
        <f t="shared" ref="P345:P370" si="524">+(N345*12)+O345</f>
        <v>0</v>
      </c>
      <c r="Q345" s="36">
        <f t="shared" ref="Q345:Q370" si="525">+P345*M345*1000</f>
        <v>0</v>
      </c>
      <c r="S345" s="57">
        <f>$A$5</f>
        <v>58</v>
      </c>
      <c r="T345" s="36"/>
      <c r="U345" s="36"/>
      <c r="V345" s="36">
        <f t="shared" ref="V345:V370" si="526">+(T345*12)+U345</f>
        <v>0</v>
      </c>
      <c r="W345" s="36">
        <f t="shared" ref="W345:W370" si="527">+V345*S345*1000</f>
        <v>0</v>
      </c>
      <c r="Y345" s="57">
        <f>$A$5</f>
        <v>58</v>
      </c>
      <c r="Z345" s="36"/>
      <c r="AA345" s="36"/>
      <c r="AB345" s="36">
        <f t="shared" ref="AB345:AB370" si="528">+(Z345*12)+AA345</f>
        <v>0</v>
      </c>
      <c r="AC345" s="36">
        <f t="shared" ref="AC345:AC370" si="529">+AB345*Y345*1000</f>
        <v>0</v>
      </c>
      <c r="AE345" s="57">
        <f>$A$5</f>
        <v>58</v>
      </c>
      <c r="AF345" s="36"/>
      <c r="AG345" s="36"/>
      <c r="AH345" s="36">
        <f t="shared" ref="AH345:AH370" si="530">+(AF345*12)+AG345</f>
        <v>0</v>
      </c>
      <c r="AI345" s="36">
        <f t="shared" ref="AI345:AI370" si="531">+AH345*AE345*1000</f>
        <v>0</v>
      </c>
      <c r="AK345" s="57">
        <f>$A$5</f>
        <v>58</v>
      </c>
      <c r="AL345" s="36"/>
      <c r="AM345" s="36"/>
      <c r="AN345" s="36">
        <f t="shared" ref="AN345:AN370" si="532">+(AL345*12)+AM345</f>
        <v>0</v>
      </c>
      <c r="AO345" s="36">
        <f t="shared" ref="AO345:AO370" si="533">+AN345*AK345*1000</f>
        <v>0</v>
      </c>
      <c r="AQ345" s="57">
        <f>$A$5</f>
        <v>58</v>
      </c>
      <c r="AR345" s="36"/>
      <c r="AS345" s="36"/>
      <c r="AT345" s="36">
        <f t="shared" ref="AT345:AT370" si="534">+(AR345*12)+AS345</f>
        <v>0</v>
      </c>
      <c r="AU345" s="36">
        <f t="shared" ref="AU345:AU370" si="535">+AT345*AQ345*1000</f>
        <v>0</v>
      </c>
      <c r="AW345" s="57">
        <f>$A$5</f>
        <v>58</v>
      </c>
      <c r="AX345" s="36"/>
      <c r="AY345" s="36"/>
      <c r="AZ345" s="36">
        <f t="shared" ref="AZ345:AZ370" si="536">+D345+J345-P345+V345+AB345-AH345+AN345-AT345</f>
        <v>73</v>
      </c>
      <c r="BA345" s="36">
        <f t="shared" ref="BA345:BA370" si="537">+AZ345*AW345*1000</f>
        <v>4234000</v>
      </c>
    </row>
    <row r="346" spans="1:53">
      <c r="A346" s="57">
        <f>+$A$6</f>
        <v>80</v>
      </c>
      <c r="B346" s="36"/>
      <c r="C346" s="36"/>
      <c r="D346" s="36">
        <f>AZ312</f>
        <v>-4</v>
      </c>
      <c r="E346" s="36">
        <f t="shared" si="521"/>
        <v>-320000</v>
      </c>
      <c r="G346" s="57">
        <f>+$A$6</f>
        <v>80</v>
      </c>
      <c r="H346" s="36"/>
      <c r="I346" s="36"/>
      <c r="J346" s="36">
        <f t="shared" si="522"/>
        <v>0</v>
      </c>
      <c r="K346" s="36">
        <f t="shared" si="523"/>
        <v>0</v>
      </c>
      <c r="M346" s="57">
        <f>+$A$6</f>
        <v>80</v>
      </c>
      <c r="N346" s="36"/>
      <c r="O346" s="36">
        <v>4</v>
      </c>
      <c r="P346" s="36">
        <f t="shared" si="524"/>
        <v>4</v>
      </c>
      <c r="Q346" s="36">
        <f t="shared" si="525"/>
        <v>320000</v>
      </c>
      <c r="S346" s="57">
        <f>+$A$6</f>
        <v>80</v>
      </c>
      <c r="T346" s="36"/>
      <c r="U346" s="36"/>
      <c r="V346" s="36">
        <f t="shared" si="526"/>
        <v>0</v>
      </c>
      <c r="W346" s="36">
        <f t="shared" si="527"/>
        <v>0</v>
      </c>
      <c r="Y346" s="57">
        <f>+$A$6</f>
        <v>80</v>
      </c>
      <c r="Z346" s="36"/>
      <c r="AA346" s="36"/>
      <c r="AB346" s="36">
        <f t="shared" si="528"/>
        <v>0</v>
      </c>
      <c r="AC346" s="36">
        <f t="shared" si="529"/>
        <v>0</v>
      </c>
      <c r="AE346" s="57">
        <f>+$A$6</f>
        <v>80</v>
      </c>
      <c r="AF346" s="36"/>
      <c r="AG346" s="36"/>
      <c r="AH346" s="36">
        <f t="shared" si="530"/>
        <v>0</v>
      </c>
      <c r="AI346" s="36">
        <f t="shared" si="531"/>
        <v>0</v>
      </c>
      <c r="AK346" s="57">
        <f>+$A$6</f>
        <v>80</v>
      </c>
      <c r="AL346" s="36"/>
      <c r="AM346" s="36"/>
      <c r="AN346" s="36">
        <f t="shared" si="532"/>
        <v>0</v>
      </c>
      <c r="AO346" s="36">
        <f t="shared" si="533"/>
        <v>0</v>
      </c>
      <c r="AQ346" s="57">
        <f>+$A$6</f>
        <v>80</v>
      </c>
      <c r="AR346" s="36"/>
      <c r="AS346" s="36"/>
      <c r="AT346" s="36">
        <f t="shared" si="534"/>
        <v>0</v>
      </c>
      <c r="AU346" s="36">
        <f t="shared" si="535"/>
        <v>0</v>
      </c>
      <c r="AW346" s="57">
        <f>+$A$6</f>
        <v>80</v>
      </c>
      <c r="AX346" s="36"/>
      <c r="AY346" s="36"/>
      <c r="AZ346" s="36">
        <f t="shared" si="536"/>
        <v>-8</v>
      </c>
      <c r="BA346" s="36">
        <f t="shared" si="537"/>
        <v>-640000</v>
      </c>
    </row>
    <row r="347" spans="1:53">
      <c r="A347" s="57">
        <f>+$A$7</f>
        <v>60</v>
      </c>
      <c r="B347" s="36"/>
      <c r="C347" s="36"/>
      <c r="D347" s="36">
        <f t="shared" si="520"/>
        <v>0</v>
      </c>
      <c r="E347" s="36">
        <f t="shared" si="521"/>
        <v>0</v>
      </c>
      <c r="G347" s="57">
        <f>+$A$7</f>
        <v>60</v>
      </c>
      <c r="H347" s="36"/>
      <c r="I347" s="36"/>
      <c r="J347" s="36">
        <f t="shared" si="522"/>
        <v>0</v>
      </c>
      <c r="K347" s="36">
        <f t="shared" si="523"/>
        <v>0</v>
      </c>
      <c r="M347" s="57">
        <f>+$A$7</f>
        <v>60</v>
      </c>
      <c r="N347" s="36"/>
      <c r="O347" s="36"/>
      <c r="P347" s="36">
        <f t="shared" si="524"/>
        <v>0</v>
      </c>
      <c r="Q347" s="36">
        <f t="shared" si="525"/>
        <v>0</v>
      </c>
      <c r="S347" s="57">
        <f>+$A$7</f>
        <v>60</v>
      </c>
      <c r="T347" s="36"/>
      <c r="U347" s="36"/>
      <c r="V347" s="36">
        <f t="shared" si="526"/>
        <v>0</v>
      </c>
      <c r="W347" s="36">
        <f t="shared" si="527"/>
        <v>0</v>
      </c>
      <c r="Y347" s="57">
        <f>+$A$7</f>
        <v>60</v>
      </c>
      <c r="Z347" s="36"/>
      <c r="AA347" s="36"/>
      <c r="AB347" s="36">
        <f t="shared" si="528"/>
        <v>0</v>
      </c>
      <c r="AC347" s="36">
        <f t="shared" si="529"/>
        <v>0</v>
      </c>
      <c r="AE347" s="57">
        <f>+$A$7</f>
        <v>60</v>
      </c>
      <c r="AF347" s="36"/>
      <c r="AG347" s="36"/>
      <c r="AH347" s="36">
        <f t="shared" si="530"/>
        <v>0</v>
      </c>
      <c r="AI347" s="36">
        <f t="shared" si="531"/>
        <v>0</v>
      </c>
      <c r="AK347" s="57">
        <f>+$A$7</f>
        <v>60</v>
      </c>
      <c r="AL347" s="36"/>
      <c r="AM347" s="36"/>
      <c r="AN347" s="36">
        <f t="shared" si="532"/>
        <v>0</v>
      </c>
      <c r="AO347" s="36">
        <f t="shared" si="533"/>
        <v>0</v>
      </c>
      <c r="AQ347" s="57">
        <f>+$A$7</f>
        <v>60</v>
      </c>
      <c r="AR347" s="36"/>
      <c r="AS347" s="36"/>
      <c r="AT347" s="36">
        <f t="shared" si="534"/>
        <v>0</v>
      </c>
      <c r="AU347" s="36">
        <f t="shared" si="535"/>
        <v>0</v>
      </c>
      <c r="AW347" s="57">
        <f>+$A$7</f>
        <v>60</v>
      </c>
      <c r="AX347" s="36"/>
      <c r="AY347" s="36"/>
      <c r="AZ347" s="36">
        <f t="shared" si="536"/>
        <v>0</v>
      </c>
      <c r="BA347" s="36">
        <f t="shared" si="537"/>
        <v>0</v>
      </c>
    </row>
    <row r="348" spans="1:53">
      <c r="A348" s="57">
        <f>+$A$8</f>
        <v>82</v>
      </c>
      <c r="B348" s="36"/>
      <c r="C348" s="36"/>
      <c r="D348" s="36">
        <f t="shared" si="520"/>
        <v>29</v>
      </c>
      <c r="E348" s="36">
        <f t="shared" si="521"/>
        <v>2378000</v>
      </c>
      <c r="G348" s="57">
        <f>+$A$8</f>
        <v>82</v>
      </c>
      <c r="H348" s="36"/>
      <c r="I348" s="36"/>
      <c r="J348" s="36">
        <f t="shared" si="522"/>
        <v>0</v>
      </c>
      <c r="K348" s="36">
        <f t="shared" si="523"/>
        <v>0</v>
      </c>
      <c r="M348" s="57">
        <f>+$A$8</f>
        <v>82</v>
      </c>
      <c r="N348" s="36"/>
      <c r="O348" s="36">
        <v>4</v>
      </c>
      <c r="P348" s="36">
        <f t="shared" si="524"/>
        <v>4</v>
      </c>
      <c r="Q348" s="36">
        <f t="shared" si="525"/>
        <v>328000</v>
      </c>
      <c r="S348" s="57">
        <f>+$A$8</f>
        <v>82</v>
      </c>
      <c r="T348" s="36"/>
      <c r="U348" s="36"/>
      <c r="V348" s="36">
        <f t="shared" si="526"/>
        <v>0</v>
      </c>
      <c r="W348" s="36">
        <f t="shared" si="527"/>
        <v>0</v>
      </c>
      <c r="Y348" s="57">
        <f>+$A$8</f>
        <v>82</v>
      </c>
      <c r="Z348" s="36"/>
      <c r="AA348" s="36"/>
      <c r="AB348" s="36">
        <f t="shared" si="528"/>
        <v>0</v>
      </c>
      <c r="AC348" s="36">
        <f t="shared" si="529"/>
        <v>0</v>
      </c>
      <c r="AE348" s="57">
        <f>+$A$8</f>
        <v>82</v>
      </c>
      <c r="AF348" s="36"/>
      <c r="AG348" s="36"/>
      <c r="AH348" s="36">
        <f t="shared" si="530"/>
        <v>0</v>
      </c>
      <c r="AI348" s="36">
        <f t="shared" si="531"/>
        <v>0</v>
      </c>
      <c r="AK348" s="57">
        <f>+$A$8</f>
        <v>82</v>
      </c>
      <c r="AL348" s="36"/>
      <c r="AM348" s="36"/>
      <c r="AN348" s="36">
        <f t="shared" si="532"/>
        <v>0</v>
      </c>
      <c r="AO348" s="36">
        <f t="shared" si="533"/>
        <v>0</v>
      </c>
      <c r="AQ348" s="57">
        <f>+$A$8</f>
        <v>82</v>
      </c>
      <c r="AR348" s="36"/>
      <c r="AS348" s="36"/>
      <c r="AT348" s="36">
        <f t="shared" si="534"/>
        <v>0</v>
      </c>
      <c r="AU348" s="36">
        <f t="shared" si="535"/>
        <v>0</v>
      </c>
      <c r="AW348" s="57">
        <f>+$A$8</f>
        <v>82</v>
      </c>
      <c r="AX348" s="36"/>
      <c r="AY348" s="36"/>
      <c r="AZ348" s="36">
        <f t="shared" si="536"/>
        <v>25</v>
      </c>
      <c r="BA348" s="36">
        <f t="shared" si="537"/>
        <v>2050000</v>
      </c>
    </row>
    <row r="349" spans="1:53">
      <c r="A349" s="57">
        <f>+$A$9</f>
        <v>70</v>
      </c>
      <c r="B349" s="36"/>
      <c r="C349" s="36"/>
      <c r="D349" s="36">
        <f t="shared" si="520"/>
        <v>0</v>
      </c>
      <c r="E349" s="36">
        <f t="shared" si="521"/>
        <v>0</v>
      </c>
      <c r="G349" s="57">
        <f>+$A$9</f>
        <v>70</v>
      </c>
      <c r="H349" s="36"/>
      <c r="I349" s="36"/>
      <c r="J349" s="36">
        <f t="shared" si="522"/>
        <v>0</v>
      </c>
      <c r="K349" s="36">
        <f t="shared" si="523"/>
        <v>0</v>
      </c>
      <c r="M349" s="57">
        <f>+$A$9</f>
        <v>70</v>
      </c>
      <c r="N349" s="36"/>
      <c r="O349" s="36"/>
      <c r="P349" s="36">
        <f t="shared" si="524"/>
        <v>0</v>
      </c>
      <c r="Q349" s="36">
        <f t="shared" si="525"/>
        <v>0</v>
      </c>
      <c r="S349" s="57">
        <f>+$A$9</f>
        <v>70</v>
      </c>
      <c r="T349" s="36"/>
      <c r="U349" s="36"/>
      <c r="V349" s="36">
        <f t="shared" si="526"/>
        <v>0</v>
      </c>
      <c r="W349" s="36">
        <f t="shared" si="527"/>
        <v>0</v>
      </c>
      <c r="Y349" s="57">
        <f>+$A$9</f>
        <v>70</v>
      </c>
      <c r="Z349" s="36"/>
      <c r="AA349" s="36"/>
      <c r="AB349" s="36">
        <f t="shared" si="528"/>
        <v>0</v>
      </c>
      <c r="AC349" s="36">
        <f t="shared" si="529"/>
        <v>0</v>
      </c>
      <c r="AE349" s="57">
        <f>+$A$9</f>
        <v>70</v>
      </c>
      <c r="AF349" s="36"/>
      <c r="AG349" s="36"/>
      <c r="AH349" s="36">
        <f t="shared" si="530"/>
        <v>0</v>
      </c>
      <c r="AI349" s="36">
        <f t="shared" si="531"/>
        <v>0</v>
      </c>
      <c r="AK349" s="57">
        <f>+$A$9</f>
        <v>70</v>
      </c>
      <c r="AL349" s="36"/>
      <c r="AM349" s="36"/>
      <c r="AN349" s="36">
        <f t="shared" si="532"/>
        <v>0</v>
      </c>
      <c r="AO349" s="36">
        <f t="shared" si="533"/>
        <v>0</v>
      </c>
      <c r="AQ349" s="57">
        <f>+$A$9</f>
        <v>70</v>
      </c>
      <c r="AR349" s="36"/>
      <c r="AS349" s="36"/>
      <c r="AT349" s="36">
        <f t="shared" si="534"/>
        <v>0</v>
      </c>
      <c r="AU349" s="36">
        <f t="shared" si="535"/>
        <v>0</v>
      </c>
      <c r="AW349" s="57">
        <f>+$A$9</f>
        <v>70</v>
      </c>
      <c r="AX349" s="36"/>
      <c r="AY349" s="36"/>
      <c r="AZ349" s="36">
        <f t="shared" si="536"/>
        <v>0</v>
      </c>
      <c r="BA349" s="36">
        <f t="shared" si="537"/>
        <v>0</v>
      </c>
    </row>
    <row r="350" spans="1:53">
      <c r="A350" s="57">
        <f>+$A$10</f>
        <v>90</v>
      </c>
      <c r="B350" s="36"/>
      <c r="C350" s="36"/>
      <c r="D350" s="36">
        <f t="shared" si="520"/>
        <v>-264</v>
      </c>
      <c r="E350" s="36">
        <f t="shared" si="521"/>
        <v>-23760000</v>
      </c>
      <c r="G350" s="57">
        <f>+$A$10</f>
        <v>90</v>
      </c>
      <c r="H350" s="36"/>
      <c r="I350" s="36"/>
      <c r="J350" s="36">
        <f t="shared" si="522"/>
        <v>0</v>
      </c>
      <c r="K350" s="36">
        <f t="shared" si="523"/>
        <v>0</v>
      </c>
      <c r="M350" s="57">
        <f>+$A$10</f>
        <v>90</v>
      </c>
      <c r="N350" s="36"/>
      <c r="O350" s="36"/>
      <c r="P350" s="36">
        <f t="shared" si="524"/>
        <v>0</v>
      </c>
      <c r="Q350" s="36">
        <f t="shared" si="525"/>
        <v>0</v>
      </c>
      <c r="S350" s="57">
        <f>+$A$10</f>
        <v>90</v>
      </c>
      <c r="T350" s="36"/>
      <c r="U350" s="36"/>
      <c r="V350" s="36">
        <f t="shared" si="526"/>
        <v>0</v>
      </c>
      <c r="W350" s="36">
        <f t="shared" si="527"/>
        <v>0</v>
      </c>
      <c r="Y350" s="57">
        <f>+$A$10</f>
        <v>90</v>
      </c>
      <c r="Z350" s="36"/>
      <c r="AA350" s="36"/>
      <c r="AB350" s="36">
        <f t="shared" si="528"/>
        <v>0</v>
      </c>
      <c r="AC350" s="36">
        <f t="shared" si="529"/>
        <v>0</v>
      </c>
      <c r="AE350" s="57">
        <f>+$A$10</f>
        <v>90</v>
      </c>
      <c r="AF350" s="36"/>
      <c r="AG350" s="36"/>
      <c r="AH350" s="36">
        <f t="shared" si="530"/>
        <v>0</v>
      </c>
      <c r="AI350" s="36">
        <f t="shared" si="531"/>
        <v>0</v>
      </c>
      <c r="AK350" s="57">
        <f>+$A$10</f>
        <v>90</v>
      </c>
      <c r="AL350" s="36"/>
      <c r="AM350" s="36"/>
      <c r="AN350" s="36">
        <f t="shared" si="532"/>
        <v>0</v>
      </c>
      <c r="AO350" s="36">
        <f t="shared" si="533"/>
        <v>0</v>
      </c>
      <c r="AQ350" s="57">
        <f>+$A$10</f>
        <v>90</v>
      </c>
      <c r="AR350" s="36"/>
      <c r="AS350" s="36"/>
      <c r="AT350" s="36">
        <f t="shared" si="534"/>
        <v>0</v>
      </c>
      <c r="AU350" s="36">
        <f t="shared" si="535"/>
        <v>0</v>
      </c>
      <c r="AW350" s="57">
        <f>+$A$10</f>
        <v>90</v>
      </c>
      <c r="AX350" s="36"/>
      <c r="AY350" s="36"/>
      <c r="AZ350" s="36">
        <f t="shared" si="536"/>
        <v>-264</v>
      </c>
      <c r="BA350" s="36">
        <f t="shared" si="537"/>
        <v>-23760000</v>
      </c>
    </row>
    <row r="351" spans="1:53">
      <c r="A351" s="57">
        <f>+$A$11</f>
        <v>68</v>
      </c>
      <c r="B351" s="36"/>
      <c r="C351" s="36"/>
      <c r="D351" s="36">
        <f t="shared" si="520"/>
        <v>1</v>
      </c>
      <c r="E351" s="36">
        <f t="shared" si="521"/>
        <v>68000</v>
      </c>
      <c r="G351" s="57">
        <f>+$A$11</f>
        <v>68</v>
      </c>
      <c r="H351" s="36"/>
      <c r="I351" s="36"/>
      <c r="J351" s="36">
        <f t="shared" si="522"/>
        <v>0</v>
      </c>
      <c r="K351" s="36">
        <f t="shared" si="523"/>
        <v>0</v>
      </c>
      <c r="M351" s="57">
        <f>+$A$11</f>
        <v>68</v>
      </c>
      <c r="N351" s="36"/>
      <c r="O351" s="36"/>
      <c r="P351" s="36">
        <f t="shared" si="524"/>
        <v>0</v>
      </c>
      <c r="Q351" s="36">
        <f t="shared" si="525"/>
        <v>0</v>
      </c>
      <c r="S351" s="57">
        <f>+$A$11</f>
        <v>68</v>
      </c>
      <c r="T351" s="36"/>
      <c r="U351" s="36"/>
      <c r="V351" s="36">
        <f t="shared" si="526"/>
        <v>0</v>
      </c>
      <c r="W351" s="36">
        <f t="shared" si="527"/>
        <v>0</v>
      </c>
      <c r="Y351" s="57">
        <f>+$A$11</f>
        <v>68</v>
      </c>
      <c r="Z351" s="36"/>
      <c r="AA351" s="36"/>
      <c r="AB351" s="36">
        <f t="shared" si="528"/>
        <v>0</v>
      </c>
      <c r="AC351" s="36">
        <f t="shared" si="529"/>
        <v>0</v>
      </c>
      <c r="AE351" s="57">
        <f>+$A$11</f>
        <v>68</v>
      </c>
      <c r="AF351" s="36"/>
      <c r="AG351" s="36"/>
      <c r="AH351" s="36">
        <f t="shared" si="530"/>
        <v>0</v>
      </c>
      <c r="AI351" s="36">
        <f t="shared" si="531"/>
        <v>0</v>
      </c>
      <c r="AK351" s="57">
        <f>+$A$11</f>
        <v>68</v>
      </c>
      <c r="AL351" s="36"/>
      <c r="AM351" s="36"/>
      <c r="AN351" s="36">
        <f t="shared" si="532"/>
        <v>0</v>
      </c>
      <c r="AO351" s="36">
        <f t="shared" si="533"/>
        <v>0</v>
      </c>
      <c r="AQ351" s="57">
        <f>+$A$11</f>
        <v>68</v>
      </c>
      <c r="AR351" s="36"/>
      <c r="AS351" s="36"/>
      <c r="AT351" s="36">
        <f t="shared" si="534"/>
        <v>0</v>
      </c>
      <c r="AU351" s="36">
        <f t="shared" si="535"/>
        <v>0</v>
      </c>
      <c r="AW351" s="57">
        <f>+$A$11</f>
        <v>68</v>
      </c>
      <c r="AX351" s="36"/>
      <c r="AY351" s="36"/>
      <c r="AZ351" s="36">
        <f t="shared" si="536"/>
        <v>1</v>
      </c>
      <c r="BA351" s="36">
        <f t="shared" si="537"/>
        <v>68000</v>
      </c>
    </row>
    <row r="352" spans="1:53">
      <c r="A352" s="57">
        <f>+$A$12</f>
        <v>135</v>
      </c>
      <c r="B352" s="36"/>
      <c r="C352" s="36"/>
      <c r="D352" s="36">
        <f t="shared" si="520"/>
        <v>59</v>
      </c>
      <c r="E352" s="36">
        <f t="shared" si="521"/>
        <v>7965000</v>
      </c>
      <c r="G352" s="57">
        <f>+$A$12</f>
        <v>135</v>
      </c>
      <c r="H352" s="36"/>
      <c r="I352" s="36"/>
      <c r="J352" s="36">
        <f t="shared" si="522"/>
        <v>0</v>
      </c>
      <c r="K352" s="36">
        <f t="shared" si="523"/>
        <v>0</v>
      </c>
      <c r="M352" s="57">
        <f>+$A$12</f>
        <v>135</v>
      </c>
      <c r="N352" s="36"/>
      <c r="O352" s="36"/>
      <c r="P352" s="36">
        <f t="shared" si="524"/>
        <v>0</v>
      </c>
      <c r="Q352" s="36">
        <f t="shared" si="525"/>
        <v>0</v>
      </c>
      <c r="S352" s="57">
        <f>+$A$12</f>
        <v>135</v>
      </c>
      <c r="T352" s="36"/>
      <c r="U352" s="36"/>
      <c r="V352" s="36">
        <f t="shared" si="526"/>
        <v>0</v>
      </c>
      <c r="W352" s="36">
        <f t="shared" si="527"/>
        <v>0</v>
      </c>
      <c r="Y352" s="57">
        <f>+$A$12</f>
        <v>135</v>
      </c>
      <c r="Z352" s="36"/>
      <c r="AA352" s="36"/>
      <c r="AB352" s="36">
        <f t="shared" si="528"/>
        <v>0</v>
      </c>
      <c r="AC352" s="36">
        <f t="shared" si="529"/>
        <v>0</v>
      </c>
      <c r="AE352" s="57">
        <f>+$A$12</f>
        <v>135</v>
      </c>
      <c r="AF352" s="36"/>
      <c r="AG352" s="36"/>
      <c r="AH352" s="36">
        <f t="shared" si="530"/>
        <v>0</v>
      </c>
      <c r="AI352" s="36">
        <f t="shared" si="531"/>
        <v>0</v>
      </c>
      <c r="AK352" s="57">
        <f>+$A$12</f>
        <v>135</v>
      </c>
      <c r="AL352" s="36"/>
      <c r="AM352" s="36"/>
      <c r="AN352" s="36">
        <f t="shared" si="532"/>
        <v>0</v>
      </c>
      <c r="AO352" s="36">
        <f t="shared" si="533"/>
        <v>0</v>
      </c>
      <c r="AQ352" s="57">
        <f>+$A$12</f>
        <v>135</v>
      </c>
      <c r="AR352" s="36"/>
      <c r="AS352" s="36"/>
      <c r="AT352" s="36">
        <f t="shared" si="534"/>
        <v>0</v>
      </c>
      <c r="AU352" s="36">
        <f t="shared" si="535"/>
        <v>0</v>
      </c>
      <c r="AW352" s="57">
        <f>+$A$12</f>
        <v>135</v>
      </c>
      <c r="AX352" s="36"/>
      <c r="AY352" s="36"/>
      <c r="AZ352" s="36">
        <f t="shared" si="536"/>
        <v>59</v>
      </c>
      <c r="BA352" s="36">
        <f t="shared" si="537"/>
        <v>7965000</v>
      </c>
    </row>
    <row r="353" spans="1:53">
      <c r="A353" s="57">
        <f>+$A$13</f>
        <v>100</v>
      </c>
      <c r="B353" s="36"/>
      <c r="C353" s="36"/>
      <c r="D353" s="36">
        <f t="shared" si="520"/>
        <v>5</v>
      </c>
      <c r="E353" s="36">
        <f t="shared" si="521"/>
        <v>500000</v>
      </c>
      <c r="G353" s="57">
        <f>+$A$13</f>
        <v>100</v>
      </c>
      <c r="H353" s="36"/>
      <c r="I353" s="36"/>
      <c r="J353" s="36">
        <f t="shared" si="522"/>
        <v>0</v>
      </c>
      <c r="K353" s="36">
        <f t="shared" si="523"/>
        <v>0</v>
      </c>
      <c r="M353" s="57">
        <f>+$A$13</f>
        <v>100</v>
      </c>
      <c r="N353" s="36"/>
      <c r="O353" s="36"/>
      <c r="P353" s="36">
        <f t="shared" si="524"/>
        <v>0</v>
      </c>
      <c r="Q353" s="36">
        <f t="shared" si="525"/>
        <v>0</v>
      </c>
      <c r="S353" s="57">
        <f>+$A$13</f>
        <v>100</v>
      </c>
      <c r="T353" s="36"/>
      <c r="U353" s="36"/>
      <c r="V353" s="36">
        <f t="shared" si="526"/>
        <v>0</v>
      </c>
      <c r="W353" s="36">
        <f t="shared" si="527"/>
        <v>0</v>
      </c>
      <c r="Y353" s="57">
        <f>+$A$13</f>
        <v>100</v>
      </c>
      <c r="Z353" s="36"/>
      <c r="AA353" s="36"/>
      <c r="AB353" s="36">
        <f t="shared" si="528"/>
        <v>0</v>
      </c>
      <c r="AC353" s="36">
        <f t="shared" si="529"/>
        <v>0</v>
      </c>
      <c r="AE353" s="57">
        <f>+$A$13</f>
        <v>100</v>
      </c>
      <c r="AF353" s="36"/>
      <c r="AG353" s="36"/>
      <c r="AH353" s="36">
        <f t="shared" si="530"/>
        <v>0</v>
      </c>
      <c r="AI353" s="36">
        <f t="shared" si="531"/>
        <v>0</v>
      </c>
      <c r="AK353" s="57">
        <f>+$A$13</f>
        <v>100</v>
      </c>
      <c r="AL353" s="36"/>
      <c r="AM353" s="36"/>
      <c r="AN353" s="36">
        <f t="shared" si="532"/>
        <v>0</v>
      </c>
      <c r="AO353" s="36">
        <f t="shared" si="533"/>
        <v>0</v>
      </c>
      <c r="AQ353" s="57">
        <f>+$A$13</f>
        <v>100</v>
      </c>
      <c r="AR353" s="36"/>
      <c r="AS353" s="36"/>
      <c r="AT353" s="36">
        <f t="shared" si="534"/>
        <v>0</v>
      </c>
      <c r="AU353" s="36">
        <f t="shared" si="535"/>
        <v>0</v>
      </c>
      <c r="AW353" s="57">
        <f>+$A$13</f>
        <v>100</v>
      </c>
      <c r="AX353" s="36"/>
      <c r="AY353" s="36"/>
      <c r="AZ353" s="36">
        <f t="shared" si="536"/>
        <v>5</v>
      </c>
      <c r="BA353" s="36">
        <f t="shared" si="537"/>
        <v>500000</v>
      </c>
    </row>
    <row r="354" spans="1:53">
      <c r="A354" s="57">
        <f>+$A$14</f>
        <v>35</v>
      </c>
      <c r="B354" s="36"/>
      <c r="C354" s="36"/>
      <c r="D354" s="36">
        <f t="shared" si="520"/>
        <v>34</v>
      </c>
      <c r="E354" s="36">
        <f t="shared" si="521"/>
        <v>1190000</v>
      </c>
      <c r="G354" s="57">
        <f>+$A$14</f>
        <v>35</v>
      </c>
      <c r="H354" s="36"/>
      <c r="I354" s="36"/>
      <c r="J354" s="36">
        <f t="shared" si="522"/>
        <v>0</v>
      </c>
      <c r="K354" s="36">
        <f t="shared" si="523"/>
        <v>0</v>
      </c>
      <c r="M354" s="57">
        <f>+$A$14</f>
        <v>35</v>
      </c>
      <c r="N354" s="36"/>
      <c r="O354" s="36"/>
      <c r="P354" s="36">
        <f t="shared" si="524"/>
        <v>0</v>
      </c>
      <c r="Q354" s="36">
        <f t="shared" si="525"/>
        <v>0</v>
      </c>
      <c r="S354" s="57">
        <f>+$A$14</f>
        <v>35</v>
      </c>
      <c r="T354" s="36"/>
      <c r="U354" s="36"/>
      <c r="V354" s="36">
        <f t="shared" si="526"/>
        <v>0</v>
      </c>
      <c r="W354" s="36">
        <f t="shared" si="527"/>
        <v>0</v>
      </c>
      <c r="Y354" s="57">
        <f>+$A$14</f>
        <v>35</v>
      </c>
      <c r="Z354" s="36"/>
      <c r="AA354" s="36"/>
      <c r="AB354" s="36">
        <f t="shared" si="528"/>
        <v>0</v>
      </c>
      <c r="AC354" s="36">
        <f t="shared" si="529"/>
        <v>0</v>
      </c>
      <c r="AE354" s="57">
        <f>+$A$14</f>
        <v>35</v>
      </c>
      <c r="AF354" s="36"/>
      <c r="AG354" s="36"/>
      <c r="AH354" s="36">
        <f t="shared" si="530"/>
        <v>0</v>
      </c>
      <c r="AI354" s="36">
        <f t="shared" si="531"/>
        <v>0</v>
      </c>
      <c r="AK354" s="57">
        <f>+$A$14</f>
        <v>35</v>
      </c>
      <c r="AL354" s="36"/>
      <c r="AM354" s="36"/>
      <c r="AN354" s="36">
        <f t="shared" si="532"/>
        <v>0</v>
      </c>
      <c r="AO354" s="36">
        <f t="shared" si="533"/>
        <v>0</v>
      </c>
      <c r="AQ354" s="57">
        <f>+$A$14</f>
        <v>35</v>
      </c>
      <c r="AR354" s="36"/>
      <c r="AS354" s="36"/>
      <c r="AT354" s="36">
        <f t="shared" si="534"/>
        <v>0</v>
      </c>
      <c r="AU354" s="36">
        <f t="shared" si="535"/>
        <v>0</v>
      </c>
      <c r="AW354" s="57">
        <f>+$A$14</f>
        <v>35</v>
      </c>
      <c r="AX354" s="36"/>
      <c r="AY354" s="36"/>
      <c r="AZ354" s="36">
        <f t="shared" si="536"/>
        <v>34</v>
      </c>
      <c r="BA354" s="36">
        <f t="shared" si="537"/>
        <v>1190000</v>
      </c>
    </row>
    <row r="355" spans="1:53">
      <c r="A355" s="57">
        <f>+$A$15</f>
        <v>57</v>
      </c>
      <c r="B355" s="36"/>
      <c r="C355" s="36"/>
      <c r="D355" s="36">
        <f t="shared" si="520"/>
        <v>0</v>
      </c>
      <c r="E355" s="36">
        <f t="shared" si="521"/>
        <v>0</v>
      </c>
      <c r="G355" s="57">
        <f>+$A$15</f>
        <v>57</v>
      </c>
      <c r="H355" s="36"/>
      <c r="I355" s="36"/>
      <c r="J355" s="36">
        <f t="shared" si="522"/>
        <v>0</v>
      </c>
      <c r="K355" s="36">
        <f t="shared" si="523"/>
        <v>0</v>
      </c>
      <c r="M355" s="57">
        <f>+$A$15</f>
        <v>57</v>
      </c>
      <c r="N355" s="36"/>
      <c r="O355" s="36"/>
      <c r="P355" s="36">
        <f t="shared" si="524"/>
        <v>0</v>
      </c>
      <c r="Q355" s="36">
        <f t="shared" si="525"/>
        <v>0</v>
      </c>
      <c r="S355" s="57">
        <f>+$A$15</f>
        <v>57</v>
      </c>
      <c r="T355" s="36"/>
      <c r="U355" s="36"/>
      <c r="V355" s="36">
        <f t="shared" si="526"/>
        <v>0</v>
      </c>
      <c r="W355" s="36">
        <f t="shared" si="527"/>
        <v>0</v>
      </c>
      <c r="Y355" s="57">
        <f>+$A$15</f>
        <v>57</v>
      </c>
      <c r="Z355" s="36"/>
      <c r="AA355" s="36"/>
      <c r="AB355" s="36">
        <f t="shared" si="528"/>
        <v>0</v>
      </c>
      <c r="AC355" s="36">
        <f t="shared" si="529"/>
        <v>0</v>
      </c>
      <c r="AE355" s="57">
        <f>+$A$15</f>
        <v>57</v>
      </c>
      <c r="AF355" s="36"/>
      <c r="AG355" s="36"/>
      <c r="AH355" s="36">
        <f t="shared" si="530"/>
        <v>0</v>
      </c>
      <c r="AI355" s="36">
        <f t="shared" si="531"/>
        <v>0</v>
      </c>
      <c r="AK355" s="57">
        <f>+$A$15</f>
        <v>57</v>
      </c>
      <c r="AL355" s="36"/>
      <c r="AM355" s="36"/>
      <c r="AN355" s="36">
        <f t="shared" si="532"/>
        <v>0</v>
      </c>
      <c r="AO355" s="36">
        <f t="shared" si="533"/>
        <v>0</v>
      </c>
      <c r="AQ355" s="57">
        <f>+$A$15</f>
        <v>57</v>
      </c>
      <c r="AR355" s="36"/>
      <c r="AS355" s="36"/>
      <c r="AT355" s="36">
        <f t="shared" si="534"/>
        <v>0</v>
      </c>
      <c r="AU355" s="36">
        <f t="shared" si="535"/>
        <v>0</v>
      </c>
      <c r="AW355" s="57">
        <f>+$A$15</f>
        <v>57</v>
      </c>
      <c r="AX355" s="36"/>
      <c r="AY355" s="36"/>
      <c r="AZ355" s="36">
        <f t="shared" si="536"/>
        <v>0</v>
      </c>
      <c r="BA355" s="36">
        <f t="shared" si="537"/>
        <v>0</v>
      </c>
    </row>
    <row r="356" spans="1:53">
      <c r="A356" s="57">
        <f>+$A$16</f>
        <v>20</v>
      </c>
      <c r="B356" s="36"/>
      <c r="C356" s="36"/>
      <c r="D356" s="36">
        <f t="shared" si="520"/>
        <v>117</v>
      </c>
      <c r="E356" s="36">
        <f t="shared" si="521"/>
        <v>2340000</v>
      </c>
      <c r="G356" s="57">
        <f>+$A$16</f>
        <v>20</v>
      </c>
      <c r="H356" s="36"/>
      <c r="I356" s="36"/>
      <c r="J356" s="36">
        <f t="shared" si="522"/>
        <v>0</v>
      </c>
      <c r="K356" s="36">
        <f t="shared" si="523"/>
        <v>0</v>
      </c>
      <c r="M356" s="57">
        <f>+$A$16</f>
        <v>20</v>
      </c>
      <c r="N356" s="36"/>
      <c r="O356" s="36"/>
      <c r="P356" s="36">
        <f t="shared" si="524"/>
        <v>0</v>
      </c>
      <c r="Q356" s="36">
        <f t="shared" si="525"/>
        <v>0</v>
      </c>
      <c r="S356" s="57">
        <f>+$A$16</f>
        <v>20</v>
      </c>
      <c r="T356" s="36"/>
      <c r="U356" s="36"/>
      <c r="V356" s="36">
        <f t="shared" si="526"/>
        <v>0</v>
      </c>
      <c r="W356" s="36">
        <f t="shared" si="527"/>
        <v>0</v>
      </c>
      <c r="Y356" s="57">
        <f>+$A$16</f>
        <v>20</v>
      </c>
      <c r="Z356" s="36"/>
      <c r="AA356" s="36"/>
      <c r="AB356" s="36">
        <f t="shared" si="528"/>
        <v>0</v>
      </c>
      <c r="AC356" s="36">
        <f t="shared" si="529"/>
        <v>0</v>
      </c>
      <c r="AE356" s="57">
        <f>+$A$16</f>
        <v>20</v>
      </c>
      <c r="AF356" s="36"/>
      <c r="AG356" s="36"/>
      <c r="AH356" s="36">
        <f t="shared" si="530"/>
        <v>0</v>
      </c>
      <c r="AI356" s="36">
        <f t="shared" si="531"/>
        <v>0</v>
      </c>
      <c r="AK356" s="57">
        <f>+$A$16</f>
        <v>20</v>
      </c>
      <c r="AL356" s="36"/>
      <c r="AM356" s="36"/>
      <c r="AN356" s="36">
        <f t="shared" si="532"/>
        <v>0</v>
      </c>
      <c r="AO356" s="36">
        <f t="shared" si="533"/>
        <v>0</v>
      </c>
      <c r="AQ356" s="57">
        <f>+$A$16</f>
        <v>20</v>
      </c>
      <c r="AR356" s="36"/>
      <c r="AS356" s="36"/>
      <c r="AT356" s="36">
        <f t="shared" si="534"/>
        <v>0</v>
      </c>
      <c r="AU356" s="36">
        <f t="shared" si="535"/>
        <v>0</v>
      </c>
      <c r="AW356" s="57">
        <f>+$A$16</f>
        <v>20</v>
      </c>
      <c r="AX356" s="36"/>
      <c r="AY356" s="36"/>
      <c r="AZ356" s="36">
        <f t="shared" si="536"/>
        <v>117</v>
      </c>
      <c r="BA356" s="36">
        <f t="shared" si="537"/>
        <v>2340000</v>
      </c>
    </row>
    <row r="357" spans="1:53">
      <c r="A357" s="57">
        <f>+$A$17</f>
        <v>38</v>
      </c>
      <c r="B357" s="36"/>
      <c r="C357" s="36"/>
      <c r="D357" s="36">
        <f t="shared" si="520"/>
        <v>1</v>
      </c>
      <c r="E357" s="36">
        <f t="shared" si="521"/>
        <v>38000</v>
      </c>
      <c r="G357" s="57">
        <f>+$A$17</f>
        <v>38</v>
      </c>
      <c r="H357" s="36"/>
      <c r="I357" s="36"/>
      <c r="J357" s="36">
        <f t="shared" si="522"/>
        <v>0</v>
      </c>
      <c r="K357" s="36">
        <f t="shared" si="523"/>
        <v>0</v>
      </c>
      <c r="M357" s="57">
        <f>+$A$17</f>
        <v>38</v>
      </c>
      <c r="N357" s="36"/>
      <c r="O357" s="36"/>
      <c r="P357" s="36">
        <f t="shared" si="524"/>
        <v>0</v>
      </c>
      <c r="Q357" s="36">
        <f t="shared" si="525"/>
        <v>0</v>
      </c>
      <c r="S357" s="57">
        <f>+$A$17</f>
        <v>38</v>
      </c>
      <c r="T357" s="36"/>
      <c r="U357" s="36"/>
      <c r="V357" s="36">
        <f t="shared" si="526"/>
        <v>0</v>
      </c>
      <c r="W357" s="36">
        <f t="shared" si="527"/>
        <v>0</v>
      </c>
      <c r="Y357" s="57">
        <f>+$A$17</f>
        <v>38</v>
      </c>
      <c r="Z357" s="36"/>
      <c r="AA357" s="36"/>
      <c r="AB357" s="36">
        <f t="shared" si="528"/>
        <v>0</v>
      </c>
      <c r="AC357" s="36">
        <f t="shared" si="529"/>
        <v>0</v>
      </c>
      <c r="AE357" s="57">
        <f>+$A$17</f>
        <v>38</v>
      </c>
      <c r="AF357" s="36"/>
      <c r="AG357" s="36"/>
      <c r="AH357" s="36">
        <f t="shared" si="530"/>
        <v>0</v>
      </c>
      <c r="AI357" s="36">
        <f t="shared" si="531"/>
        <v>0</v>
      </c>
      <c r="AK357" s="57">
        <f>+$A$17</f>
        <v>38</v>
      </c>
      <c r="AL357" s="36"/>
      <c r="AM357" s="36"/>
      <c r="AN357" s="36">
        <f t="shared" si="532"/>
        <v>0</v>
      </c>
      <c r="AO357" s="36">
        <f t="shared" si="533"/>
        <v>0</v>
      </c>
      <c r="AQ357" s="57">
        <f>+$A$17</f>
        <v>38</v>
      </c>
      <c r="AR357" s="36"/>
      <c r="AS357" s="36"/>
      <c r="AT357" s="36">
        <f t="shared" si="534"/>
        <v>0</v>
      </c>
      <c r="AU357" s="36">
        <f t="shared" si="535"/>
        <v>0</v>
      </c>
      <c r="AW357" s="57">
        <f>+$A$17</f>
        <v>38</v>
      </c>
      <c r="AX357" s="36"/>
      <c r="AY357" s="36"/>
      <c r="AZ357" s="36">
        <f t="shared" si="536"/>
        <v>1</v>
      </c>
      <c r="BA357" s="36">
        <f t="shared" si="537"/>
        <v>38000</v>
      </c>
    </row>
    <row r="358" spans="1:53">
      <c r="A358" s="57">
        <f>+$A$18</f>
        <v>40</v>
      </c>
      <c r="B358" s="36"/>
      <c r="C358" s="36"/>
      <c r="D358" s="36">
        <f t="shared" si="520"/>
        <v>-4</v>
      </c>
      <c r="E358" s="36">
        <f t="shared" si="521"/>
        <v>-160000</v>
      </c>
      <c r="G358" s="57">
        <f>+$A$18</f>
        <v>40</v>
      </c>
      <c r="H358" s="36"/>
      <c r="I358" s="36"/>
      <c r="J358" s="36">
        <f t="shared" si="522"/>
        <v>0</v>
      </c>
      <c r="K358" s="36">
        <f t="shared" si="523"/>
        <v>0</v>
      </c>
      <c r="M358" s="57">
        <f>+$A$18</f>
        <v>40</v>
      </c>
      <c r="N358" s="36"/>
      <c r="O358" s="36"/>
      <c r="P358" s="36">
        <f t="shared" si="524"/>
        <v>0</v>
      </c>
      <c r="Q358" s="36">
        <f t="shared" si="525"/>
        <v>0</v>
      </c>
      <c r="S358" s="57">
        <f>+$A$18</f>
        <v>40</v>
      </c>
      <c r="T358" s="36"/>
      <c r="U358" s="36"/>
      <c r="V358" s="36">
        <f t="shared" si="526"/>
        <v>0</v>
      </c>
      <c r="W358" s="36">
        <f t="shared" si="527"/>
        <v>0</v>
      </c>
      <c r="Y358" s="57">
        <f>+$A$18</f>
        <v>40</v>
      </c>
      <c r="Z358" s="36"/>
      <c r="AA358" s="36"/>
      <c r="AB358" s="36">
        <f t="shared" si="528"/>
        <v>0</v>
      </c>
      <c r="AC358" s="36">
        <f t="shared" si="529"/>
        <v>0</v>
      </c>
      <c r="AE358" s="57">
        <f>+$A$18</f>
        <v>40</v>
      </c>
      <c r="AF358" s="36"/>
      <c r="AG358" s="36"/>
      <c r="AH358" s="36">
        <f t="shared" si="530"/>
        <v>0</v>
      </c>
      <c r="AI358" s="36">
        <f t="shared" si="531"/>
        <v>0</v>
      </c>
      <c r="AK358" s="57">
        <f>+$A$18</f>
        <v>40</v>
      </c>
      <c r="AL358" s="36"/>
      <c r="AM358" s="36"/>
      <c r="AN358" s="36">
        <f t="shared" si="532"/>
        <v>0</v>
      </c>
      <c r="AO358" s="36">
        <f t="shared" si="533"/>
        <v>0</v>
      </c>
      <c r="AQ358" s="57">
        <f>+$A$18</f>
        <v>40</v>
      </c>
      <c r="AR358" s="36"/>
      <c r="AS358" s="36"/>
      <c r="AT358" s="36">
        <f t="shared" si="534"/>
        <v>0</v>
      </c>
      <c r="AU358" s="36">
        <f t="shared" si="535"/>
        <v>0</v>
      </c>
      <c r="AW358" s="57">
        <f>+$A$18</f>
        <v>40</v>
      </c>
      <c r="AX358" s="36"/>
      <c r="AY358" s="36"/>
      <c r="AZ358" s="36">
        <f t="shared" si="536"/>
        <v>-4</v>
      </c>
      <c r="BA358" s="36">
        <f t="shared" si="537"/>
        <v>-160000</v>
      </c>
    </row>
    <row r="359" spans="1:53">
      <c r="A359" s="57">
        <f>+$A$19</f>
        <v>42</v>
      </c>
      <c r="B359" s="36"/>
      <c r="C359" s="36"/>
      <c r="D359" s="36">
        <f t="shared" si="520"/>
        <v>1154</v>
      </c>
      <c r="E359" s="36">
        <f t="shared" si="521"/>
        <v>48468000</v>
      </c>
      <c r="G359" s="57">
        <f>+$A$19</f>
        <v>42</v>
      </c>
      <c r="H359" s="36"/>
      <c r="I359" s="36"/>
      <c r="J359" s="36">
        <f t="shared" si="522"/>
        <v>0</v>
      </c>
      <c r="K359" s="36">
        <f t="shared" si="523"/>
        <v>0</v>
      </c>
      <c r="M359" s="57">
        <f>+$A$19</f>
        <v>42</v>
      </c>
      <c r="N359" s="36">
        <v>19</v>
      </c>
      <c r="O359" s="36">
        <v>8</v>
      </c>
      <c r="P359" s="36">
        <f t="shared" si="524"/>
        <v>236</v>
      </c>
      <c r="Q359" s="36">
        <f t="shared" si="525"/>
        <v>9912000</v>
      </c>
      <c r="S359" s="57">
        <f>+$A$19</f>
        <v>42</v>
      </c>
      <c r="T359" s="36"/>
      <c r="U359" s="36"/>
      <c r="V359" s="36">
        <f t="shared" si="526"/>
        <v>0</v>
      </c>
      <c r="W359" s="36">
        <f t="shared" si="527"/>
        <v>0</v>
      </c>
      <c r="Y359" s="57">
        <f>+$A$19</f>
        <v>42</v>
      </c>
      <c r="Z359" s="36"/>
      <c r="AA359" s="36"/>
      <c r="AB359" s="36">
        <f t="shared" si="528"/>
        <v>0</v>
      </c>
      <c r="AC359" s="36">
        <f t="shared" si="529"/>
        <v>0</v>
      </c>
      <c r="AE359" s="57">
        <f>+$A$19</f>
        <v>42</v>
      </c>
      <c r="AF359" s="36"/>
      <c r="AG359" s="36"/>
      <c r="AH359" s="36">
        <f t="shared" si="530"/>
        <v>0</v>
      </c>
      <c r="AI359" s="36">
        <f t="shared" si="531"/>
        <v>0</v>
      </c>
      <c r="AK359" s="57">
        <f>+$A$19</f>
        <v>42</v>
      </c>
      <c r="AL359" s="36"/>
      <c r="AM359" s="36"/>
      <c r="AN359" s="36">
        <f t="shared" si="532"/>
        <v>0</v>
      </c>
      <c r="AO359" s="36">
        <f t="shared" si="533"/>
        <v>0</v>
      </c>
      <c r="AQ359" s="57">
        <f>+$A$19</f>
        <v>42</v>
      </c>
      <c r="AR359" s="36"/>
      <c r="AS359" s="36"/>
      <c r="AT359" s="36">
        <f t="shared" si="534"/>
        <v>0</v>
      </c>
      <c r="AU359" s="36">
        <f t="shared" si="535"/>
        <v>0</v>
      </c>
      <c r="AW359" s="57">
        <f>+$A$19</f>
        <v>42</v>
      </c>
      <c r="AX359" s="36"/>
      <c r="AY359" s="36"/>
      <c r="AZ359" s="36">
        <f t="shared" si="536"/>
        <v>918</v>
      </c>
      <c r="BA359" s="36">
        <f t="shared" si="537"/>
        <v>38556000</v>
      </c>
    </row>
    <row r="360" spans="1:53">
      <c r="A360" s="57">
        <f>+$A$20</f>
        <v>45</v>
      </c>
      <c r="B360" s="36"/>
      <c r="C360" s="36"/>
      <c r="D360" s="36">
        <f t="shared" si="520"/>
        <v>409</v>
      </c>
      <c r="E360" s="36">
        <f t="shared" si="521"/>
        <v>18405000</v>
      </c>
      <c r="G360" s="57">
        <f>+$A$20</f>
        <v>45</v>
      </c>
      <c r="H360" s="36"/>
      <c r="I360" s="36"/>
      <c r="J360" s="36">
        <f t="shared" si="522"/>
        <v>0</v>
      </c>
      <c r="K360" s="36">
        <f t="shared" si="523"/>
        <v>0</v>
      </c>
      <c r="M360" s="57">
        <f>+$A$20</f>
        <v>45</v>
      </c>
      <c r="N360" s="36"/>
      <c r="O360" s="36"/>
      <c r="P360" s="36">
        <f t="shared" si="524"/>
        <v>0</v>
      </c>
      <c r="Q360" s="36">
        <f t="shared" si="525"/>
        <v>0</v>
      </c>
      <c r="S360" s="57">
        <f>+$A$20</f>
        <v>45</v>
      </c>
      <c r="T360" s="36"/>
      <c r="U360" s="36"/>
      <c r="V360" s="36">
        <f t="shared" si="526"/>
        <v>0</v>
      </c>
      <c r="W360" s="36">
        <f t="shared" si="527"/>
        <v>0</v>
      </c>
      <c r="Y360" s="57">
        <f>+$A$20</f>
        <v>45</v>
      </c>
      <c r="Z360" s="36"/>
      <c r="AA360" s="36"/>
      <c r="AB360" s="36">
        <f t="shared" si="528"/>
        <v>0</v>
      </c>
      <c r="AC360" s="36">
        <f t="shared" si="529"/>
        <v>0</v>
      </c>
      <c r="AE360" s="57">
        <f>+$A$20</f>
        <v>45</v>
      </c>
      <c r="AF360" s="36"/>
      <c r="AG360" s="36"/>
      <c r="AH360" s="36">
        <f t="shared" si="530"/>
        <v>0</v>
      </c>
      <c r="AI360" s="36">
        <f t="shared" si="531"/>
        <v>0</v>
      </c>
      <c r="AK360" s="57">
        <f>+$A$20</f>
        <v>45</v>
      </c>
      <c r="AL360" s="36"/>
      <c r="AM360" s="36"/>
      <c r="AN360" s="36">
        <f t="shared" si="532"/>
        <v>0</v>
      </c>
      <c r="AO360" s="36">
        <f t="shared" si="533"/>
        <v>0</v>
      </c>
      <c r="AQ360" s="57">
        <f>+$A$20</f>
        <v>45</v>
      </c>
      <c r="AR360" s="36"/>
      <c r="AS360" s="36"/>
      <c r="AT360" s="36">
        <f t="shared" si="534"/>
        <v>0</v>
      </c>
      <c r="AU360" s="36">
        <f t="shared" si="535"/>
        <v>0</v>
      </c>
      <c r="AW360" s="57">
        <f>+$A$20</f>
        <v>45</v>
      </c>
      <c r="AX360" s="36"/>
      <c r="AY360" s="36"/>
      <c r="AZ360" s="36">
        <f t="shared" si="536"/>
        <v>409</v>
      </c>
      <c r="BA360" s="36">
        <f t="shared" si="537"/>
        <v>18405000</v>
      </c>
    </row>
    <row r="361" spans="1:53">
      <c r="A361" s="57">
        <f>+$A$21</f>
        <v>50</v>
      </c>
      <c r="B361" s="36"/>
      <c r="C361" s="36"/>
      <c r="D361" s="36">
        <f t="shared" si="520"/>
        <v>-91</v>
      </c>
      <c r="E361" s="36">
        <f t="shared" si="521"/>
        <v>-4550000</v>
      </c>
      <c r="G361" s="57">
        <f>+$A$21</f>
        <v>50</v>
      </c>
      <c r="H361" s="36"/>
      <c r="I361" s="36"/>
      <c r="J361" s="36">
        <f t="shared" si="522"/>
        <v>0</v>
      </c>
      <c r="K361" s="36">
        <f t="shared" si="523"/>
        <v>0</v>
      </c>
      <c r="M361" s="57">
        <f>+$A$21</f>
        <v>50</v>
      </c>
      <c r="N361" s="36"/>
      <c r="O361" s="36"/>
      <c r="P361" s="36">
        <f t="shared" si="524"/>
        <v>0</v>
      </c>
      <c r="Q361" s="36">
        <f t="shared" si="525"/>
        <v>0</v>
      </c>
      <c r="S361" s="57">
        <f>+$A$21</f>
        <v>50</v>
      </c>
      <c r="T361" s="36"/>
      <c r="U361" s="36"/>
      <c r="V361" s="36">
        <f t="shared" si="526"/>
        <v>0</v>
      </c>
      <c r="W361" s="36">
        <f t="shared" si="527"/>
        <v>0</v>
      </c>
      <c r="Y361" s="57">
        <f>+$A$21</f>
        <v>50</v>
      </c>
      <c r="Z361" s="36"/>
      <c r="AA361" s="36"/>
      <c r="AB361" s="36">
        <f t="shared" si="528"/>
        <v>0</v>
      </c>
      <c r="AC361" s="36">
        <f t="shared" si="529"/>
        <v>0</v>
      </c>
      <c r="AE361" s="57">
        <f>+$A$21</f>
        <v>50</v>
      </c>
      <c r="AF361" s="36"/>
      <c r="AG361" s="36"/>
      <c r="AH361" s="36">
        <f t="shared" si="530"/>
        <v>0</v>
      </c>
      <c r="AI361" s="36">
        <f t="shared" si="531"/>
        <v>0</v>
      </c>
      <c r="AK361" s="57">
        <f>+$A$21</f>
        <v>50</v>
      </c>
      <c r="AL361" s="36"/>
      <c r="AM361" s="36"/>
      <c r="AN361" s="36">
        <f t="shared" si="532"/>
        <v>0</v>
      </c>
      <c r="AO361" s="36">
        <f t="shared" si="533"/>
        <v>0</v>
      </c>
      <c r="AQ361" s="57">
        <f>+$A$21</f>
        <v>50</v>
      </c>
      <c r="AR361" s="36"/>
      <c r="AS361" s="36"/>
      <c r="AT361" s="36">
        <f t="shared" si="534"/>
        <v>0</v>
      </c>
      <c r="AU361" s="36">
        <f t="shared" si="535"/>
        <v>0</v>
      </c>
      <c r="AW361" s="57">
        <f>+$A$21</f>
        <v>50</v>
      </c>
      <c r="AX361" s="36"/>
      <c r="AY361" s="36"/>
      <c r="AZ361" s="36">
        <f t="shared" si="536"/>
        <v>-91</v>
      </c>
      <c r="BA361" s="36">
        <f t="shared" si="537"/>
        <v>-4550000</v>
      </c>
    </row>
    <row r="362" spans="1:53">
      <c r="A362" s="57">
        <f>+$A$22</f>
        <v>37</v>
      </c>
      <c r="B362" s="36"/>
      <c r="C362" s="36"/>
      <c r="D362" s="36">
        <f t="shared" si="520"/>
        <v>0</v>
      </c>
      <c r="E362" s="36">
        <f t="shared" si="521"/>
        <v>0</v>
      </c>
      <c r="G362" s="57">
        <f>+$A$22</f>
        <v>37</v>
      </c>
      <c r="H362" s="36"/>
      <c r="I362" s="36"/>
      <c r="J362" s="36">
        <f t="shared" si="522"/>
        <v>0</v>
      </c>
      <c r="K362" s="36">
        <f t="shared" si="523"/>
        <v>0</v>
      </c>
      <c r="M362" s="57">
        <f>+$A$22</f>
        <v>37</v>
      </c>
      <c r="N362" s="36"/>
      <c r="O362" s="36"/>
      <c r="P362" s="36">
        <f t="shared" si="524"/>
        <v>0</v>
      </c>
      <c r="Q362" s="36">
        <f t="shared" si="525"/>
        <v>0</v>
      </c>
      <c r="S362" s="57">
        <f>+$A$22</f>
        <v>37</v>
      </c>
      <c r="T362" s="36"/>
      <c r="U362" s="36"/>
      <c r="V362" s="36">
        <f t="shared" si="526"/>
        <v>0</v>
      </c>
      <c r="W362" s="36">
        <f t="shared" si="527"/>
        <v>0</v>
      </c>
      <c r="Y362" s="57">
        <f>+$A$22</f>
        <v>37</v>
      </c>
      <c r="Z362" s="36"/>
      <c r="AA362" s="36"/>
      <c r="AB362" s="36">
        <f t="shared" si="528"/>
        <v>0</v>
      </c>
      <c r="AC362" s="36">
        <f t="shared" si="529"/>
        <v>0</v>
      </c>
      <c r="AE362" s="57">
        <f>+$A$22</f>
        <v>37</v>
      </c>
      <c r="AF362" s="36"/>
      <c r="AG362" s="36"/>
      <c r="AH362" s="36">
        <f t="shared" si="530"/>
        <v>0</v>
      </c>
      <c r="AI362" s="36">
        <f t="shared" si="531"/>
        <v>0</v>
      </c>
      <c r="AK362" s="57">
        <f>+$A$22</f>
        <v>37</v>
      </c>
      <c r="AL362" s="36"/>
      <c r="AM362" s="36"/>
      <c r="AN362" s="36">
        <f t="shared" si="532"/>
        <v>0</v>
      </c>
      <c r="AO362" s="36">
        <f t="shared" si="533"/>
        <v>0</v>
      </c>
      <c r="AQ362" s="57">
        <f>+$A$22</f>
        <v>37</v>
      </c>
      <c r="AR362" s="36"/>
      <c r="AS362" s="36"/>
      <c r="AT362" s="36">
        <f t="shared" si="534"/>
        <v>0</v>
      </c>
      <c r="AU362" s="36">
        <f t="shared" si="535"/>
        <v>0</v>
      </c>
      <c r="AW362" s="57">
        <f>+$A$22</f>
        <v>37</v>
      </c>
      <c r="AX362" s="36"/>
      <c r="AY362" s="36"/>
      <c r="AZ362" s="36">
        <f t="shared" si="536"/>
        <v>0</v>
      </c>
      <c r="BA362" s="36">
        <f t="shared" si="537"/>
        <v>0</v>
      </c>
    </row>
    <row r="363" spans="1:53">
      <c r="A363" s="57">
        <f>+$A$23</f>
        <v>65</v>
      </c>
      <c r="B363" s="36"/>
      <c r="C363" s="36"/>
      <c r="D363" s="36">
        <f t="shared" si="520"/>
        <v>-896</v>
      </c>
      <c r="E363" s="36">
        <f t="shared" si="521"/>
        <v>-58240000</v>
      </c>
      <c r="G363" s="57">
        <f>+$A$23</f>
        <v>65</v>
      </c>
      <c r="H363" s="36">
        <v>8</v>
      </c>
      <c r="I363" s="36"/>
      <c r="J363" s="36">
        <f t="shared" si="522"/>
        <v>96</v>
      </c>
      <c r="K363" s="36">
        <f t="shared" si="523"/>
        <v>6240000</v>
      </c>
      <c r="M363" s="57">
        <f>+$A$23</f>
        <v>65</v>
      </c>
      <c r="N363" s="36">
        <v>3</v>
      </c>
      <c r="O363" s="36">
        <v>5</v>
      </c>
      <c r="P363" s="36">
        <f t="shared" si="524"/>
        <v>41</v>
      </c>
      <c r="Q363" s="36">
        <f t="shared" si="525"/>
        <v>2665000</v>
      </c>
      <c r="S363" s="57">
        <f>+$A$23</f>
        <v>65</v>
      </c>
      <c r="T363" s="36"/>
      <c r="U363" s="36"/>
      <c r="V363" s="36">
        <f t="shared" si="526"/>
        <v>0</v>
      </c>
      <c r="W363" s="36">
        <f t="shared" si="527"/>
        <v>0</v>
      </c>
      <c r="Y363" s="57">
        <f>+$A$23</f>
        <v>65</v>
      </c>
      <c r="Z363" s="36"/>
      <c r="AA363" s="36"/>
      <c r="AB363" s="36">
        <f t="shared" si="528"/>
        <v>0</v>
      </c>
      <c r="AC363" s="36">
        <f t="shared" si="529"/>
        <v>0</v>
      </c>
      <c r="AE363" s="57">
        <f>+$A$23</f>
        <v>65</v>
      </c>
      <c r="AF363" s="36"/>
      <c r="AG363" s="36"/>
      <c r="AH363" s="36">
        <f t="shared" si="530"/>
        <v>0</v>
      </c>
      <c r="AI363" s="36">
        <f t="shared" si="531"/>
        <v>0</v>
      </c>
      <c r="AK363" s="57">
        <f>+$A$23</f>
        <v>65</v>
      </c>
      <c r="AL363" s="36"/>
      <c r="AM363" s="36"/>
      <c r="AN363" s="36">
        <f t="shared" si="532"/>
        <v>0</v>
      </c>
      <c r="AO363" s="36">
        <f t="shared" si="533"/>
        <v>0</v>
      </c>
      <c r="AQ363" s="57">
        <f>+$A$23</f>
        <v>65</v>
      </c>
      <c r="AR363" s="36"/>
      <c r="AS363" s="36"/>
      <c r="AT363" s="36">
        <f t="shared" si="534"/>
        <v>0</v>
      </c>
      <c r="AU363" s="36">
        <f t="shared" si="535"/>
        <v>0</v>
      </c>
      <c r="AW363" s="57">
        <f>+$A$23</f>
        <v>65</v>
      </c>
      <c r="AX363" s="36"/>
      <c r="AY363" s="36"/>
      <c r="AZ363" s="36">
        <f t="shared" si="536"/>
        <v>-841</v>
      </c>
      <c r="BA363" s="36">
        <f t="shared" si="537"/>
        <v>-54665000</v>
      </c>
    </row>
    <row r="364" spans="1:53">
      <c r="A364" s="57">
        <f>+$A$24</f>
        <v>52</v>
      </c>
      <c r="B364" s="36"/>
      <c r="C364" s="36"/>
      <c r="D364" s="36">
        <f t="shared" si="520"/>
        <v>35</v>
      </c>
      <c r="E364" s="36">
        <f t="shared" si="521"/>
        <v>1820000</v>
      </c>
      <c r="G364" s="57">
        <f>+$A$24</f>
        <v>52</v>
      </c>
      <c r="H364" s="36"/>
      <c r="I364" s="36"/>
      <c r="J364" s="36">
        <f t="shared" si="522"/>
        <v>0</v>
      </c>
      <c r="K364" s="36">
        <f t="shared" si="523"/>
        <v>0</v>
      </c>
      <c r="M364" s="57">
        <f>+$A$24</f>
        <v>52</v>
      </c>
      <c r="N364" s="36"/>
      <c r="O364" s="36"/>
      <c r="P364" s="36">
        <f t="shared" si="524"/>
        <v>0</v>
      </c>
      <c r="Q364" s="36">
        <f t="shared" si="525"/>
        <v>0</v>
      </c>
      <c r="S364" s="57">
        <f>+$A$24</f>
        <v>52</v>
      </c>
      <c r="T364" s="36"/>
      <c r="U364" s="36"/>
      <c r="V364" s="36">
        <f t="shared" si="526"/>
        <v>0</v>
      </c>
      <c r="W364" s="36">
        <f t="shared" si="527"/>
        <v>0</v>
      </c>
      <c r="Y364" s="57">
        <f>+$A$24</f>
        <v>52</v>
      </c>
      <c r="Z364" s="36"/>
      <c r="AA364" s="36"/>
      <c r="AB364" s="36">
        <f t="shared" si="528"/>
        <v>0</v>
      </c>
      <c r="AC364" s="36">
        <f t="shared" si="529"/>
        <v>0</v>
      </c>
      <c r="AE364" s="57">
        <f>+$A$24</f>
        <v>52</v>
      </c>
      <c r="AF364" s="36"/>
      <c r="AG364" s="36"/>
      <c r="AH364" s="36">
        <f t="shared" si="530"/>
        <v>0</v>
      </c>
      <c r="AI364" s="36">
        <f t="shared" si="531"/>
        <v>0</v>
      </c>
      <c r="AK364" s="57">
        <f>+$A$24</f>
        <v>52</v>
      </c>
      <c r="AL364" s="36"/>
      <c r="AM364" s="36"/>
      <c r="AN364" s="36">
        <f t="shared" si="532"/>
        <v>0</v>
      </c>
      <c r="AO364" s="36">
        <f t="shared" si="533"/>
        <v>0</v>
      </c>
      <c r="AQ364" s="57">
        <f>+$A$24</f>
        <v>52</v>
      </c>
      <c r="AR364" s="36"/>
      <c r="AS364" s="36"/>
      <c r="AT364" s="36">
        <f t="shared" si="534"/>
        <v>0</v>
      </c>
      <c r="AU364" s="36">
        <f t="shared" si="535"/>
        <v>0</v>
      </c>
      <c r="AW364" s="57">
        <f>+$A$24</f>
        <v>52</v>
      </c>
      <c r="AX364" s="36"/>
      <c r="AY364" s="36"/>
      <c r="AZ364" s="36">
        <f t="shared" si="536"/>
        <v>35</v>
      </c>
      <c r="BA364" s="36">
        <f t="shared" si="537"/>
        <v>1820000</v>
      </c>
    </row>
    <row r="365" spans="1:53">
      <c r="A365" s="57">
        <f>+$A$25</f>
        <v>85</v>
      </c>
      <c r="B365" s="36"/>
      <c r="C365" s="36"/>
      <c r="D365" s="36">
        <f t="shared" si="520"/>
        <v>88</v>
      </c>
      <c r="E365" s="36">
        <f t="shared" si="521"/>
        <v>7480000</v>
      </c>
      <c r="G365" s="57">
        <f>+$A$25</f>
        <v>85</v>
      </c>
      <c r="H365" s="36">
        <v>26</v>
      </c>
      <c r="I365" s="36">
        <v>10</v>
      </c>
      <c r="J365" s="36">
        <f t="shared" si="522"/>
        <v>322</v>
      </c>
      <c r="K365" s="36">
        <f t="shared" si="523"/>
        <v>27370000</v>
      </c>
      <c r="M365" s="57">
        <f>+$A$25</f>
        <v>85</v>
      </c>
      <c r="N365" s="36">
        <v>7</v>
      </c>
      <c r="O365" s="36">
        <v>6</v>
      </c>
      <c r="P365" s="36">
        <f t="shared" si="524"/>
        <v>90</v>
      </c>
      <c r="Q365" s="36">
        <f t="shared" si="525"/>
        <v>7650000</v>
      </c>
      <c r="S365" s="57">
        <f>+$A$25</f>
        <v>85</v>
      </c>
      <c r="T365" s="36"/>
      <c r="U365" s="36"/>
      <c r="V365" s="36">
        <f t="shared" si="526"/>
        <v>0</v>
      </c>
      <c r="W365" s="36">
        <f t="shared" si="527"/>
        <v>0</v>
      </c>
      <c r="Y365" s="57">
        <f>+$A$25</f>
        <v>85</v>
      </c>
      <c r="Z365" s="36"/>
      <c r="AA365" s="36"/>
      <c r="AB365" s="36">
        <f t="shared" si="528"/>
        <v>0</v>
      </c>
      <c r="AC365" s="36">
        <f t="shared" si="529"/>
        <v>0</v>
      </c>
      <c r="AE365" s="57">
        <f>+$A$25</f>
        <v>85</v>
      </c>
      <c r="AF365" s="36"/>
      <c r="AG365" s="36"/>
      <c r="AH365" s="36">
        <f t="shared" si="530"/>
        <v>0</v>
      </c>
      <c r="AI365" s="36">
        <f t="shared" si="531"/>
        <v>0</v>
      </c>
      <c r="AK365" s="57">
        <f>+$A$25</f>
        <v>85</v>
      </c>
      <c r="AL365" s="36"/>
      <c r="AM365" s="36"/>
      <c r="AN365" s="36">
        <f t="shared" si="532"/>
        <v>0</v>
      </c>
      <c r="AO365" s="36">
        <f t="shared" si="533"/>
        <v>0</v>
      </c>
      <c r="AQ365" s="57">
        <f>+$A$25</f>
        <v>85</v>
      </c>
      <c r="AR365" s="36"/>
      <c r="AS365" s="36"/>
      <c r="AT365" s="36">
        <f t="shared" si="534"/>
        <v>0</v>
      </c>
      <c r="AU365" s="36">
        <f t="shared" si="535"/>
        <v>0</v>
      </c>
      <c r="AW365" s="57">
        <f>+$A$25</f>
        <v>85</v>
      </c>
      <c r="AX365" s="36"/>
      <c r="AY365" s="36"/>
      <c r="AZ365" s="36">
        <f t="shared" si="536"/>
        <v>320</v>
      </c>
      <c r="BA365" s="36">
        <f t="shared" si="537"/>
        <v>27200000</v>
      </c>
    </row>
    <row r="366" spans="1:53">
      <c r="A366" s="57">
        <f>+$A$26</f>
        <v>55</v>
      </c>
      <c r="B366" s="36"/>
      <c r="C366" s="36"/>
      <c r="D366" s="36">
        <f t="shared" si="520"/>
        <v>2748</v>
      </c>
      <c r="E366" s="36">
        <f t="shared" si="521"/>
        <v>151140000</v>
      </c>
      <c r="G366" s="57">
        <f>+$A$26</f>
        <v>55</v>
      </c>
      <c r="H366" s="36">
        <v>22</v>
      </c>
      <c r="I366" s="36">
        <v>7</v>
      </c>
      <c r="J366" s="36">
        <f t="shared" si="522"/>
        <v>271</v>
      </c>
      <c r="K366" s="36">
        <f t="shared" si="523"/>
        <v>14905000</v>
      </c>
      <c r="M366" s="57">
        <f>+$A$26</f>
        <v>55</v>
      </c>
      <c r="N366" s="36">
        <v>9</v>
      </c>
      <c r="O366" s="36">
        <v>10</v>
      </c>
      <c r="P366" s="36">
        <f t="shared" si="524"/>
        <v>118</v>
      </c>
      <c r="Q366" s="36">
        <f t="shared" si="525"/>
        <v>6490000</v>
      </c>
      <c r="S366" s="57">
        <f>+$A$26</f>
        <v>55</v>
      </c>
      <c r="T366" s="36"/>
      <c r="U366" s="36"/>
      <c r="V366" s="36">
        <f t="shared" si="526"/>
        <v>0</v>
      </c>
      <c r="W366" s="36">
        <f t="shared" si="527"/>
        <v>0</v>
      </c>
      <c r="Y366" s="57">
        <f>+$A$26</f>
        <v>55</v>
      </c>
      <c r="Z366" s="36"/>
      <c r="AA366" s="36"/>
      <c r="AB366" s="36">
        <f t="shared" si="528"/>
        <v>0</v>
      </c>
      <c r="AC366" s="36">
        <f t="shared" si="529"/>
        <v>0</v>
      </c>
      <c r="AE366" s="57">
        <f>+$A$26</f>
        <v>55</v>
      </c>
      <c r="AF366" s="36"/>
      <c r="AG366" s="36"/>
      <c r="AH366" s="36">
        <f t="shared" si="530"/>
        <v>0</v>
      </c>
      <c r="AI366" s="36">
        <f t="shared" si="531"/>
        <v>0</v>
      </c>
      <c r="AK366" s="57">
        <f>+$A$26</f>
        <v>55</v>
      </c>
      <c r="AL366" s="36"/>
      <c r="AM366" s="36"/>
      <c r="AN366" s="36">
        <f t="shared" si="532"/>
        <v>0</v>
      </c>
      <c r="AO366" s="36">
        <f t="shared" si="533"/>
        <v>0</v>
      </c>
      <c r="AQ366" s="57">
        <f>+$A$26</f>
        <v>55</v>
      </c>
      <c r="AR366" s="36"/>
      <c r="AS366" s="36"/>
      <c r="AT366" s="36">
        <f t="shared" si="534"/>
        <v>0</v>
      </c>
      <c r="AU366" s="36">
        <f t="shared" si="535"/>
        <v>0</v>
      </c>
      <c r="AW366" s="57">
        <f>+$A$26</f>
        <v>55</v>
      </c>
      <c r="AX366" s="36"/>
      <c r="AY366" s="36"/>
      <c r="AZ366" s="36">
        <f t="shared" si="536"/>
        <v>2901</v>
      </c>
      <c r="BA366" s="36">
        <f t="shared" si="537"/>
        <v>159555000</v>
      </c>
    </row>
    <row r="367" spans="1:53">
      <c r="A367" s="57">
        <f>+$A$27</f>
        <v>120</v>
      </c>
      <c r="B367" s="36"/>
      <c r="C367" s="36"/>
      <c r="D367" s="36">
        <f t="shared" si="520"/>
        <v>-98</v>
      </c>
      <c r="E367" s="36">
        <f t="shared" si="521"/>
        <v>-11760000</v>
      </c>
      <c r="G367" s="57">
        <f>+$A$27</f>
        <v>120</v>
      </c>
      <c r="H367" s="36"/>
      <c r="I367" s="36"/>
      <c r="J367" s="36">
        <f t="shared" si="522"/>
        <v>0</v>
      </c>
      <c r="K367" s="36">
        <f t="shared" si="523"/>
        <v>0</v>
      </c>
      <c r="M367" s="57">
        <f>+$A$27</f>
        <v>120</v>
      </c>
      <c r="N367" s="36">
        <v>2</v>
      </c>
      <c r="O367" s="36"/>
      <c r="P367" s="36">
        <f t="shared" si="524"/>
        <v>24</v>
      </c>
      <c r="Q367" s="36">
        <f t="shared" si="525"/>
        <v>2880000</v>
      </c>
      <c r="S367" s="57">
        <f>+$A$27</f>
        <v>120</v>
      </c>
      <c r="T367" s="36"/>
      <c r="U367" s="36"/>
      <c r="V367" s="36">
        <f t="shared" si="526"/>
        <v>0</v>
      </c>
      <c r="W367" s="36">
        <f t="shared" si="527"/>
        <v>0</v>
      </c>
      <c r="Y367" s="57">
        <f>+$A$27</f>
        <v>120</v>
      </c>
      <c r="Z367" s="36"/>
      <c r="AA367" s="36"/>
      <c r="AB367" s="36">
        <f t="shared" si="528"/>
        <v>0</v>
      </c>
      <c r="AC367" s="36">
        <f t="shared" si="529"/>
        <v>0</v>
      </c>
      <c r="AE367" s="57">
        <f>+$A$27</f>
        <v>120</v>
      </c>
      <c r="AF367" s="36"/>
      <c r="AG367" s="36"/>
      <c r="AH367" s="36">
        <f t="shared" si="530"/>
        <v>0</v>
      </c>
      <c r="AI367" s="36">
        <f t="shared" si="531"/>
        <v>0</v>
      </c>
      <c r="AK367" s="57">
        <f>+$A$27</f>
        <v>120</v>
      </c>
      <c r="AL367" s="36"/>
      <c r="AM367" s="36"/>
      <c r="AN367" s="36">
        <f t="shared" si="532"/>
        <v>0</v>
      </c>
      <c r="AO367" s="36">
        <f t="shared" si="533"/>
        <v>0</v>
      </c>
      <c r="AQ367" s="57">
        <f>+$A$27</f>
        <v>120</v>
      </c>
      <c r="AR367" s="36"/>
      <c r="AS367" s="36"/>
      <c r="AT367" s="36">
        <f t="shared" si="534"/>
        <v>0</v>
      </c>
      <c r="AU367" s="36">
        <f t="shared" si="535"/>
        <v>0</v>
      </c>
      <c r="AW367" s="57">
        <f>+$A$27</f>
        <v>120</v>
      </c>
      <c r="AX367" s="36"/>
      <c r="AY367" s="36"/>
      <c r="AZ367" s="36">
        <f t="shared" si="536"/>
        <v>-122</v>
      </c>
      <c r="BA367" s="36">
        <f t="shared" si="537"/>
        <v>-14640000</v>
      </c>
    </row>
    <row r="368" spans="1:53">
      <c r="A368" s="57">
        <f>+$A$28</f>
        <v>72</v>
      </c>
      <c r="B368" s="36"/>
      <c r="C368" s="36"/>
      <c r="D368" s="36">
        <f t="shared" si="520"/>
        <v>14</v>
      </c>
      <c r="E368" s="36">
        <f t="shared" si="521"/>
        <v>1008000</v>
      </c>
      <c r="G368" s="57">
        <f>+$A$28</f>
        <v>72</v>
      </c>
      <c r="H368" s="36"/>
      <c r="I368" s="36"/>
      <c r="J368" s="36">
        <f t="shared" si="522"/>
        <v>0</v>
      </c>
      <c r="K368" s="36">
        <f t="shared" si="523"/>
        <v>0</v>
      </c>
      <c r="M368" s="57">
        <f>+$A$28</f>
        <v>72</v>
      </c>
      <c r="N368" s="36"/>
      <c r="O368" s="36"/>
      <c r="P368" s="36">
        <f t="shared" si="524"/>
        <v>0</v>
      </c>
      <c r="Q368" s="36">
        <f t="shared" si="525"/>
        <v>0</v>
      </c>
      <c r="S368" s="57">
        <f>+$A$28</f>
        <v>72</v>
      </c>
      <c r="T368" s="36"/>
      <c r="U368" s="36"/>
      <c r="V368" s="36">
        <f t="shared" si="526"/>
        <v>0</v>
      </c>
      <c r="W368" s="36">
        <f t="shared" si="527"/>
        <v>0</v>
      </c>
      <c r="Y368" s="57">
        <f>+$A$28</f>
        <v>72</v>
      </c>
      <c r="Z368" s="36"/>
      <c r="AA368" s="36"/>
      <c r="AB368" s="36">
        <f t="shared" si="528"/>
        <v>0</v>
      </c>
      <c r="AC368" s="36">
        <f t="shared" si="529"/>
        <v>0</v>
      </c>
      <c r="AE368" s="57">
        <f>+$A$28</f>
        <v>72</v>
      </c>
      <c r="AF368" s="36"/>
      <c r="AG368" s="36"/>
      <c r="AH368" s="36">
        <f t="shared" si="530"/>
        <v>0</v>
      </c>
      <c r="AI368" s="36">
        <f t="shared" si="531"/>
        <v>0</v>
      </c>
      <c r="AK368" s="57">
        <f>+$A$28</f>
        <v>72</v>
      </c>
      <c r="AL368" s="36"/>
      <c r="AM368" s="36"/>
      <c r="AN368" s="36">
        <f t="shared" si="532"/>
        <v>0</v>
      </c>
      <c r="AO368" s="36">
        <f t="shared" si="533"/>
        <v>0</v>
      </c>
      <c r="AQ368" s="57">
        <f>+$A$28</f>
        <v>72</v>
      </c>
      <c r="AR368" s="36"/>
      <c r="AS368" s="36"/>
      <c r="AT368" s="36">
        <f t="shared" si="534"/>
        <v>0</v>
      </c>
      <c r="AU368" s="36">
        <f t="shared" si="535"/>
        <v>0</v>
      </c>
      <c r="AW368" s="57">
        <f>+$A$28</f>
        <v>72</v>
      </c>
      <c r="AX368" s="36"/>
      <c r="AY368" s="36"/>
      <c r="AZ368" s="36">
        <f t="shared" si="536"/>
        <v>14</v>
      </c>
      <c r="BA368" s="36">
        <f t="shared" si="537"/>
        <v>1008000</v>
      </c>
    </row>
    <row r="369" spans="1:53">
      <c r="A369" s="57">
        <f>+$A$29</f>
        <v>105</v>
      </c>
      <c r="B369" s="36"/>
      <c r="C369" s="36"/>
      <c r="D369" s="36">
        <f t="shared" ref="D369" si="538">AZ335</f>
        <v>-170</v>
      </c>
      <c r="E369" s="36">
        <f t="shared" ref="E369" si="539">+D369*A369*1000</f>
        <v>-17850000</v>
      </c>
      <c r="G369" s="57">
        <f>+$A$29</f>
        <v>105</v>
      </c>
      <c r="H369" s="36">
        <v>5</v>
      </c>
      <c r="I369" s="36">
        <v>6</v>
      </c>
      <c r="J369" s="36">
        <f t="shared" ref="J369" si="540">+(H369*12)+I369</f>
        <v>66</v>
      </c>
      <c r="K369" s="36">
        <f t="shared" ref="K369" si="541">+J369*G369*1000</f>
        <v>6930000</v>
      </c>
      <c r="M369" s="57">
        <f>+$A$29</f>
        <v>105</v>
      </c>
      <c r="N369" s="36">
        <v>3</v>
      </c>
      <c r="O369" s="36">
        <v>5</v>
      </c>
      <c r="P369" s="36">
        <f t="shared" ref="P369" si="542">+(N369*12)+O369</f>
        <v>41</v>
      </c>
      <c r="Q369" s="36">
        <f t="shared" ref="Q369" si="543">+P369*M369*1000</f>
        <v>4305000</v>
      </c>
      <c r="S369" s="57">
        <f>+$A$29</f>
        <v>105</v>
      </c>
      <c r="T369" s="36"/>
      <c r="U369" s="36"/>
      <c r="V369" s="36">
        <f t="shared" ref="V369" si="544">+(T369*12)+U369</f>
        <v>0</v>
      </c>
      <c r="W369" s="36">
        <f t="shared" ref="W369" si="545">+V369*S369*1000</f>
        <v>0</v>
      </c>
      <c r="Y369" s="57">
        <f>+$A$29</f>
        <v>105</v>
      </c>
      <c r="Z369" s="36"/>
      <c r="AA369" s="36"/>
      <c r="AB369" s="36">
        <f t="shared" ref="AB369" si="546">+(Z369*12)+AA369</f>
        <v>0</v>
      </c>
      <c r="AC369" s="36">
        <f t="shared" ref="AC369" si="547">+AB369*Y369*1000</f>
        <v>0</v>
      </c>
      <c r="AE369" s="57">
        <f>+$A$29</f>
        <v>105</v>
      </c>
      <c r="AF369" s="36"/>
      <c r="AG369" s="36"/>
      <c r="AH369" s="36">
        <f t="shared" ref="AH369" si="548">+(AF369*12)+AG369</f>
        <v>0</v>
      </c>
      <c r="AI369" s="36">
        <f t="shared" ref="AI369" si="549">+AH369*AE369*1000</f>
        <v>0</v>
      </c>
      <c r="AK369" s="57">
        <f>+$A$29</f>
        <v>105</v>
      </c>
      <c r="AL369" s="36"/>
      <c r="AM369" s="36"/>
      <c r="AN369" s="36">
        <f t="shared" ref="AN369" si="550">+(AL369*12)+AM369</f>
        <v>0</v>
      </c>
      <c r="AO369" s="36">
        <f t="shared" ref="AO369" si="551">+AN369*AK369*1000</f>
        <v>0</v>
      </c>
      <c r="AQ369" s="57">
        <f>+$A$29</f>
        <v>105</v>
      </c>
      <c r="AR369" s="36"/>
      <c r="AS369" s="36"/>
      <c r="AT369" s="36">
        <f t="shared" ref="AT369" si="552">+(AR369*12)+AS369</f>
        <v>0</v>
      </c>
      <c r="AU369" s="36">
        <f t="shared" ref="AU369" si="553">+AT369*AQ369*1000</f>
        <v>0</v>
      </c>
      <c r="AW369" s="57">
        <f>+$A$29</f>
        <v>105</v>
      </c>
      <c r="AX369" s="36"/>
      <c r="AY369" s="36"/>
      <c r="AZ369" s="36">
        <f t="shared" ref="AZ369" si="554">+D369+J369-P369+V369+AB369-AH369+AN369-AT369</f>
        <v>-145</v>
      </c>
      <c r="BA369" s="36">
        <f t="shared" ref="BA369" si="555">+AZ369*AW369*1000</f>
        <v>-15225000</v>
      </c>
    </row>
    <row r="370" spans="1:53">
      <c r="A370" s="57">
        <f>+$A$30</f>
        <v>130</v>
      </c>
      <c r="B370" s="36"/>
      <c r="C370" s="36"/>
      <c r="D370" s="36">
        <f>AZ336</f>
        <v>-43</v>
      </c>
      <c r="E370" s="36">
        <f t="shared" si="521"/>
        <v>-5590000</v>
      </c>
      <c r="G370" s="57">
        <f>+$A$30</f>
        <v>130</v>
      </c>
      <c r="H370" s="36"/>
      <c r="I370" s="36"/>
      <c r="J370" s="36">
        <f t="shared" si="522"/>
        <v>0</v>
      </c>
      <c r="K370" s="36">
        <f t="shared" si="523"/>
        <v>0</v>
      </c>
      <c r="M370" s="57">
        <f>+$A$30</f>
        <v>130</v>
      </c>
      <c r="N370" s="36"/>
      <c r="O370" s="36"/>
      <c r="P370" s="36">
        <f t="shared" si="524"/>
        <v>0</v>
      </c>
      <c r="Q370" s="36">
        <f t="shared" si="525"/>
        <v>0</v>
      </c>
      <c r="S370" s="57">
        <f>+$A$30</f>
        <v>130</v>
      </c>
      <c r="T370" s="36"/>
      <c r="U370" s="36"/>
      <c r="V370" s="36">
        <f t="shared" si="526"/>
        <v>0</v>
      </c>
      <c r="W370" s="36">
        <f t="shared" si="527"/>
        <v>0</v>
      </c>
      <c r="Y370" s="57">
        <f>+$A$30</f>
        <v>130</v>
      </c>
      <c r="Z370" s="36"/>
      <c r="AA370" s="36"/>
      <c r="AB370" s="36">
        <f t="shared" si="528"/>
        <v>0</v>
      </c>
      <c r="AC370" s="36">
        <f t="shared" si="529"/>
        <v>0</v>
      </c>
      <c r="AE370" s="57">
        <f>+$A$30</f>
        <v>130</v>
      </c>
      <c r="AF370" s="36"/>
      <c r="AG370" s="36"/>
      <c r="AH370" s="36">
        <f t="shared" si="530"/>
        <v>0</v>
      </c>
      <c r="AI370" s="36">
        <f t="shared" si="531"/>
        <v>0</v>
      </c>
      <c r="AK370" s="57">
        <f>+$A$30</f>
        <v>130</v>
      </c>
      <c r="AL370" s="36"/>
      <c r="AM370" s="36"/>
      <c r="AN370" s="36">
        <f t="shared" si="532"/>
        <v>0</v>
      </c>
      <c r="AO370" s="36">
        <f t="shared" si="533"/>
        <v>0</v>
      </c>
      <c r="AQ370" s="57">
        <f>+$A$30</f>
        <v>130</v>
      </c>
      <c r="AR370" s="36"/>
      <c r="AS370" s="36"/>
      <c r="AT370" s="36">
        <f t="shared" si="534"/>
        <v>0</v>
      </c>
      <c r="AU370" s="36">
        <f t="shared" si="535"/>
        <v>0</v>
      </c>
      <c r="AW370" s="57">
        <f>+$A$30</f>
        <v>130</v>
      </c>
      <c r="AX370" s="36"/>
      <c r="AY370" s="36"/>
      <c r="AZ370" s="36">
        <f t="shared" si="536"/>
        <v>-43</v>
      </c>
      <c r="BA370" s="36">
        <f t="shared" si="537"/>
        <v>-5590000</v>
      </c>
    </row>
    <row r="372" spans="1:53">
      <c r="B372" s="36">
        <f>SUM(B344:B370)</f>
        <v>0</v>
      </c>
      <c r="C372" s="36">
        <f>SUM(C344:C370)</f>
        <v>0</v>
      </c>
      <c r="D372" s="36">
        <f>SUM(D344:D370)</f>
        <v>3050</v>
      </c>
      <c r="E372" s="36">
        <f>SUM(E344:E370)</f>
        <v>113779000</v>
      </c>
      <c r="H372" s="36">
        <f>SUM(H344:H370)</f>
        <v>87</v>
      </c>
      <c r="I372" s="36">
        <f>SUM(I344:I370)</f>
        <v>32</v>
      </c>
      <c r="J372" s="36">
        <f>SUM(J344:J370)</f>
        <v>1076</v>
      </c>
      <c r="K372" s="36">
        <f>SUM(K344:K370)</f>
        <v>79520000</v>
      </c>
      <c r="N372" s="36">
        <f>SUM(N344:N370)</f>
        <v>47</v>
      </c>
      <c r="O372" s="36">
        <f>SUM(O344:O370)</f>
        <v>48</v>
      </c>
      <c r="P372" s="36">
        <f>SUM(P344:P370)</f>
        <v>612</v>
      </c>
      <c r="Q372" s="36">
        <f>SUM(Q344:Q370)</f>
        <v>38600000</v>
      </c>
      <c r="T372" s="36">
        <f>SUM(T344:T370)</f>
        <v>0</v>
      </c>
      <c r="U372" s="36">
        <f>SUM(U344:U370)</f>
        <v>0</v>
      </c>
      <c r="V372" s="36">
        <f>SUM(V344:V370)</f>
        <v>0</v>
      </c>
      <c r="W372" s="36">
        <f>SUM(W344:W370)</f>
        <v>0</v>
      </c>
      <c r="Z372" s="36">
        <f>SUM(Z344:Z370)</f>
        <v>0</v>
      </c>
      <c r="AA372" s="36">
        <f>SUM(AA344:AA370)</f>
        <v>0</v>
      </c>
      <c r="AB372" s="36">
        <f>SUM(AB344:AB370)</f>
        <v>0</v>
      </c>
      <c r="AC372" s="36">
        <f>SUM(AC344:AC370)</f>
        <v>0</v>
      </c>
      <c r="AF372" s="36">
        <f>SUM(AF344:AF370)</f>
        <v>0</v>
      </c>
      <c r="AG372" s="36">
        <f>SUM(AG344:AG370)</f>
        <v>0</v>
      </c>
      <c r="AH372" s="36">
        <f>SUM(AH344:AH370)</f>
        <v>0</v>
      </c>
      <c r="AI372" s="36">
        <f>SUM(AI344:AI370)</f>
        <v>0</v>
      </c>
      <c r="AL372" s="36">
        <f>SUM(AL344:AL370)</f>
        <v>0</v>
      </c>
      <c r="AM372" s="36">
        <f>SUM(AM344:AM370)</f>
        <v>0</v>
      </c>
      <c r="AN372" s="36">
        <f>SUM(AN344:AN370)</f>
        <v>0</v>
      </c>
      <c r="AO372" s="36">
        <f>SUM(AO344:AO370)</f>
        <v>0</v>
      </c>
      <c r="AR372" s="36">
        <f>SUM(AR344:AR370)</f>
        <v>0</v>
      </c>
      <c r="AS372" s="36">
        <f>SUM(AS344:AS370)</f>
        <v>0</v>
      </c>
      <c r="AT372" s="36">
        <f>SUM(AT344:AT370)</f>
        <v>0</v>
      </c>
      <c r="AU372" s="36">
        <f>SUM(AU344:AU370)</f>
        <v>0</v>
      </c>
      <c r="AX372" s="36">
        <f>SUM(AX344:AX370)</f>
        <v>0</v>
      </c>
      <c r="AY372" s="36">
        <f>SUM(AY344:AY370)</f>
        <v>0</v>
      </c>
      <c r="AZ372" s="36">
        <f>SUM(AZ344:AZ370)</f>
        <v>3514</v>
      </c>
      <c r="BA372" s="36">
        <f>SUM(BA344:BA370)</f>
        <v>154699000</v>
      </c>
    </row>
    <row r="373" spans="1:53" s="37" customFormat="1" ht="12.75">
      <c r="F373" s="286"/>
      <c r="H373" s="37">
        <v>89</v>
      </c>
      <c r="I373" s="37">
        <v>8</v>
      </c>
      <c r="L373" s="286"/>
      <c r="N373" s="37">
        <v>51</v>
      </c>
      <c r="O373" s="37">
        <v>0</v>
      </c>
      <c r="R373" s="286"/>
      <c r="X373" s="286"/>
    </row>
    <row r="374" spans="1:53">
      <c r="H374" s="54" t="b">
        <f>+H373='Nota Masuk'!E245</f>
        <v>1</v>
      </c>
      <c r="I374" s="54" t="b">
        <f>+I373='Nota Masuk'!F245</f>
        <v>1</v>
      </c>
      <c r="K374" s="54" t="b">
        <f>'Nota Masuk'!J244=K372</f>
        <v>1</v>
      </c>
      <c r="N374" s="54" t="b">
        <f>+N373='Nota Jual'!D710</f>
        <v>1</v>
      </c>
      <c r="O374" s="54" t="b">
        <f>+O373='Nota Jual'!E710</f>
        <v>1</v>
      </c>
      <c r="Q374" s="54" t="b">
        <f>+Q372='Nota Jual'!G709</f>
        <v>1</v>
      </c>
      <c r="V374" s="54" t="b">
        <f>+V372='Nota Jual'!H709</f>
        <v>1</v>
      </c>
      <c r="W374" s="54" t="b">
        <f>+W372='Nota Jual'!I709</f>
        <v>1</v>
      </c>
    </row>
    <row r="375" spans="1:53">
      <c r="A375" s="54" t="s">
        <v>24</v>
      </c>
      <c r="B375" s="54">
        <f>+'Nota Jual'!B712</f>
        <v>27</v>
      </c>
      <c r="C375" s="54" t="str">
        <f>+'Nota Jual'!A712</f>
        <v>Juni</v>
      </c>
    </row>
    <row r="376" spans="1:53">
      <c r="A376" s="55" t="s">
        <v>25</v>
      </c>
      <c r="B376" s="55"/>
      <c r="C376" s="55"/>
      <c r="D376" s="55"/>
      <c r="E376" s="55"/>
      <c r="F376" s="285"/>
      <c r="G376" s="55" t="s">
        <v>26</v>
      </c>
      <c r="H376" s="55"/>
      <c r="I376" s="55"/>
      <c r="J376" s="55"/>
      <c r="K376" s="55"/>
      <c r="L376" s="285"/>
      <c r="M376" s="55" t="s">
        <v>27</v>
      </c>
      <c r="N376" s="55"/>
      <c r="O376" s="55"/>
      <c r="P376" s="55"/>
      <c r="Q376" s="55"/>
      <c r="R376" s="285"/>
      <c r="S376" s="55" t="s">
        <v>37</v>
      </c>
      <c r="T376" s="55"/>
      <c r="U376" s="55"/>
      <c r="V376" s="55"/>
      <c r="W376" s="55"/>
      <c r="X376" s="285"/>
      <c r="Y376" s="55" t="s">
        <v>29</v>
      </c>
      <c r="Z376" s="55"/>
      <c r="AA376" s="55"/>
      <c r="AB376" s="55"/>
      <c r="AC376" s="55"/>
      <c r="AD376" s="55"/>
      <c r="AE376" s="55" t="s">
        <v>30</v>
      </c>
      <c r="AF376" s="55"/>
      <c r="AG376" s="55"/>
      <c r="AH376" s="55"/>
      <c r="AI376" s="55"/>
      <c r="AJ376" s="55"/>
      <c r="AK376" s="55" t="s">
        <v>31</v>
      </c>
      <c r="AL376" s="55"/>
      <c r="AM376" s="55"/>
      <c r="AN376" s="55"/>
      <c r="AO376" s="55"/>
      <c r="AP376" s="55"/>
      <c r="AQ376" s="55" t="s">
        <v>32</v>
      </c>
      <c r="AR376" s="55"/>
      <c r="AS376" s="55"/>
      <c r="AT376" s="55"/>
      <c r="AU376" s="55"/>
      <c r="AV376" s="55"/>
      <c r="AW376" s="55" t="s">
        <v>33</v>
      </c>
      <c r="AX376" s="55"/>
      <c r="AY376" s="55"/>
      <c r="AZ376" s="55"/>
      <c r="BA376" s="55"/>
    </row>
    <row r="377" spans="1:53">
      <c r="A377" s="56" t="s">
        <v>34</v>
      </c>
      <c r="B377" s="56" t="s">
        <v>11</v>
      </c>
      <c r="C377" s="56" t="s">
        <v>12</v>
      </c>
      <c r="D377" s="56" t="s">
        <v>35</v>
      </c>
      <c r="E377" s="56" t="s">
        <v>36</v>
      </c>
      <c r="G377" s="56" t="s">
        <v>34</v>
      </c>
      <c r="H377" s="56" t="s">
        <v>11</v>
      </c>
      <c r="I377" s="56" t="s">
        <v>12</v>
      </c>
      <c r="J377" s="56" t="s">
        <v>35</v>
      </c>
      <c r="K377" s="56" t="s">
        <v>36</v>
      </c>
      <c r="M377" s="56" t="s">
        <v>34</v>
      </c>
      <c r="N377" s="56" t="s">
        <v>11</v>
      </c>
      <c r="O377" s="56" t="s">
        <v>12</v>
      </c>
      <c r="P377" s="56" t="s">
        <v>35</v>
      </c>
      <c r="Q377" s="56" t="s">
        <v>36</v>
      </c>
      <c r="S377" s="56" t="s">
        <v>34</v>
      </c>
      <c r="T377" s="56" t="s">
        <v>11</v>
      </c>
      <c r="U377" s="56" t="s">
        <v>12</v>
      </c>
      <c r="V377" s="56" t="s">
        <v>35</v>
      </c>
      <c r="W377" s="56" t="s">
        <v>36</v>
      </c>
      <c r="Y377" s="56" t="s">
        <v>34</v>
      </c>
      <c r="Z377" s="56" t="s">
        <v>11</v>
      </c>
      <c r="AA377" s="56" t="s">
        <v>12</v>
      </c>
      <c r="AB377" s="56" t="s">
        <v>35</v>
      </c>
      <c r="AC377" s="56" t="s">
        <v>36</v>
      </c>
      <c r="AE377" s="56" t="s">
        <v>34</v>
      </c>
      <c r="AF377" s="56" t="s">
        <v>11</v>
      </c>
      <c r="AG377" s="56" t="s">
        <v>12</v>
      </c>
      <c r="AH377" s="56" t="s">
        <v>35</v>
      </c>
      <c r="AI377" s="56" t="s">
        <v>36</v>
      </c>
      <c r="AK377" s="56" t="s">
        <v>34</v>
      </c>
      <c r="AL377" s="56" t="s">
        <v>11</v>
      </c>
      <c r="AM377" s="56" t="s">
        <v>12</v>
      </c>
      <c r="AN377" s="56" t="s">
        <v>35</v>
      </c>
      <c r="AO377" s="56" t="s">
        <v>36</v>
      </c>
      <c r="AQ377" s="56" t="s">
        <v>34</v>
      </c>
      <c r="AR377" s="56" t="s">
        <v>11</v>
      </c>
      <c r="AS377" s="56" t="s">
        <v>12</v>
      </c>
      <c r="AT377" s="56" t="s">
        <v>35</v>
      </c>
      <c r="AU377" s="56" t="s">
        <v>36</v>
      </c>
      <c r="AW377" s="56" t="s">
        <v>34</v>
      </c>
      <c r="AX377" s="56" t="s">
        <v>11</v>
      </c>
      <c r="AY377" s="56" t="s">
        <v>12</v>
      </c>
      <c r="AZ377" s="56" t="s">
        <v>35</v>
      </c>
      <c r="BA377" s="56" t="s">
        <v>36</v>
      </c>
    </row>
    <row r="378" spans="1:53">
      <c r="A378" s="57">
        <f>+$A$4</f>
        <v>75</v>
      </c>
      <c r="B378" s="36"/>
      <c r="C378" s="36"/>
      <c r="D378" s="36">
        <f t="shared" ref="D378" si="556">AZ344</f>
        <v>120</v>
      </c>
      <c r="E378" s="36">
        <f t="shared" ref="E378" si="557">+D378*A378*1000</f>
        <v>9000000</v>
      </c>
      <c r="G378" s="57">
        <f>+$A$4</f>
        <v>75</v>
      </c>
      <c r="H378" s="36">
        <v>8</v>
      </c>
      <c r="I378" s="36">
        <v>11</v>
      </c>
      <c r="J378" s="36">
        <f t="shared" ref="J378" si="558">+(H378*12)+I378</f>
        <v>107</v>
      </c>
      <c r="K378" s="36">
        <f t="shared" ref="K378" si="559">+J378*G378*1000</f>
        <v>8025000</v>
      </c>
      <c r="M378" s="57">
        <f>+$A$4</f>
        <v>75</v>
      </c>
      <c r="N378" s="36"/>
      <c r="O378" s="36">
        <v>4</v>
      </c>
      <c r="P378" s="36">
        <f t="shared" ref="P378" si="560">+(N378*12)+O378</f>
        <v>4</v>
      </c>
      <c r="Q378" s="36">
        <f t="shared" ref="Q378" si="561">+P378*M378*1000</f>
        <v>300000</v>
      </c>
      <c r="S378" s="57">
        <f>+$A$4</f>
        <v>75</v>
      </c>
      <c r="T378" s="36"/>
      <c r="U378" s="36"/>
      <c r="V378" s="36">
        <f t="shared" ref="V378" si="562">+(T378*12)+U378</f>
        <v>0</v>
      </c>
      <c r="W378" s="36">
        <f t="shared" ref="W378" si="563">+V378*S378*1000</f>
        <v>0</v>
      </c>
      <c r="Y378" s="57">
        <f>+$A$4</f>
        <v>75</v>
      </c>
      <c r="Z378" s="36"/>
      <c r="AA378" s="36"/>
      <c r="AB378" s="36">
        <f t="shared" ref="AB378" si="564">+(Z378*12)+AA378</f>
        <v>0</v>
      </c>
      <c r="AC378" s="36">
        <f t="shared" ref="AC378" si="565">+AB378*Y378*1000</f>
        <v>0</v>
      </c>
      <c r="AE378" s="57">
        <f>+$A$4</f>
        <v>75</v>
      </c>
      <c r="AF378" s="36"/>
      <c r="AG378" s="36"/>
      <c r="AH378" s="36">
        <f t="shared" ref="AH378" si="566">+(AF378*12)+AG378</f>
        <v>0</v>
      </c>
      <c r="AI378" s="36">
        <f t="shared" ref="AI378" si="567">+AH378*AE378*1000</f>
        <v>0</v>
      </c>
      <c r="AK378" s="57">
        <f>+$A$4</f>
        <v>75</v>
      </c>
      <c r="AL378" s="36"/>
      <c r="AM378" s="36"/>
      <c r="AN378" s="36">
        <f t="shared" ref="AN378" si="568">+(AL378*12)+AM378</f>
        <v>0</v>
      </c>
      <c r="AO378" s="36">
        <f t="shared" ref="AO378" si="569">+AN378*AK378*1000</f>
        <v>0</v>
      </c>
      <c r="AQ378" s="57">
        <f>+$A$4</f>
        <v>75</v>
      </c>
      <c r="AR378" s="36"/>
      <c r="AS378" s="36"/>
      <c r="AT378" s="36">
        <f t="shared" ref="AT378" si="570">+(AR378*12)+AS378</f>
        <v>0</v>
      </c>
      <c r="AU378" s="36">
        <f t="shared" ref="AU378" si="571">+AT378*AQ378*1000</f>
        <v>0</v>
      </c>
      <c r="AW378" s="57">
        <f>+$A$4</f>
        <v>75</v>
      </c>
      <c r="AX378" s="36"/>
      <c r="AY378" s="36"/>
      <c r="AZ378" s="36">
        <f t="shared" ref="AZ378" si="572">+D378+J378-P378+V378+AB378-AH378+AN378-AT378</f>
        <v>223</v>
      </c>
      <c r="BA378" s="36">
        <f t="shared" ref="BA378" si="573">+AZ378*AW378*1000</f>
        <v>16725000</v>
      </c>
    </row>
    <row r="379" spans="1:53">
      <c r="A379" s="57">
        <f>$A$5</f>
        <v>58</v>
      </c>
      <c r="B379" s="36"/>
      <c r="C379" s="36"/>
      <c r="D379" s="36">
        <f t="shared" ref="D379:D402" si="574">AZ345</f>
        <v>73</v>
      </c>
      <c r="E379" s="36">
        <f t="shared" ref="E379:E404" si="575">+D379*A379*1000</f>
        <v>4234000</v>
      </c>
      <c r="G379" s="57">
        <f>$A$5</f>
        <v>58</v>
      </c>
      <c r="H379" s="36"/>
      <c r="I379" s="36"/>
      <c r="J379" s="36">
        <f t="shared" ref="J379:J404" si="576">+(H379*12)+I379</f>
        <v>0</v>
      </c>
      <c r="K379" s="36">
        <f t="shared" ref="K379:K404" si="577">+J379*G379*1000</f>
        <v>0</v>
      </c>
      <c r="M379" s="57">
        <f>$A$5</f>
        <v>58</v>
      </c>
      <c r="N379" s="36"/>
      <c r="O379" s="36"/>
      <c r="P379" s="36">
        <f t="shared" ref="P379:P404" si="578">+(N379*12)+O379</f>
        <v>0</v>
      </c>
      <c r="Q379" s="36">
        <f t="shared" ref="Q379:Q404" si="579">+P379*M379*1000</f>
        <v>0</v>
      </c>
      <c r="S379" s="57">
        <f>$A$5</f>
        <v>58</v>
      </c>
      <c r="T379" s="36"/>
      <c r="U379" s="36"/>
      <c r="V379" s="36">
        <f t="shared" ref="V379:V404" si="580">+(T379*12)+U379</f>
        <v>0</v>
      </c>
      <c r="W379" s="36">
        <f t="shared" ref="W379:W404" si="581">+V379*S379*1000</f>
        <v>0</v>
      </c>
      <c r="Y379" s="57">
        <f>$A$5</f>
        <v>58</v>
      </c>
      <c r="Z379" s="36"/>
      <c r="AA379" s="36"/>
      <c r="AB379" s="36">
        <f t="shared" ref="AB379:AB404" si="582">+(Z379*12)+AA379</f>
        <v>0</v>
      </c>
      <c r="AC379" s="36">
        <f t="shared" ref="AC379:AC404" si="583">+AB379*Y379*1000</f>
        <v>0</v>
      </c>
      <c r="AE379" s="57">
        <f>$A$5</f>
        <v>58</v>
      </c>
      <c r="AF379" s="36"/>
      <c r="AG379" s="36"/>
      <c r="AH379" s="36">
        <f t="shared" ref="AH379:AH404" si="584">+(AF379*12)+AG379</f>
        <v>0</v>
      </c>
      <c r="AI379" s="36">
        <f t="shared" ref="AI379:AI404" si="585">+AH379*AE379*1000</f>
        <v>0</v>
      </c>
      <c r="AK379" s="57">
        <f>$A$5</f>
        <v>58</v>
      </c>
      <c r="AL379" s="36"/>
      <c r="AM379" s="36"/>
      <c r="AN379" s="36">
        <f t="shared" ref="AN379:AN404" si="586">+(AL379*12)+AM379</f>
        <v>0</v>
      </c>
      <c r="AO379" s="36">
        <f t="shared" ref="AO379:AO404" si="587">+AN379*AK379*1000</f>
        <v>0</v>
      </c>
      <c r="AQ379" s="57">
        <f>$A$5</f>
        <v>58</v>
      </c>
      <c r="AR379" s="36"/>
      <c r="AS379" s="36"/>
      <c r="AT379" s="36">
        <f t="shared" ref="AT379:AT404" si="588">+(AR379*12)+AS379</f>
        <v>0</v>
      </c>
      <c r="AU379" s="36">
        <f t="shared" ref="AU379:AU404" si="589">+AT379*AQ379*1000</f>
        <v>0</v>
      </c>
      <c r="AW379" s="57">
        <f>$A$5</f>
        <v>58</v>
      </c>
      <c r="AX379" s="36"/>
      <c r="AY379" s="36"/>
      <c r="AZ379" s="36">
        <f t="shared" ref="AZ379:AZ404" si="590">+D379+J379-P379+V379+AB379-AH379+AN379-AT379</f>
        <v>73</v>
      </c>
      <c r="BA379" s="36">
        <f t="shared" ref="BA379:BA404" si="591">+AZ379*AW379*1000</f>
        <v>4234000</v>
      </c>
    </row>
    <row r="380" spans="1:53">
      <c r="A380" s="57">
        <f>+$A$6</f>
        <v>80</v>
      </c>
      <c r="B380" s="36"/>
      <c r="C380" s="36"/>
      <c r="D380" s="36">
        <f>AZ346</f>
        <v>-8</v>
      </c>
      <c r="E380" s="36">
        <f t="shared" si="575"/>
        <v>-640000</v>
      </c>
      <c r="G380" s="57">
        <f>+$A$6</f>
        <v>80</v>
      </c>
      <c r="H380" s="36"/>
      <c r="I380" s="36"/>
      <c r="J380" s="36">
        <f t="shared" si="576"/>
        <v>0</v>
      </c>
      <c r="K380" s="36">
        <f t="shared" si="577"/>
        <v>0</v>
      </c>
      <c r="M380" s="57">
        <f>+$A$6</f>
        <v>80</v>
      </c>
      <c r="N380" s="36"/>
      <c r="O380" s="36"/>
      <c r="P380" s="36">
        <f t="shared" si="578"/>
        <v>0</v>
      </c>
      <c r="Q380" s="36">
        <f t="shared" si="579"/>
        <v>0</v>
      </c>
      <c r="S380" s="57">
        <f>+$A$6</f>
        <v>80</v>
      </c>
      <c r="T380" s="36"/>
      <c r="U380" s="36"/>
      <c r="V380" s="36">
        <f t="shared" si="580"/>
        <v>0</v>
      </c>
      <c r="W380" s="36">
        <f t="shared" si="581"/>
        <v>0</v>
      </c>
      <c r="Y380" s="57">
        <f>+$A$6</f>
        <v>80</v>
      </c>
      <c r="Z380" s="36"/>
      <c r="AA380" s="36"/>
      <c r="AB380" s="36">
        <f t="shared" si="582"/>
        <v>0</v>
      </c>
      <c r="AC380" s="36">
        <f t="shared" si="583"/>
        <v>0</v>
      </c>
      <c r="AE380" s="57">
        <f>+$A$6</f>
        <v>80</v>
      </c>
      <c r="AF380" s="36"/>
      <c r="AG380" s="36"/>
      <c r="AH380" s="36">
        <f t="shared" si="584"/>
        <v>0</v>
      </c>
      <c r="AI380" s="36">
        <f t="shared" si="585"/>
        <v>0</v>
      </c>
      <c r="AK380" s="57">
        <f>+$A$6</f>
        <v>80</v>
      </c>
      <c r="AL380" s="36"/>
      <c r="AM380" s="36"/>
      <c r="AN380" s="36">
        <f t="shared" si="586"/>
        <v>0</v>
      </c>
      <c r="AO380" s="36">
        <f t="shared" si="587"/>
        <v>0</v>
      </c>
      <c r="AQ380" s="57">
        <f>+$A$6</f>
        <v>80</v>
      </c>
      <c r="AR380" s="36"/>
      <c r="AS380" s="36"/>
      <c r="AT380" s="36">
        <f t="shared" si="588"/>
        <v>0</v>
      </c>
      <c r="AU380" s="36">
        <f t="shared" si="589"/>
        <v>0</v>
      </c>
      <c r="AW380" s="57">
        <f>+$A$6</f>
        <v>80</v>
      </c>
      <c r="AX380" s="36"/>
      <c r="AY380" s="36"/>
      <c r="AZ380" s="36">
        <f t="shared" si="590"/>
        <v>-8</v>
      </c>
      <c r="BA380" s="36">
        <f t="shared" si="591"/>
        <v>-640000</v>
      </c>
    </row>
    <row r="381" spans="1:53">
      <c r="A381" s="57">
        <f>+$A$7</f>
        <v>60</v>
      </c>
      <c r="B381" s="36"/>
      <c r="C381" s="36"/>
      <c r="D381" s="36">
        <f t="shared" si="574"/>
        <v>0</v>
      </c>
      <c r="E381" s="36">
        <f t="shared" si="575"/>
        <v>0</v>
      </c>
      <c r="G381" s="57">
        <f>+$A$7</f>
        <v>60</v>
      </c>
      <c r="H381" s="36"/>
      <c r="I381" s="36"/>
      <c r="J381" s="36">
        <f t="shared" si="576"/>
        <v>0</v>
      </c>
      <c r="K381" s="36">
        <f t="shared" si="577"/>
        <v>0</v>
      </c>
      <c r="M381" s="57">
        <f>+$A$7</f>
        <v>60</v>
      </c>
      <c r="N381" s="36"/>
      <c r="O381" s="36"/>
      <c r="P381" s="36">
        <f t="shared" si="578"/>
        <v>0</v>
      </c>
      <c r="Q381" s="36">
        <f t="shared" si="579"/>
        <v>0</v>
      </c>
      <c r="S381" s="57">
        <f>+$A$7</f>
        <v>60</v>
      </c>
      <c r="T381" s="36"/>
      <c r="U381" s="36"/>
      <c r="V381" s="36">
        <f t="shared" si="580"/>
        <v>0</v>
      </c>
      <c r="W381" s="36">
        <f t="shared" si="581"/>
        <v>0</v>
      </c>
      <c r="Y381" s="57">
        <f>+$A$7</f>
        <v>60</v>
      </c>
      <c r="Z381" s="36"/>
      <c r="AA381" s="36"/>
      <c r="AB381" s="36">
        <f t="shared" si="582"/>
        <v>0</v>
      </c>
      <c r="AC381" s="36">
        <f t="shared" si="583"/>
        <v>0</v>
      </c>
      <c r="AE381" s="57">
        <f>+$A$7</f>
        <v>60</v>
      </c>
      <c r="AF381" s="36"/>
      <c r="AG381" s="36"/>
      <c r="AH381" s="36">
        <f t="shared" si="584"/>
        <v>0</v>
      </c>
      <c r="AI381" s="36">
        <f t="shared" si="585"/>
        <v>0</v>
      </c>
      <c r="AK381" s="57">
        <f>+$A$7</f>
        <v>60</v>
      </c>
      <c r="AL381" s="36"/>
      <c r="AM381" s="36"/>
      <c r="AN381" s="36">
        <f t="shared" si="586"/>
        <v>0</v>
      </c>
      <c r="AO381" s="36">
        <f t="shared" si="587"/>
        <v>0</v>
      </c>
      <c r="AQ381" s="57">
        <f>+$A$7</f>
        <v>60</v>
      </c>
      <c r="AR381" s="36"/>
      <c r="AS381" s="36"/>
      <c r="AT381" s="36">
        <f t="shared" si="588"/>
        <v>0</v>
      </c>
      <c r="AU381" s="36">
        <f t="shared" si="589"/>
        <v>0</v>
      </c>
      <c r="AW381" s="57">
        <f>+$A$7</f>
        <v>60</v>
      </c>
      <c r="AX381" s="36"/>
      <c r="AY381" s="36"/>
      <c r="AZ381" s="36">
        <f t="shared" si="590"/>
        <v>0</v>
      </c>
      <c r="BA381" s="36">
        <f t="shared" si="591"/>
        <v>0</v>
      </c>
    </row>
    <row r="382" spans="1:53">
      <c r="A382" s="57">
        <f>+$A$8</f>
        <v>82</v>
      </c>
      <c r="B382" s="36"/>
      <c r="C382" s="36"/>
      <c r="D382" s="36">
        <f t="shared" si="574"/>
        <v>25</v>
      </c>
      <c r="E382" s="36">
        <f t="shared" si="575"/>
        <v>2050000</v>
      </c>
      <c r="G382" s="57">
        <f>+$A$8</f>
        <v>82</v>
      </c>
      <c r="H382" s="36"/>
      <c r="I382" s="36"/>
      <c r="J382" s="36">
        <f t="shared" si="576"/>
        <v>0</v>
      </c>
      <c r="K382" s="36">
        <f t="shared" si="577"/>
        <v>0</v>
      </c>
      <c r="M382" s="57">
        <f>+$A$8</f>
        <v>82</v>
      </c>
      <c r="N382" s="36"/>
      <c r="O382" s="36"/>
      <c r="P382" s="36">
        <f t="shared" si="578"/>
        <v>0</v>
      </c>
      <c r="Q382" s="36">
        <f t="shared" si="579"/>
        <v>0</v>
      </c>
      <c r="S382" s="57">
        <f>+$A$8</f>
        <v>82</v>
      </c>
      <c r="T382" s="36"/>
      <c r="U382" s="36"/>
      <c r="V382" s="36">
        <f t="shared" si="580"/>
        <v>0</v>
      </c>
      <c r="W382" s="36">
        <f t="shared" si="581"/>
        <v>0</v>
      </c>
      <c r="Y382" s="57">
        <f>+$A$8</f>
        <v>82</v>
      </c>
      <c r="Z382" s="36"/>
      <c r="AA382" s="36"/>
      <c r="AB382" s="36">
        <f t="shared" si="582"/>
        <v>0</v>
      </c>
      <c r="AC382" s="36">
        <f t="shared" si="583"/>
        <v>0</v>
      </c>
      <c r="AE382" s="57">
        <f>+$A$8</f>
        <v>82</v>
      </c>
      <c r="AF382" s="36"/>
      <c r="AG382" s="36"/>
      <c r="AH382" s="36">
        <f t="shared" si="584"/>
        <v>0</v>
      </c>
      <c r="AI382" s="36">
        <f t="shared" si="585"/>
        <v>0</v>
      </c>
      <c r="AK382" s="57">
        <f>+$A$8</f>
        <v>82</v>
      </c>
      <c r="AL382" s="36"/>
      <c r="AM382" s="36"/>
      <c r="AN382" s="36">
        <f t="shared" si="586"/>
        <v>0</v>
      </c>
      <c r="AO382" s="36">
        <f t="shared" si="587"/>
        <v>0</v>
      </c>
      <c r="AQ382" s="57">
        <f>+$A$8</f>
        <v>82</v>
      </c>
      <c r="AR382" s="36"/>
      <c r="AS382" s="36"/>
      <c r="AT382" s="36">
        <f t="shared" si="588"/>
        <v>0</v>
      </c>
      <c r="AU382" s="36">
        <f t="shared" si="589"/>
        <v>0</v>
      </c>
      <c r="AW382" s="57">
        <f>+$A$8</f>
        <v>82</v>
      </c>
      <c r="AX382" s="36"/>
      <c r="AY382" s="36"/>
      <c r="AZ382" s="36">
        <f t="shared" si="590"/>
        <v>25</v>
      </c>
      <c r="BA382" s="36">
        <f t="shared" si="591"/>
        <v>2050000</v>
      </c>
    </row>
    <row r="383" spans="1:53">
      <c r="A383" s="57">
        <f>+$A$9</f>
        <v>70</v>
      </c>
      <c r="B383" s="36"/>
      <c r="C383" s="36"/>
      <c r="D383" s="36">
        <f t="shared" si="574"/>
        <v>0</v>
      </c>
      <c r="E383" s="36">
        <f t="shared" si="575"/>
        <v>0</v>
      </c>
      <c r="G383" s="57">
        <f>+$A$9</f>
        <v>70</v>
      </c>
      <c r="H383" s="36"/>
      <c r="I383" s="36"/>
      <c r="J383" s="36">
        <f t="shared" si="576"/>
        <v>0</v>
      </c>
      <c r="K383" s="36">
        <f t="shared" si="577"/>
        <v>0</v>
      </c>
      <c r="M383" s="57">
        <f>+$A$9</f>
        <v>70</v>
      </c>
      <c r="N383" s="36"/>
      <c r="O383" s="36"/>
      <c r="P383" s="36">
        <f t="shared" si="578"/>
        <v>0</v>
      </c>
      <c r="Q383" s="36">
        <f t="shared" si="579"/>
        <v>0</v>
      </c>
      <c r="S383" s="57">
        <f>+$A$9</f>
        <v>70</v>
      </c>
      <c r="T383" s="36"/>
      <c r="U383" s="36"/>
      <c r="V383" s="36">
        <f t="shared" si="580"/>
        <v>0</v>
      </c>
      <c r="W383" s="36">
        <f t="shared" si="581"/>
        <v>0</v>
      </c>
      <c r="Y383" s="57">
        <f>+$A$9</f>
        <v>70</v>
      </c>
      <c r="Z383" s="36"/>
      <c r="AA383" s="36"/>
      <c r="AB383" s="36">
        <f t="shared" si="582"/>
        <v>0</v>
      </c>
      <c r="AC383" s="36">
        <f t="shared" si="583"/>
        <v>0</v>
      </c>
      <c r="AE383" s="57">
        <f>+$A$9</f>
        <v>70</v>
      </c>
      <c r="AF383" s="36"/>
      <c r="AG383" s="36"/>
      <c r="AH383" s="36">
        <f t="shared" si="584"/>
        <v>0</v>
      </c>
      <c r="AI383" s="36">
        <f t="shared" si="585"/>
        <v>0</v>
      </c>
      <c r="AK383" s="57">
        <f>+$A$9</f>
        <v>70</v>
      </c>
      <c r="AL383" s="36"/>
      <c r="AM383" s="36"/>
      <c r="AN383" s="36">
        <f t="shared" si="586"/>
        <v>0</v>
      </c>
      <c r="AO383" s="36">
        <f t="shared" si="587"/>
        <v>0</v>
      </c>
      <c r="AQ383" s="57">
        <f>+$A$9</f>
        <v>70</v>
      </c>
      <c r="AR383" s="36"/>
      <c r="AS383" s="36"/>
      <c r="AT383" s="36">
        <f t="shared" si="588"/>
        <v>0</v>
      </c>
      <c r="AU383" s="36">
        <f t="shared" si="589"/>
        <v>0</v>
      </c>
      <c r="AW383" s="57">
        <f>+$A$9</f>
        <v>70</v>
      </c>
      <c r="AX383" s="36"/>
      <c r="AY383" s="36"/>
      <c r="AZ383" s="36">
        <f t="shared" si="590"/>
        <v>0</v>
      </c>
      <c r="BA383" s="36">
        <f t="shared" si="591"/>
        <v>0</v>
      </c>
    </row>
    <row r="384" spans="1:53">
      <c r="A384" s="57">
        <f>+$A$10</f>
        <v>90</v>
      </c>
      <c r="B384" s="36"/>
      <c r="C384" s="36"/>
      <c r="D384" s="36">
        <f t="shared" si="574"/>
        <v>-264</v>
      </c>
      <c r="E384" s="36">
        <f t="shared" si="575"/>
        <v>-23760000</v>
      </c>
      <c r="G384" s="57">
        <f>+$A$10</f>
        <v>90</v>
      </c>
      <c r="H384" s="36"/>
      <c r="I384" s="36"/>
      <c r="J384" s="36">
        <f t="shared" si="576"/>
        <v>0</v>
      </c>
      <c r="K384" s="36">
        <f t="shared" si="577"/>
        <v>0</v>
      </c>
      <c r="M384" s="57">
        <f>+$A$10</f>
        <v>90</v>
      </c>
      <c r="N384" s="36"/>
      <c r="O384" s="36"/>
      <c r="P384" s="36">
        <f t="shared" si="578"/>
        <v>0</v>
      </c>
      <c r="Q384" s="36">
        <f t="shared" si="579"/>
        <v>0</v>
      </c>
      <c r="S384" s="57">
        <f>+$A$10</f>
        <v>90</v>
      </c>
      <c r="T384" s="36"/>
      <c r="U384" s="36"/>
      <c r="V384" s="36">
        <f t="shared" si="580"/>
        <v>0</v>
      </c>
      <c r="W384" s="36">
        <f t="shared" si="581"/>
        <v>0</v>
      </c>
      <c r="Y384" s="57">
        <f>+$A$10</f>
        <v>90</v>
      </c>
      <c r="Z384" s="36"/>
      <c r="AA384" s="36"/>
      <c r="AB384" s="36">
        <f t="shared" si="582"/>
        <v>0</v>
      </c>
      <c r="AC384" s="36">
        <f t="shared" si="583"/>
        <v>0</v>
      </c>
      <c r="AE384" s="57">
        <f>+$A$10</f>
        <v>90</v>
      </c>
      <c r="AF384" s="36"/>
      <c r="AG384" s="36"/>
      <c r="AH384" s="36">
        <f t="shared" si="584"/>
        <v>0</v>
      </c>
      <c r="AI384" s="36">
        <f t="shared" si="585"/>
        <v>0</v>
      </c>
      <c r="AK384" s="57">
        <f>+$A$10</f>
        <v>90</v>
      </c>
      <c r="AL384" s="36"/>
      <c r="AM384" s="36"/>
      <c r="AN384" s="36">
        <f t="shared" si="586"/>
        <v>0</v>
      </c>
      <c r="AO384" s="36">
        <f t="shared" si="587"/>
        <v>0</v>
      </c>
      <c r="AQ384" s="57">
        <f>+$A$10</f>
        <v>90</v>
      </c>
      <c r="AR384" s="36"/>
      <c r="AS384" s="36"/>
      <c r="AT384" s="36">
        <f t="shared" si="588"/>
        <v>0</v>
      </c>
      <c r="AU384" s="36">
        <f t="shared" si="589"/>
        <v>0</v>
      </c>
      <c r="AW384" s="57">
        <f>+$A$10</f>
        <v>90</v>
      </c>
      <c r="AX384" s="36"/>
      <c r="AY384" s="36"/>
      <c r="AZ384" s="36">
        <f t="shared" si="590"/>
        <v>-264</v>
      </c>
      <c r="BA384" s="36">
        <f t="shared" si="591"/>
        <v>-23760000</v>
      </c>
    </row>
    <row r="385" spans="1:53">
      <c r="A385" s="57">
        <f>+$A$11</f>
        <v>68</v>
      </c>
      <c r="B385" s="36"/>
      <c r="C385" s="36"/>
      <c r="D385" s="36">
        <f t="shared" si="574"/>
        <v>1</v>
      </c>
      <c r="E385" s="36">
        <f t="shared" si="575"/>
        <v>68000</v>
      </c>
      <c r="G385" s="57">
        <f>+$A$11</f>
        <v>68</v>
      </c>
      <c r="H385" s="36"/>
      <c r="I385" s="36"/>
      <c r="J385" s="36">
        <f t="shared" si="576"/>
        <v>0</v>
      </c>
      <c r="K385" s="36">
        <f t="shared" si="577"/>
        <v>0</v>
      </c>
      <c r="M385" s="57">
        <f>+$A$11</f>
        <v>68</v>
      </c>
      <c r="N385" s="36"/>
      <c r="O385" s="36"/>
      <c r="P385" s="36">
        <f t="shared" si="578"/>
        <v>0</v>
      </c>
      <c r="Q385" s="36">
        <f t="shared" si="579"/>
        <v>0</v>
      </c>
      <c r="S385" s="57">
        <f>+$A$11</f>
        <v>68</v>
      </c>
      <c r="T385" s="36"/>
      <c r="U385" s="36"/>
      <c r="V385" s="36">
        <f t="shared" si="580"/>
        <v>0</v>
      </c>
      <c r="W385" s="36">
        <f t="shared" si="581"/>
        <v>0</v>
      </c>
      <c r="Y385" s="57">
        <f>+$A$11</f>
        <v>68</v>
      </c>
      <c r="Z385" s="36"/>
      <c r="AA385" s="36"/>
      <c r="AB385" s="36">
        <f t="shared" si="582"/>
        <v>0</v>
      </c>
      <c r="AC385" s="36">
        <f t="shared" si="583"/>
        <v>0</v>
      </c>
      <c r="AE385" s="57">
        <f>+$A$11</f>
        <v>68</v>
      </c>
      <c r="AF385" s="36"/>
      <c r="AG385" s="36"/>
      <c r="AH385" s="36">
        <f t="shared" si="584"/>
        <v>0</v>
      </c>
      <c r="AI385" s="36">
        <f t="shared" si="585"/>
        <v>0</v>
      </c>
      <c r="AK385" s="57">
        <f>+$A$11</f>
        <v>68</v>
      </c>
      <c r="AL385" s="36"/>
      <c r="AM385" s="36"/>
      <c r="AN385" s="36">
        <f t="shared" si="586"/>
        <v>0</v>
      </c>
      <c r="AO385" s="36">
        <f t="shared" si="587"/>
        <v>0</v>
      </c>
      <c r="AQ385" s="57">
        <f>+$A$11</f>
        <v>68</v>
      </c>
      <c r="AR385" s="36"/>
      <c r="AS385" s="36"/>
      <c r="AT385" s="36">
        <f t="shared" si="588"/>
        <v>0</v>
      </c>
      <c r="AU385" s="36">
        <f t="shared" si="589"/>
        <v>0</v>
      </c>
      <c r="AW385" s="57">
        <f>+$A$11</f>
        <v>68</v>
      </c>
      <c r="AX385" s="36"/>
      <c r="AY385" s="36"/>
      <c r="AZ385" s="36">
        <f t="shared" si="590"/>
        <v>1</v>
      </c>
      <c r="BA385" s="36">
        <f t="shared" si="591"/>
        <v>68000</v>
      </c>
    </row>
    <row r="386" spans="1:53">
      <c r="A386" s="57">
        <f>+$A$12</f>
        <v>135</v>
      </c>
      <c r="B386" s="36"/>
      <c r="C386" s="36"/>
      <c r="D386" s="36">
        <f t="shared" si="574"/>
        <v>59</v>
      </c>
      <c r="E386" s="36">
        <f t="shared" si="575"/>
        <v>7965000</v>
      </c>
      <c r="G386" s="57">
        <f>+$A$12</f>
        <v>135</v>
      </c>
      <c r="H386" s="36"/>
      <c r="I386" s="36"/>
      <c r="J386" s="36">
        <f t="shared" si="576"/>
        <v>0</v>
      </c>
      <c r="K386" s="36">
        <f t="shared" si="577"/>
        <v>0</v>
      </c>
      <c r="M386" s="57">
        <f>+$A$12</f>
        <v>135</v>
      </c>
      <c r="N386" s="36"/>
      <c r="O386" s="36"/>
      <c r="P386" s="36">
        <f t="shared" si="578"/>
        <v>0</v>
      </c>
      <c r="Q386" s="36">
        <f t="shared" si="579"/>
        <v>0</v>
      </c>
      <c r="S386" s="57">
        <f>+$A$12</f>
        <v>135</v>
      </c>
      <c r="T386" s="36"/>
      <c r="U386" s="36"/>
      <c r="V386" s="36">
        <f t="shared" si="580"/>
        <v>0</v>
      </c>
      <c r="W386" s="36">
        <f t="shared" si="581"/>
        <v>0</v>
      </c>
      <c r="Y386" s="57">
        <f>+$A$12</f>
        <v>135</v>
      </c>
      <c r="Z386" s="36"/>
      <c r="AA386" s="36"/>
      <c r="AB386" s="36">
        <f t="shared" si="582"/>
        <v>0</v>
      </c>
      <c r="AC386" s="36">
        <f t="shared" si="583"/>
        <v>0</v>
      </c>
      <c r="AE386" s="57">
        <f>+$A$12</f>
        <v>135</v>
      </c>
      <c r="AF386" s="36"/>
      <c r="AG386" s="36"/>
      <c r="AH386" s="36">
        <f t="shared" si="584"/>
        <v>0</v>
      </c>
      <c r="AI386" s="36">
        <f t="shared" si="585"/>
        <v>0</v>
      </c>
      <c r="AK386" s="57">
        <f>+$A$12</f>
        <v>135</v>
      </c>
      <c r="AL386" s="36"/>
      <c r="AM386" s="36"/>
      <c r="AN386" s="36">
        <f t="shared" si="586"/>
        <v>0</v>
      </c>
      <c r="AO386" s="36">
        <f t="shared" si="587"/>
        <v>0</v>
      </c>
      <c r="AQ386" s="57">
        <f>+$A$12</f>
        <v>135</v>
      </c>
      <c r="AR386" s="36"/>
      <c r="AS386" s="36"/>
      <c r="AT386" s="36">
        <f t="shared" si="588"/>
        <v>0</v>
      </c>
      <c r="AU386" s="36">
        <f t="shared" si="589"/>
        <v>0</v>
      </c>
      <c r="AW386" s="57">
        <f>+$A$12</f>
        <v>135</v>
      </c>
      <c r="AX386" s="36"/>
      <c r="AY386" s="36"/>
      <c r="AZ386" s="36">
        <f t="shared" si="590"/>
        <v>59</v>
      </c>
      <c r="BA386" s="36">
        <f t="shared" si="591"/>
        <v>7965000</v>
      </c>
    </row>
    <row r="387" spans="1:53">
      <c r="A387" s="57">
        <f>+$A$13</f>
        <v>100</v>
      </c>
      <c r="B387" s="36"/>
      <c r="C387" s="36"/>
      <c r="D387" s="36">
        <f t="shared" si="574"/>
        <v>5</v>
      </c>
      <c r="E387" s="36">
        <f t="shared" si="575"/>
        <v>500000</v>
      </c>
      <c r="G387" s="57">
        <f>+$A$13</f>
        <v>100</v>
      </c>
      <c r="H387" s="36"/>
      <c r="I387" s="36"/>
      <c r="J387" s="36">
        <f t="shared" si="576"/>
        <v>0</v>
      </c>
      <c r="K387" s="36">
        <f t="shared" si="577"/>
        <v>0</v>
      </c>
      <c r="M387" s="57">
        <f>+$A$13</f>
        <v>100</v>
      </c>
      <c r="N387" s="36"/>
      <c r="O387" s="36"/>
      <c r="P387" s="36">
        <f t="shared" si="578"/>
        <v>0</v>
      </c>
      <c r="Q387" s="36">
        <f t="shared" si="579"/>
        <v>0</v>
      </c>
      <c r="S387" s="57">
        <f>+$A$13</f>
        <v>100</v>
      </c>
      <c r="T387" s="36"/>
      <c r="U387" s="36"/>
      <c r="V387" s="36">
        <f t="shared" si="580"/>
        <v>0</v>
      </c>
      <c r="W387" s="36">
        <f t="shared" si="581"/>
        <v>0</v>
      </c>
      <c r="Y387" s="57">
        <f>+$A$13</f>
        <v>100</v>
      </c>
      <c r="Z387" s="36"/>
      <c r="AA387" s="36"/>
      <c r="AB387" s="36">
        <f t="shared" si="582"/>
        <v>0</v>
      </c>
      <c r="AC387" s="36">
        <f t="shared" si="583"/>
        <v>0</v>
      </c>
      <c r="AE387" s="57">
        <f>+$A$13</f>
        <v>100</v>
      </c>
      <c r="AF387" s="36"/>
      <c r="AG387" s="36"/>
      <c r="AH387" s="36">
        <f t="shared" si="584"/>
        <v>0</v>
      </c>
      <c r="AI387" s="36">
        <f t="shared" si="585"/>
        <v>0</v>
      </c>
      <c r="AK387" s="57">
        <f>+$A$13</f>
        <v>100</v>
      </c>
      <c r="AL387" s="36"/>
      <c r="AM387" s="36"/>
      <c r="AN387" s="36">
        <f t="shared" si="586"/>
        <v>0</v>
      </c>
      <c r="AO387" s="36">
        <f t="shared" si="587"/>
        <v>0</v>
      </c>
      <c r="AQ387" s="57">
        <f>+$A$13</f>
        <v>100</v>
      </c>
      <c r="AR387" s="36"/>
      <c r="AS387" s="36"/>
      <c r="AT387" s="36">
        <f t="shared" si="588"/>
        <v>0</v>
      </c>
      <c r="AU387" s="36">
        <f t="shared" si="589"/>
        <v>0</v>
      </c>
      <c r="AW387" s="57">
        <f>+$A$13</f>
        <v>100</v>
      </c>
      <c r="AX387" s="36"/>
      <c r="AY387" s="36"/>
      <c r="AZ387" s="36">
        <f t="shared" si="590"/>
        <v>5</v>
      </c>
      <c r="BA387" s="36">
        <f t="shared" si="591"/>
        <v>500000</v>
      </c>
    </row>
    <row r="388" spans="1:53">
      <c r="A388" s="57">
        <f>+$A$14</f>
        <v>35</v>
      </c>
      <c r="B388" s="36"/>
      <c r="C388" s="36"/>
      <c r="D388" s="36">
        <f t="shared" si="574"/>
        <v>34</v>
      </c>
      <c r="E388" s="36">
        <f t="shared" si="575"/>
        <v>1190000</v>
      </c>
      <c r="G388" s="57">
        <f>+$A$14</f>
        <v>35</v>
      </c>
      <c r="H388" s="36"/>
      <c r="I388" s="36"/>
      <c r="J388" s="36">
        <f t="shared" si="576"/>
        <v>0</v>
      </c>
      <c r="K388" s="36">
        <f t="shared" si="577"/>
        <v>0</v>
      </c>
      <c r="M388" s="57">
        <f>+$A$14</f>
        <v>35</v>
      </c>
      <c r="N388" s="36"/>
      <c r="O388" s="36"/>
      <c r="P388" s="36">
        <f t="shared" si="578"/>
        <v>0</v>
      </c>
      <c r="Q388" s="36">
        <f t="shared" si="579"/>
        <v>0</v>
      </c>
      <c r="S388" s="57">
        <f>+$A$14</f>
        <v>35</v>
      </c>
      <c r="T388" s="36"/>
      <c r="U388" s="36"/>
      <c r="V388" s="36">
        <f t="shared" si="580"/>
        <v>0</v>
      </c>
      <c r="W388" s="36">
        <f t="shared" si="581"/>
        <v>0</v>
      </c>
      <c r="Y388" s="57">
        <f>+$A$14</f>
        <v>35</v>
      </c>
      <c r="Z388" s="36"/>
      <c r="AA388" s="36"/>
      <c r="AB388" s="36">
        <f t="shared" si="582"/>
        <v>0</v>
      </c>
      <c r="AC388" s="36">
        <f t="shared" si="583"/>
        <v>0</v>
      </c>
      <c r="AE388" s="57">
        <f>+$A$14</f>
        <v>35</v>
      </c>
      <c r="AF388" s="36"/>
      <c r="AG388" s="36"/>
      <c r="AH388" s="36">
        <f t="shared" si="584"/>
        <v>0</v>
      </c>
      <c r="AI388" s="36">
        <f t="shared" si="585"/>
        <v>0</v>
      </c>
      <c r="AK388" s="57">
        <f>+$A$14</f>
        <v>35</v>
      </c>
      <c r="AL388" s="36"/>
      <c r="AM388" s="36"/>
      <c r="AN388" s="36">
        <f t="shared" si="586"/>
        <v>0</v>
      </c>
      <c r="AO388" s="36">
        <f t="shared" si="587"/>
        <v>0</v>
      </c>
      <c r="AQ388" s="57">
        <f>+$A$14</f>
        <v>35</v>
      </c>
      <c r="AR388" s="36"/>
      <c r="AS388" s="36"/>
      <c r="AT388" s="36">
        <f t="shared" si="588"/>
        <v>0</v>
      </c>
      <c r="AU388" s="36">
        <f t="shared" si="589"/>
        <v>0</v>
      </c>
      <c r="AW388" s="57">
        <f>+$A$14</f>
        <v>35</v>
      </c>
      <c r="AX388" s="36"/>
      <c r="AY388" s="36"/>
      <c r="AZ388" s="36">
        <f t="shared" si="590"/>
        <v>34</v>
      </c>
      <c r="BA388" s="36">
        <f t="shared" si="591"/>
        <v>1190000</v>
      </c>
    </row>
    <row r="389" spans="1:53">
      <c r="A389" s="57">
        <f>+$A$15</f>
        <v>57</v>
      </c>
      <c r="B389" s="36"/>
      <c r="C389" s="36"/>
      <c r="D389" s="36">
        <f t="shared" si="574"/>
        <v>0</v>
      </c>
      <c r="E389" s="36">
        <f t="shared" si="575"/>
        <v>0</v>
      </c>
      <c r="G389" s="57">
        <f>+$A$15</f>
        <v>57</v>
      </c>
      <c r="H389" s="36"/>
      <c r="I389" s="36"/>
      <c r="J389" s="36">
        <f t="shared" si="576"/>
        <v>0</v>
      </c>
      <c r="K389" s="36">
        <f t="shared" si="577"/>
        <v>0</v>
      </c>
      <c r="M389" s="57">
        <f>+$A$15</f>
        <v>57</v>
      </c>
      <c r="N389" s="36"/>
      <c r="O389" s="36"/>
      <c r="P389" s="36">
        <f t="shared" si="578"/>
        <v>0</v>
      </c>
      <c r="Q389" s="36">
        <f t="shared" si="579"/>
        <v>0</v>
      </c>
      <c r="S389" s="57">
        <f>+$A$15</f>
        <v>57</v>
      </c>
      <c r="T389" s="36"/>
      <c r="U389" s="36"/>
      <c r="V389" s="36">
        <f t="shared" si="580"/>
        <v>0</v>
      </c>
      <c r="W389" s="36">
        <f t="shared" si="581"/>
        <v>0</v>
      </c>
      <c r="Y389" s="57">
        <f>+$A$15</f>
        <v>57</v>
      </c>
      <c r="Z389" s="36"/>
      <c r="AA389" s="36"/>
      <c r="AB389" s="36">
        <f t="shared" si="582"/>
        <v>0</v>
      </c>
      <c r="AC389" s="36">
        <f t="shared" si="583"/>
        <v>0</v>
      </c>
      <c r="AE389" s="57">
        <f>+$A$15</f>
        <v>57</v>
      </c>
      <c r="AF389" s="36"/>
      <c r="AG389" s="36"/>
      <c r="AH389" s="36">
        <f t="shared" si="584"/>
        <v>0</v>
      </c>
      <c r="AI389" s="36">
        <f t="shared" si="585"/>
        <v>0</v>
      </c>
      <c r="AK389" s="57">
        <f>+$A$15</f>
        <v>57</v>
      </c>
      <c r="AL389" s="36"/>
      <c r="AM389" s="36"/>
      <c r="AN389" s="36">
        <f t="shared" si="586"/>
        <v>0</v>
      </c>
      <c r="AO389" s="36">
        <f t="shared" si="587"/>
        <v>0</v>
      </c>
      <c r="AQ389" s="57">
        <f>+$A$15</f>
        <v>57</v>
      </c>
      <c r="AR389" s="36"/>
      <c r="AS389" s="36"/>
      <c r="AT389" s="36">
        <f t="shared" si="588"/>
        <v>0</v>
      </c>
      <c r="AU389" s="36">
        <f t="shared" si="589"/>
        <v>0</v>
      </c>
      <c r="AW389" s="57">
        <f>+$A$15</f>
        <v>57</v>
      </c>
      <c r="AX389" s="36"/>
      <c r="AY389" s="36"/>
      <c r="AZ389" s="36">
        <f t="shared" si="590"/>
        <v>0</v>
      </c>
      <c r="BA389" s="36">
        <f t="shared" si="591"/>
        <v>0</v>
      </c>
    </row>
    <row r="390" spans="1:53">
      <c r="A390" s="57">
        <f>+$A$16</f>
        <v>20</v>
      </c>
      <c r="B390" s="36"/>
      <c r="C390" s="36"/>
      <c r="D390" s="36">
        <f t="shared" si="574"/>
        <v>117</v>
      </c>
      <c r="E390" s="36">
        <f t="shared" si="575"/>
        <v>2340000</v>
      </c>
      <c r="G390" s="57">
        <f>+$A$16</f>
        <v>20</v>
      </c>
      <c r="H390" s="36"/>
      <c r="I390" s="36"/>
      <c r="J390" s="36">
        <f t="shared" si="576"/>
        <v>0</v>
      </c>
      <c r="K390" s="36">
        <f t="shared" si="577"/>
        <v>0</v>
      </c>
      <c r="M390" s="57">
        <f>+$A$16</f>
        <v>20</v>
      </c>
      <c r="N390" s="36"/>
      <c r="O390" s="36"/>
      <c r="P390" s="36">
        <f t="shared" si="578"/>
        <v>0</v>
      </c>
      <c r="Q390" s="36">
        <f t="shared" si="579"/>
        <v>0</v>
      </c>
      <c r="S390" s="57">
        <f>+$A$16</f>
        <v>20</v>
      </c>
      <c r="T390" s="36"/>
      <c r="U390" s="36"/>
      <c r="V390" s="36">
        <f t="shared" si="580"/>
        <v>0</v>
      </c>
      <c r="W390" s="36">
        <f t="shared" si="581"/>
        <v>0</v>
      </c>
      <c r="Y390" s="57">
        <f>+$A$16</f>
        <v>20</v>
      </c>
      <c r="Z390" s="36"/>
      <c r="AA390" s="36"/>
      <c r="AB390" s="36">
        <f t="shared" si="582"/>
        <v>0</v>
      </c>
      <c r="AC390" s="36">
        <f t="shared" si="583"/>
        <v>0</v>
      </c>
      <c r="AE390" s="57">
        <f>+$A$16</f>
        <v>20</v>
      </c>
      <c r="AF390" s="36"/>
      <c r="AG390" s="36"/>
      <c r="AH390" s="36">
        <f t="shared" si="584"/>
        <v>0</v>
      </c>
      <c r="AI390" s="36">
        <f t="shared" si="585"/>
        <v>0</v>
      </c>
      <c r="AK390" s="57">
        <f>+$A$16</f>
        <v>20</v>
      </c>
      <c r="AL390" s="36"/>
      <c r="AM390" s="36"/>
      <c r="AN390" s="36">
        <f t="shared" si="586"/>
        <v>0</v>
      </c>
      <c r="AO390" s="36">
        <f t="shared" si="587"/>
        <v>0</v>
      </c>
      <c r="AQ390" s="57">
        <f>+$A$16</f>
        <v>20</v>
      </c>
      <c r="AR390" s="36"/>
      <c r="AS390" s="36"/>
      <c r="AT390" s="36">
        <f t="shared" si="588"/>
        <v>0</v>
      </c>
      <c r="AU390" s="36">
        <f t="shared" si="589"/>
        <v>0</v>
      </c>
      <c r="AW390" s="57">
        <f>+$A$16</f>
        <v>20</v>
      </c>
      <c r="AX390" s="36"/>
      <c r="AY390" s="36"/>
      <c r="AZ390" s="36">
        <f t="shared" si="590"/>
        <v>117</v>
      </c>
      <c r="BA390" s="36">
        <f t="shared" si="591"/>
        <v>2340000</v>
      </c>
    </row>
    <row r="391" spans="1:53">
      <c r="A391" s="57">
        <f>+$A$17</f>
        <v>38</v>
      </c>
      <c r="B391" s="36"/>
      <c r="C391" s="36"/>
      <c r="D391" s="36">
        <f t="shared" si="574"/>
        <v>1</v>
      </c>
      <c r="E391" s="36">
        <f t="shared" si="575"/>
        <v>38000</v>
      </c>
      <c r="G391" s="57">
        <f>+$A$17</f>
        <v>38</v>
      </c>
      <c r="H391" s="36"/>
      <c r="I391" s="36"/>
      <c r="J391" s="36">
        <f t="shared" si="576"/>
        <v>0</v>
      </c>
      <c r="K391" s="36">
        <f t="shared" si="577"/>
        <v>0</v>
      </c>
      <c r="M391" s="57">
        <f>+$A$17</f>
        <v>38</v>
      </c>
      <c r="N391" s="36"/>
      <c r="O391" s="36"/>
      <c r="P391" s="36">
        <f t="shared" si="578"/>
        <v>0</v>
      </c>
      <c r="Q391" s="36">
        <f t="shared" si="579"/>
        <v>0</v>
      </c>
      <c r="S391" s="57">
        <f>+$A$17</f>
        <v>38</v>
      </c>
      <c r="T391" s="36"/>
      <c r="U391" s="36"/>
      <c r="V391" s="36">
        <f t="shared" si="580"/>
        <v>0</v>
      </c>
      <c r="W391" s="36">
        <f t="shared" si="581"/>
        <v>0</v>
      </c>
      <c r="Y391" s="57">
        <f>+$A$17</f>
        <v>38</v>
      </c>
      <c r="Z391" s="36"/>
      <c r="AA391" s="36"/>
      <c r="AB391" s="36">
        <f t="shared" si="582"/>
        <v>0</v>
      </c>
      <c r="AC391" s="36">
        <f t="shared" si="583"/>
        <v>0</v>
      </c>
      <c r="AE391" s="57">
        <f>+$A$17</f>
        <v>38</v>
      </c>
      <c r="AF391" s="36"/>
      <c r="AG391" s="36"/>
      <c r="AH391" s="36">
        <f t="shared" si="584"/>
        <v>0</v>
      </c>
      <c r="AI391" s="36">
        <f t="shared" si="585"/>
        <v>0</v>
      </c>
      <c r="AK391" s="57">
        <f>+$A$17</f>
        <v>38</v>
      </c>
      <c r="AL391" s="36"/>
      <c r="AM391" s="36"/>
      <c r="AN391" s="36">
        <f t="shared" si="586"/>
        <v>0</v>
      </c>
      <c r="AO391" s="36">
        <f t="shared" si="587"/>
        <v>0</v>
      </c>
      <c r="AQ391" s="57">
        <f>+$A$17</f>
        <v>38</v>
      </c>
      <c r="AR391" s="36"/>
      <c r="AS391" s="36"/>
      <c r="AT391" s="36">
        <f t="shared" si="588"/>
        <v>0</v>
      </c>
      <c r="AU391" s="36">
        <f t="shared" si="589"/>
        <v>0</v>
      </c>
      <c r="AW391" s="57">
        <f>+$A$17</f>
        <v>38</v>
      </c>
      <c r="AX391" s="36"/>
      <c r="AY391" s="36"/>
      <c r="AZ391" s="36">
        <f t="shared" si="590"/>
        <v>1</v>
      </c>
      <c r="BA391" s="36">
        <f t="shared" si="591"/>
        <v>38000</v>
      </c>
    </row>
    <row r="392" spans="1:53">
      <c r="A392" s="57">
        <f>+$A$18</f>
        <v>40</v>
      </c>
      <c r="B392" s="36"/>
      <c r="C392" s="36"/>
      <c r="D392" s="36">
        <f t="shared" si="574"/>
        <v>-4</v>
      </c>
      <c r="E392" s="36">
        <f t="shared" si="575"/>
        <v>-160000</v>
      </c>
      <c r="G392" s="57">
        <f>+$A$18</f>
        <v>40</v>
      </c>
      <c r="H392" s="36"/>
      <c r="I392" s="36"/>
      <c r="J392" s="36">
        <f t="shared" si="576"/>
        <v>0</v>
      </c>
      <c r="K392" s="36">
        <f t="shared" si="577"/>
        <v>0</v>
      </c>
      <c r="M392" s="57">
        <f>+$A$18</f>
        <v>40</v>
      </c>
      <c r="N392" s="36"/>
      <c r="O392" s="36"/>
      <c r="P392" s="36">
        <f t="shared" si="578"/>
        <v>0</v>
      </c>
      <c r="Q392" s="36">
        <f t="shared" si="579"/>
        <v>0</v>
      </c>
      <c r="S392" s="57">
        <f>+$A$18</f>
        <v>40</v>
      </c>
      <c r="T392" s="36"/>
      <c r="U392" s="36"/>
      <c r="V392" s="36">
        <f t="shared" si="580"/>
        <v>0</v>
      </c>
      <c r="W392" s="36">
        <f t="shared" si="581"/>
        <v>0</v>
      </c>
      <c r="Y392" s="57">
        <f>+$A$18</f>
        <v>40</v>
      </c>
      <c r="Z392" s="36"/>
      <c r="AA392" s="36"/>
      <c r="AB392" s="36">
        <f t="shared" si="582"/>
        <v>0</v>
      </c>
      <c r="AC392" s="36">
        <f t="shared" si="583"/>
        <v>0</v>
      </c>
      <c r="AE392" s="57">
        <f>+$A$18</f>
        <v>40</v>
      </c>
      <c r="AF392" s="36"/>
      <c r="AG392" s="36"/>
      <c r="AH392" s="36">
        <f t="shared" si="584"/>
        <v>0</v>
      </c>
      <c r="AI392" s="36">
        <f t="shared" si="585"/>
        <v>0</v>
      </c>
      <c r="AK392" s="57">
        <f>+$A$18</f>
        <v>40</v>
      </c>
      <c r="AL392" s="36"/>
      <c r="AM392" s="36"/>
      <c r="AN392" s="36">
        <f t="shared" si="586"/>
        <v>0</v>
      </c>
      <c r="AO392" s="36">
        <f t="shared" si="587"/>
        <v>0</v>
      </c>
      <c r="AQ392" s="57">
        <f>+$A$18</f>
        <v>40</v>
      </c>
      <c r="AR392" s="36"/>
      <c r="AS392" s="36"/>
      <c r="AT392" s="36">
        <f t="shared" si="588"/>
        <v>0</v>
      </c>
      <c r="AU392" s="36">
        <f t="shared" si="589"/>
        <v>0</v>
      </c>
      <c r="AW392" s="57">
        <f>+$A$18</f>
        <v>40</v>
      </c>
      <c r="AX392" s="36"/>
      <c r="AY392" s="36"/>
      <c r="AZ392" s="36">
        <f t="shared" si="590"/>
        <v>-4</v>
      </c>
      <c r="BA392" s="36">
        <f t="shared" si="591"/>
        <v>-160000</v>
      </c>
    </row>
    <row r="393" spans="1:53">
      <c r="A393" s="57">
        <f>+$A$19</f>
        <v>42</v>
      </c>
      <c r="B393" s="36"/>
      <c r="C393" s="36"/>
      <c r="D393" s="36">
        <f t="shared" si="574"/>
        <v>918</v>
      </c>
      <c r="E393" s="36">
        <f t="shared" si="575"/>
        <v>38556000</v>
      </c>
      <c r="G393" s="57">
        <f>+$A$19</f>
        <v>42</v>
      </c>
      <c r="H393" s="36">
        <v>60</v>
      </c>
      <c r="I393" s="36"/>
      <c r="J393" s="36">
        <f t="shared" si="576"/>
        <v>720</v>
      </c>
      <c r="K393" s="36">
        <f t="shared" si="577"/>
        <v>30240000</v>
      </c>
      <c r="M393" s="57">
        <f>+$A$19</f>
        <v>42</v>
      </c>
      <c r="N393" s="36">
        <v>2</v>
      </c>
      <c r="O393" s="36">
        <v>4</v>
      </c>
      <c r="P393" s="36">
        <f t="shared" si="578"/>
        <v>28</v>
      </c>
      <c r="Q393" s="36">
        <f t="shared" si="579"/>
        <v>1176000</v>
      </c>
      <c r="S393" s="57">
        <f>+$A$19</f>
        <v>42</v>
      </c>
      <c r="T393" s="36"/>
      <c r="U393" s="36"/>
      <c r="V393" s="36">
        <f t="shared" si="580"/>
        <v>0</v>
      </c>
      <c r="W393" s="36">
        <f t="shared" si="581"/>
        <v>0</v>
      </c>
      <c r="Y393" s="57">
        <f>+$A$19</f>
        <v>42</v>
      </c>
      <c r="Z393" s="36"/>
      <c r="AA393" s="36"/>
      <c r="AB393" s="36">
        <f t="shared" si="582"/>
        <v>0</v>
      </c>
      <c r="AC393" s="36">
        <f t="shared" si="583"/>
        <v>0</v>
      </c>
      <c r="AE393" s="57">
        <f>+$A$19</f>
        <v>42</v>
      </c>
      <c r="AF393" s="36"/>
      <c r="AG393" s="36"/>
      <c r="AH393" s="36">
        <f t="shared" si="584"/>
        <v>0</v>
      </c>
      <c r="AI393" s="36">
        <f t="shared" si="585"/>
        <v>0</v>
      </c>
      <c r="AK393" s="57">
        <f>+$A$19</f>
        <v>42</v>
      </c>
      <c r="AL393" s="36"/>
      <c r="AM393" s="36"/>
      <c r="AN393" s="36">
        <f t="shared" si="586"/>
        <v>0</v>
      </c>
      <c r="AO393" s="36">
        <f t="shared" si="587"/>
        <v>0</v>
      </c>
      <c r="AQ393" s="57">
        <f>+$A$19</f>
        <v>42</v>
      </c>
      <c r="AR393" s="36"/>
      <c r="AS393" s="36"/>
      <c r="AT393" s="36">
        <f t="shared" si="588"/>
        <v>0</v>
      </c>
      <c r="AU393" s="36">
        <f t="shared" si="589"/>
        <v>0</v>
      </c>
      <c r="AW393" s="57">
        <f>+$A$19</f>
        <v>42</v>
      </c>
      <c r="AX393" s="36"/>
      <c r="AY393" s="36"/>
      <c r="AZ393" s="36">
        <f t="shared" si="590"/>
        <v>1610</v>
      </c>
      <c r="BA393" s="36">
        <f t="shared" si="591"/>
        <v>67620000</v>
      </c>
    </row>
    <row r="394" spans="1:53">
      <c r="A394" s="57">
        <f>+$A$20</f>
        <v>45</v>
      </c>
      <c r="B394" s="36"/>
      <c r="C394" s="36"/>
      <c r="D394" s="36">
        <f t="shared" si="574"/>
        <v>409</v>
      </c>
      <c r="E394" s="36">
        <f t="shared" si="575"/>
        <v>18405000</v>
      </c>
      <c r="G394" s="57">
        <f>+$A$20</f>
        <v>45</v>
      </c>
      <c r="H394" s="36"/>
      <c r="I394" s="36"/>
      <c r="J394" s="36">
        <f t="shared" si="576"/>
        <v>0</v>
      </c>
      <c r="K394" s="36">
        <f t="shared" si="577"/>
        <v>0</v>
      </c>
      <c r="M394" s="57">
        <f>+$A$20</f>
        <v>45</v>
      </c>
      <c r="N394" s="36">
        <v>2</v>
      </c>
      <c r="O394" s="36">
        <v>6</v>
      </c>
      <c r="P394" s="36">
        <f t="shared" si="578"/>
        <v>30</v>
      </c>
      <c r="Q394" s="36">
        <f t="shared" si="579"/>
        <v>1350000</v>
      </c>
      <c r="S394" s="57">
        <f>+$A$20</f>
        <v>45</v>
      </c>
      <c r="T394" s="36"/>
      <c r="U394" s="36"/>
      <c r="V394" s="36">
        <f t="shared" si="580"/>
        <v>0</v>
      </c>
      <c r="W394" s="36">
        <f t="shared" si="581"/>
        <v>0</v>
      </c>
      <c r="Y394" s="57">
        <f>+$A$20</f>
        <v>45</v>
      </c>
      <c r="Z394" s="36"/>
      <c r="AA394" s="36"/>
      <c r="AB394" s="36">
        <f t="shared" si="582"/>
        <v>0</v>
      </c>
      <c r="AC394" s="36">
        <f t="shared" si="583"/>
        <v>0</v>
      </c>
      <c r="AE394" s="57">
        <f>+$A$20</f>
        <v>45</v>
      </c>
      <c r="AF394" s="36"/>
      <c r="AG394" s="36"/>
      <c r="AH394" s="36">
        <f t="shared" si="584"/>
        <v>0</v>
      </c>
      <c r="AI394" s="36">
        <f t="shared" si="585"/>
        <v>0</v>
      </c>
      <c r="AK394" s="57">
        <f>+$A$20</f>
        <v>45</v>
      </c>
      <c r="AL394" s="36"/>
      <c r="AM394" s="36"/>
      <c r="AN394" s="36">
        <f t="shared" si="586"/>
        <v>0</v>
      </c>
      <c r="AO394" s="36">
        <f t="shared" si="587"/>
        <v>0</v>
      </c>
      <c r="AQ394" s="57">
        <f>+$A$20</f>
        <v>45</v>
      </c>
      <c r="AR394" s="36"/>
      <c r="AS394" s="36"/>
      <c r="AT394" s="36">
        <f t="shared" si="588"/>
        <v>0</v>
      </c>
      <c r="AU394" s="36">
        <f t="shared" si="589"/>
        <v>0</v>
      </c>
      <c r="AW394" s="57">
        <f>+$A$20</f>
        <v>45</v>
      </c>
      <c r="AX394" s="36"/>
      <c r="AY394" s="36"/>
      <c r="AZ394" s="36">
        <f t="shared" si="590"/>
        <v>379</v>
      </c>
      <c r="BA394" s="36">
        <f t="shared" si="591"/>
        <v>17055000</v>
      </c>
    </row>
    <row r="395" spans="1:53">
      <c r="A395" s="57">
        <f>+$A$21</f>
        <v>50</v>
      </c>
      <c r="B395" s="36"/>
      <c r="C395" s="36"/>
      <c r="D395" s="36">
        <f t="shared" si="574"/>
        <v>-91</v>
      </c>
      <c r="E395" s="36">
        <f t="shared" si="575"/>
        <v>-4550000</v>
      </c>
      <c r="G395" s="57">
        <f>+$A$21</f>
        <v>50</v>
      </c>
      <c r="H395" s="36"/>
      <c r="I395" s="36"/>
      <c r="J395" s="36">
        <f t="shared" si="576"/>
        <v>0</v>
      </c>
      <c r="K395" s="36">
        <f t="shared" si="577"/>
        <v>0</v>
      </c>
      <c r="M395" s="57">
        <f>+$A$21</f>
        <v>50</v>
      </c>
      <c r="N395" s="36"/>
      <c r="O395" s="36"/>
      <c r="P395" s="36">
        <f t="shared" si="578"/>
        <v>0</v>
      </c>
      <c r="Q395" s="36">
        <f t="shared" si="579"/>
        <v>0</v>
      </c>
      <c r="S395" s="57">
        <f>+$A$21</f>
        <v>50</v>
      </c>
      <c r="T395" s="36"/>
      <c r="U395" s="36">
        <v>1</v>
      </c>
      <c r="V395" s="36">
        <f t="shared" si="580"/>
        <v>1</v>
      </c>
      <c r="W395" s="36">
        <f t="shared" si="581"/>
        <v>50000</v>
      </c>
      <c r="Y395" s="57">
        <f>+$A$21</f>
        <v>50</v>
      </c>
      <c r="Z395" s="36"/>
      <c r="AA395" s="36"/>
      <c r="AB395" s="36">
        <f t="shared" si="582"/>
        <v>0</v>
      </c>
      <c r="AC395" s="36">
        <f t="shared" si="583"/>
        <v>0</v>
      </c>
      <c r="AE395" s="57">
        <f>+$A$21</f>
        <v>50</v>
      </c>
      <c r="AF395" s="36"/>
      <c r="AG395" s="36"/>
      <c r="AH395" s="36">
        <f t="shared" si="584"/>
        <v>0</v>
      </c>
      <c r="AI395" s="36">
        <f t="shared" si="585"/>
        <v>0</v>
      </c>
      <c r="AK395" s="57">
        <f>+$A$21</f>
        <v>50</v>
      </c>
      <c r="AL395" s="36"/>
      <c r="AM395" s="36"/>
      <c r="AN395" s="36">
        <f t="shared" si="586"/>
        <v>0</v>
      </c>
      <c r="AO395" s="36">
        <f t="shared" si="587"/>
        <v>0</v>
      </c>
      <c r="AQ395" s="57">
        <f>+$A$21</f>
        <v>50</v>
      </c>
      <c r="AR395" s="36"/>
      <c r="AS395" s="36"/>
      <c r="AT395" s="36">
        <f t="shared" si="588"/>
        <v>0</v>
      </c>
      <c r="AU395" s="36">
        <f t="shared" si="589"/>
        <v>0</v>
      </c>
      <c r="AW395" s="57">
        <f>+$A$21</f>
        <v>50</v>
      </c>
      <c r="AX395" s="36"/>
      <c r="AY395" s="36"/>
      <c r="AZ395" s="36">
        <f t="shared" si="590"/>
        <v>-90</v>
      </c>
      <c r="BA395" s="36">
        <f t="shared" si="591"/>
        <v>-4500000</v>
      </c>
    </row>
    <row r="396" spans="1:53">
      <c r="A396" s="57">
        <f>+$A$22</f>
        <v>37</v>
      </c>
      <c r="B396" s="36"/>
      <c r="C396" s="36"/>
      <c r="D396" s="36">
        <f t="shared" si="574"/>
        <v>0</v>
      </c>
      <c r="E396" s="36">
        <f t="shared" si="575"/>
        <v>0</v>
      </c>
      <c r="G396" s="57">
        <f>+$A$22</f>
        <v>37</v>
      </c>
      <c r="H396" s="36"/>
      <c r="I396" s="36"/>
      <c r="J396" s="36">
        <f t="shared" si="576"/>
        <v>0</v>
      </c>
      <c r="K396" s="36">
        <f t="shared" si="577"/>
        <v>0</v>
      </c>
      <c r="M396" s="57">
        <f>+$A$22</f>
        <v>37</v>
      </c>
      <c r="N396" s="36"/>
      <c r="O396" s="36"/>
      <c r="P396" s="36">
        <f t="shared" si="578"/>
        <v>0</v>
      </c>
      <c r="Q396" s="36">
        <f t="shared" si="579"/>
        <v>0</v>
      </c>
      <c r="S396" s="57">
        <f>+$A$22</f>
        <v>37</v>
      </c>
      <c r="T396" s="36"/>
      <c r="U396" s="36"/>
      <c r="V396" s="36">
        <f t="shared" si="580"/>
        <v>0</v>
      </c>
      <c r="W396" s="36">
        <f t="shared" si="581"/>
        <v>0</v>
      </c>
      <c r="Y396" s="57">
        <f>+$A$22</f>
        <v>37</v>
      </c>
      <c r="Z396" s="36"/>
      <c r="AA396" s="36"/>
      <c r="AB396" s="36">
        <f t="shared" si="582"/>
        <v>0</v>
      </c>
      <c r="AC396" s="36">
        <f t="shared" si="583"/>
        <v>0</v>
      </c>
      <c r="AE396" s="57">
        <f>+$A$22</f>
        <v>37</v>
      </c>
      <c r="AF396" s="36"/>
      <c r="AG396" s="36"/>
      <c r="AH396" s="36">
        <f t="shared" si="584"/>
        <v>0</v>
      </c>
      <c r="AI396" s="36">
        <f t="shared" si="585"/>
        <v>0</v>
      </c>
      <c r="AK396" s="57">
        <f>+$A$22</f>
        <v>37</v>
      </c>
      <c r="AL396" s="36"/>
      <c r="AM396" s="36"/>
      <c r="AN396" s="36">
        <f t="shared" si="586"/>
        <v>0</v>
      </c>
      <c r="AO396" s="36">
        <f t="shared" si="587"/>
        <v>0</v>
      </c>
      <c r="AQ396" s="57">
        <f>+$A$22</f>
        <v>37</v>
      </c>
      <c r="AR396" s="36"/>
      <c r="AS396" s="36"/>
      <c r="AT396" s="36">
        <f t="shared" si="588"/>
        <v>0</v>
      </c>
      <c r="AU396" s="36">
        <f t="shared" si="589"/>
        <v>0</v>
      </c>
      <c r="AW396" s="57">
        <f>+$A$22</f>
        <v>37</v>
      </c>
      <c r="AX396" s="36"/>
      <c r="AY396" s="36"/>
      <c r="AZ396" s="36">
        <f t="shared" si="590"/>
        <v>0</v>
      </c>
      <c r="BA396" s="36">
        <f t="shared" si="591"/>
        <v>0</v>
      </c>
    </row>
    <row r="397" spans="1:53">
      <c r="A397" s="57">
        <f>+$A$23</f>
        <v>65</v>
      </c>
      <c r="B397" s="36"/>
      <c r="C397" s="36"/>
      <c r="D397" s="36">
        <f t="shared" si="574"/>
        <v>-841</v>
      </c>
      <c r="E397" s="36">
        <f t="shared" si="575"/>
        <v>-54665000</v>
      </c>
      <c r="G397" s="57">
        <f>+$A$23</f>
        <v>65</v>
      </c>
      <c r="H397" s="36">
        <v>21</v>
      </c>
      <c r="I397" s="36">
        <v>4</v>
      </c>
      <c r="J397" s="36">
        <f t="shared" si="576"/>
        <v>256</v>
      </c>
      <c r="K397" s="36">
        <f t="shared" si="577"/>
        <v>16640000</v>
      </c>
      <c r="M397" s="57">
        <f>+$A$23</f>
        <v>65</v>
      </c>
      <c r="N397" s="36">
        <v>15</v>
      </c>
      <c r="O397" s="36">
        <v>4</v>
      </c>
      <c r="P397" s="36">
        <f t="shared" si="578"/>
        <v>184</v>
      </c>
      <c r="Q397" s="36">
        <f t="shared" si="579"/>
        <v>11960000</v>
      </c>
      <c r="S397" s="57">
        <f>+$A$23</f>
        <v>65</v>
      </c>
      <c r="T397" s="36"/>
      <c r="U397" s="36"/>
      <c r="V397" s="36">
        <f t="shared" si="580"/>
        <v>0</v>
      </c>
      <c r="W397" s="36">
        <f t="shared" si="581"/>
        <v>0</v>
      </c>
      <c r="Y397" s="57">
        <f>+$A$23</f>
        <v>65</v>
      </c>
      <c r="Z397" s="36"/>
      <c r="AA397" s="36"/>
      <c r="AB397" s="36">
        <f t="shared" si="582"/>
        <v>0</v>
      </c>
      <c r="AC397" s="36">
        <f t="shared" si="583"/>
        <v>0</v>
      </c>
      <c r="AE397" s="57">
        <f>+$A$23</f>
        <v>65</v>
      </c>
      <c r="AF397" s="36"/>
      <c r="AG397" s="36"/>
      <c r="AH397" s="36">
        <f t="shared" si="584"/>
        <v>0</v>
      </c>
      <c r="AI397" s="36">
        <f t="shared" si="585"/>
        <v>0</v>
      </c>
      <c r="AK397" s="57">
        <f>+$A$23</f>
        <v>65</v>
      </c>
      <c r="AL397" s="36"/>
      <c r="AM397" s="36"/>
      <c r="AN397" s="36">
        <f t="shared" si="586"/>
        <v>0</v>
      </c>
      <c r="AO397" s="36">
        <f t="shared" si="587"/>
        <v>0</v>
      </c>
      <c r="AQ397" s="57">
        <f>+$A$23</f>
        <v>65</v>
      </c>
      <c r="AR397" s="36"/>
      <c r="AS397" s="36"/>
      <c r="AT397" s="36">
        <f t="shared" si="588"/>
        <v>0</v>
      </c>
      <c r="AU397" s="36">
        <f t="shared" si="589"/>
        <v>0</v>
      </c>
      <c r="AW397" s="57">
        <f>+$A$23</f>
        <v>65</v>
      </c>
      <c r="AX397" s="36"/>
      <c r="AY397" s="36"/>
      <c r="AZ397" s="36">
        <f t="shared" si="590"/>
        <v>-769</v>
      </c>
      <c r="BA397" s="36">
        <f t="shared" si="591"/>
        <v>-49985000</v>
      </c>
    </row>
    <row r="398" spans="1:53">
      <c r="A398" s="57">
        <f>+$A$24</f>
        <v>52</v>
      </c>
      <c r="B398" s="36"/>
      <c r="C398" s="36"/>
      <c r="D398" s="36">
        <f t="shared" si="574"/>
        <v>35</v>
      </c>
      <c r="E398" s="36">
        <f t="shared" si="575"/>
        <v>1820000</v>
      </c>
      <c r="G398" s="57">
        <f>+$A$24</f>
        <v>52</v>
      </c>
      <c r="H398" s="36"/>
      <c r="I398" s="36"/>
      <c r="J398" s="36">
        <f t="shared" si="576"/>
        <v>0</v>
      </c>
      <c r="K398" s="36">
        <f t="shared" si="577"/>
        <v>0</v>
      </c>
      <c r="M398" s="57">
        <f>+$A$24</f>
        <v>52</v>
      </c>
      <c r="N398" s="36"/>
      <c r="O398" s="36"/>
      <c r="P398" s="36">
        <f t="shared" si="578"/>
        <v>0</v>
      </c>
      <c r="Q398" s="36">
        <f t="shared" si="579"/>
        <v>0</v>
      </c>
      <c r="S398" s="57">
        <f>+$A$24</f>
        <v>52</v>
      </c>
      <c r="T398" s="36"/>
      <c r="U398" s="36"/>
      <c r="V398" s="36">
        <f t="shared" si="580"/>
        <v>0</v>
      </c>
      <c r="W398" s="36">
        <f t="shared" si="581"/>
        <v>0</v>
      </c>
      <c r="Y398" s="57">
        <f>+$A$24</f>
        <v>52</v>
      </c>
      <c r="Z398" s="36"/>
      <c r="AA398" s="36"/>
      <c r="AB398" s="36">
        <f t="shared" si="582"/>
        <v>0</v>
      </c>
      <c r="AC398" s="36">
        <f t="shared" si="583"/>
        <v>0</v>
      </c>
      <c r="AE398" s="57">
        <f>+$A$24</f>
        <v>52</v>
      </c>
      <c r="AF398" s="36"/>
      <c r="AG398" s="36"/>
      <c r="AH398" s="36">
        <f t="shared" si="584"/>
        <v>0</v>
      </c>
      <c r="AI398" s="36">
        <f t="shared" si="585"/>
        <v>0</v>
      </c>
      <c r="AK398" s="57">
        <f>+$A$24</f>
        <v>52</v>
      </c>
      <c r="AL398" s="36"/>
      <c r="AM398" s="36"/>
      <c r="AN398" s="36">
        <f t="shared" si="586"/>
        <v>0</v>
      </c>
      <c r="AO398" s="36">
        <f t="shared" si="587"/>
        <v>0</v>
      </c>
      <c r="AQ398" s="57">
        <f>+$A$24</f>
        <v>52</v>
      </c>
      <c r="AR398" s="36"/>
      <c r="AS398" s="36"/>
      <c r="AT398" s="36">
        <f t="shared" si="588"/>
        <v>0</v>
      </c>
      <c r="AU398" s="36">
        <f t="shared" si="589"/>
        <v>0</v>
      </c>
      <c r="AW398" s="57">
        <f>+$A$24</f>
        <v>52</v>
      </c>
      <c r="AX398" s="36"/>
      <c r="AY398" s="36"/>
      <c r="AZ398" s="36">
        <f t="shared" si="590"/>
        <v>35</v>
      </c>
      <c r="BA398" s="36">
        <f t="shared" si="591"/>
        <v>1820000</v>
      </c>
    </row>
    <row r="399" spans="1:53">
      <c r="A399" s="57">
        <f>+$A$25</f>
        <v>85</v>
      </c>
      <c r="B399" s="36"/>
      <c r="C399" s="36"/>
      <c r="D399" s="36">
        <f t="shared" si="574"/>
        <v>320</v>
      </c>
      <c r="E399" s="36">
        <f t="shared" si="575"/>
        <v>27200000</v>
      </c>
      <c r="G399" s="57">
        <f>+$A$25</f>
        <v>85</v>
      </c>
      <c r="H399" s="36">
        <v>8</v>
      </c>
      <c r="I399" s="36">
        <v>7</v>
      </c>
      <c r="J399" s="36">
        <f t="shared" si="576"/>
        <v>103</v>
      </c>
      <c r="K399" s="36">
        <f t="shared" si="577"/>
        <v>8755000</v>
      </c>
      <c r="M399" s="57">
        <f>+$A$25</f>
        <v>85</v>
      </c>
      <c r="N399" s="36"/>
      <c r="O399" s="36">
        <v>7</v>
      </c>
      <c r="P399" s="36">
        <f t="shared" si="578"/>
        <v>7</v>
      </c>
      <c r="Q399" s="36">
        <f t="shared" si="579"/>
        <v>595000</v>
      </c>
      <c r="S399" s="57">
        <f>+$A$25</f>
        <v>85</v>
      </c>
      <c r="T399" s="36"/>
      <c r="U399" s="36"/>
      <c r="V399" s="36">
        <f t="shared" si="580"/>
        <v>0</v>
      </c>
      <c r="W399" s="36">
        <f t="shared" si="581"/>
        <v>0</v>
      </c>
      <c r="Y399" s="57">
        <f>+$A$25</f>
        <v>85</v>
      </c>
      <c r="Z399" s="36"/>
      <c r="AA399" s="36"/>
      <c r="AB399" s="36">
        <f t="shared" si="582"/>
        <v>0</v>
      </c>
      <c r="AC399" s="36">
        <f t="shared" si="583"/>
        <v>0</v>
      </c>
      <c r="AE399" s="57">
        <f>+$A$25</f>
        <v>85</v>
      </c>
      <c r="AF399" s="36"/>
      <c r="AG399" s="36"/>
      <c r="AH399" s="36">
        <f t="shared" si="584"/>
        <v>0</v>
      </c>
      <c r="AI399" s="36">
        <f t="shared" si="585"/>
        <v>0</v>
      </c>
      <c r="AK399" s="57">
        <f>+$A$25</f>
        <v>85</v>
      </c>
      <c r="AL399" s="36"/>
      <c r="AM399" s="36"/>
      <c r="AN399" s="36">
        <f t="shared" si="586"/>
        <v>0</v>
      </c>
      <c r="AO399" s="36">
        <f t="shared" si="587"/>
        <v>0</v>
      </c>
      <c r="AQ399" s="57">
        <f>+$A$25</f>
        <v>85</v>
      </c>
      <c r="AR399" s="36"/>
      <c r="AS399" s="36"/>
      <c r="AT399" s="36">
        <f t="shared" si="588"/>
        <v>0</v>
      </c>
      <c r="AU399" s="36">
        <f t="shared" si="589"/>
        <v>0</v>
      </c>
      <c r="AW399" s="57">
        <f>+$A$25</f>
        <v>85</v>
      </c>
      <c r="AX399" s="36"/>
      <c r="AY399" s="36"/>
      <c r="AZ399" s="36">
        <f t="shared" si="590"/>
        <v>416</v>
      </c>
      <c r="BA399" s="36">
        <f t="shared" si="591"/>
        <v>35360000</v>
      </c>
    </row>
    <row r="400" spans="1:53">
      <c r="A400" s="57">
        <f>+$A$26</f>
        <v>55</v>
      </c>
      <c r="B400" s="36"/>
      <c r="C400" s="36"/>
      <c r="D400" s="36">
        <f t="shared" si="574"/>
        <v>2901</v>
      </c>
      <c r="E400" s="36">
        <f t="shared" si="575"/>
        <v>159555000</v>
      </c>
      <c r="G400" s="57">
        <f>+$A$26</f>
        <v>55</v>
      </c>
      <c r="H400" s="36">
        <v>28</v>
      </c>
      <c r="I400" s="36">
        <v>10</v>
      </c>
      <c r="J400" s="36">
        <f t="shared" si="576"/>
        <v>346</v>
      </c>
      <c r="K400" s="36">
        <f t="shared" si="577"/>
        <v>19030000</v>
      </c>
      <c r="M400" s="57">
        <f>+$A$26</f>
        <v>55</v>
      </c>
      <c r="N400" s="36">
        <v>2</v>
      </c>
      <c r="O400" s="36">
        <v>4</v>
      </c>
      <c r="P400" s="36">
        <f t="shared" si="578"/>
        <v>28</v>
      </c>
      <c r="Q400" s="36">
        <f t="shared" si="579"/>
        <v>1540000</v>
      </c>
      <c r="S400" s="57">
        <f>+$A$26</f>
        <v>55</v>
      </c>
      <c r="T400" s="36"/>
      <c r="U400" s="36"/>
      <c r="V400" s="36">
        <f t="shared" si="580"/>
        <v>0</v>
      </c>
      <c r="W400" s="36">
        <f t="shared" si="581"/>
        <v>0</v>
      </c>
      <c r="Y400" s="57">
        <f>+$A$26</f>
        <v>55</v>
      </c>
      <c r="Z400" s="36"/>
      <c r="AA400" s="36"/>
      <c r="AB400" s="36">
        <f t="shared" si="582"/>
        <v>0</v>
      </c>
      <c r="AC400" s="36">
        <f t="shared" si="583"/>
        <v>0</v>
      </c>
      <c r="AE400" s="57">
        <f>+$A$26</f>
        <v>55</v>
      </c>
      <c r="AF400" s="36"/>
      <c r="AG400" s="36"/>
      <c r="AH400" s="36">
        <f t="shared" si="584"/>
        <v>0</v>
      </c>
      <c r="AI400" s="36">
        <f t="shared" si="585"/>
        <v>0</v>
      </c>
      <c r="AK400" s="57">
        <f>+$A$26</f>
        <v>55</v>
      </c>
      <c r="AL400" s="36"/>
      <c r="AM400" s="36"/>
      <c r="AN400" s="36">
        <f t="shared" si="586"/>
        <v>0</v>
      </c>
      <c r="AO400" s="36">
        <f t="shared" si="587"/>
        <v>0</v>
      </c>
      <c r="AQ400" s="57">
        <f>+$A$26</f>
        <v>55</v>
      </c>
      <c r="AR400" s="36"/>
      <c r="AS400" s="36"/>
      <c r="AT400" s="36">
        <f t="shared" si="588"/>
        <v>0</v>
      </c>
      <c r="AU400" s="36">
        <f t="shared" si="589"/>
        <v>0</v>
      </c>
      <c r="AW400" s="57">
        <f>+$A$26</f>
        <v>55</v>
      </c>
      <c r="AX400" s="36"/>
      <c r="AY400" s="36"/>
      <c r="AZ400" s="36">
        <f t="shared" si="590"/>
        <v>3219</v>
      </c>
      <c r="BA400" s="36">
        <f t="shared" si="591"/>
        <v>177045000</v>
      </c>
    </row>
    <row r="401" spans="1:53">
      <c r="A401" s="57">
        <f>+$A$27</f>
        <v>120</v>
      </c>
      <c r="B401" s="36"/>
      <c r="C401" s="36"/>
      <c r="D401" s="36">
        <f t="shared" si="574"/>
        <v>-122</v>
      </c>
      <c r="E401" s="36">
        <f t="shared" si="575"/>
        <v>-14640000</v>
      </c>
      <c r="G401" s="57">
        <f>+$A$27</f>
        <v>120</v>
      </c>
      <c r="H401" s="36"/>
      <c r="I401" s="36"/>
      <c r="J401" s="36">
        <f t="shared" si="576"/>
        <v>0</v>
      </c>
      <c r="K401" s="36">
        <f t="shared" si="577"/>
        <v>0</v>
      </c>
      <c r="M401" s="57">
        <f>+$A$27</f>
        <v>120</v>
      </c>
      <c r="N401" s="36"/>
      <c r="O401" s="36">
        <v>4</v>
      </c>
      <c r="P401" s="36">
        <f t="shared" si="578"/>
        <v>4</v>
      </c>
      <c r="Q401" s="36">
        <f t="shared" si="579"/>
        <v>480000</v>
      </c>
      <c r="S401" s="57">
        <f>+$A$27</f>
        <v>120</v>
      </c>
      <c r="T401" s="36"/>
      <c r="U401" s="36"/>
      <c r="V401" s="36">
        <f t="shared" si="580"/>
        <v>0</v>
      </c>
      <c r="W401" s="36">
        <f t="shared" si="581"/>
        <v>0</v>
      </c>
      <c r="Y401" s="57">
        <f>+$A$27</f>
        <v>120</v>
      </c>
      <c r="Z401" s="36"/>
      <c r="AA401" s="36"/>
      <c r="AB401" s="36">
        <f t="shared" si="582"/>
        <v>0</v>
      </c>
      <c r="AC401" s="36">
        <f t="shared" si="583"/>
        <v>0</v>
      </c>
      <c r="AE401" s="57">
        <f>+$A$27</f>
        <v>120</v>
      </c>
      <c r="AF401" s="36"/>
      <c r="AG401" s="36"/>
      <c r="AH401" s="36">
        <f t="shared" si="584"/>
        <v>0</v>
      </c>
      <c r="AI401" s="36">
        <f t="shared" si="585"/>
        <v>0</v>
      </c>
      <c r="AK401" s="57">
        <f>+$A$27</f>
        <v>120</v>
      </c>
      <c r="AL401" s="36"/>
      <c r="AM401" s="36"/>
      <c r="AN401" s="36">
        <f t="shared" si="586"/>
        <v>0</v>
      </c>
      <c r="AO401" s="36">
        <f t="shared" si="587"/>
        <v>0</v>
      </c>
      <c r="AQ401" s="57">
        <f>+$A$27</f>
        <v>120</v>
      </c>
      <c r="AR401" s="36"/>
      <c r="AS401" s="36"/>
      <c r="AT401" s="36">
        <f t="shared" si="588"/>
        <v>0</v>
      </c>
      <c r="AU401" s="36">
        <f t="shared" si="589"/>
        <v>0</v>
      </c>
      <c r="AW401" s="57">
        <f>+$A$27</f>
        <v>120</v>
      </c>
      <c r="AX401" s="36"/>
      <c r="AY401" s="36"/>
      <c r="AZ401" s="36">
        <f t="shared" si="590"/>
        <v>-126</v>
      </c>
      <c r="BA401" s="36">
        <f t="shared" si="591"/>
        <v>-15120000</v>
      </c>
    </row>
    <row r="402" spans="1:53">
      <c r="A402" s="57">
        <f>+$A$28</f>
        <v>72</v>
      </c>
      <c r="B402" s="36"/>
      <c r="C402" s="36"/>
      <c r="D402" s="36">
        <f t="shared" si="574"/>
        <v>14</v>
      </c>
      <c r="E402" s="36">
        <f t="shared" si="575"/>
        <v>1008000</v>
      </c>
      <c r="G402" s="57">
        <f>+$A$28</f>
        <v>72</v>
      </c>
      <c r="H402" s="36"/>
      <c r="I402" s="36"/>
      <c r="J402" s="36">
        <f t="shared" si="576"/>
        <v>0</v>
      </c>
      <c r="K402" s="36">
        <f t="shared" si="577"/>
        <v>0</v>
      </c>
      <c r="M402" s="57">
        <f>+$A$28</f>
        <v>72</v>
      </c>
      <c r="N402" s="36"/>
      <c r="O402" s="36"/>
      <c r="P402" s="36">
        <f t="shared" si="578"/>
        <v>0</v>
      </c>
      <c r="Q402" s="36">
        <f t="shared" si="579"/>
        <v>0</v>
      </c>
      <c r="S402" s="57">
        <f>+$A$28</f>
        <v>72</v>
      </c>
      <c r="T402" s="36"/>
      <c r="U402" s="36"/>
      <c r="V402" s="36">
        <f t="shared" si="580"/>
        <v>0</v>
      </c>
      <c r="W402" s="36">
        <f t="shared" si="581"/>
        <v>0</v>
      </c>
      <c r="Y402" s="57">
        <f>+$A$28</f>
        <v>72</v>
      </c>
      <c r="Z402" s="36"/>
      <c r="AA402" s="36"/>
      <c r="AB402" s="36">
        <f t="shared" si="582"/>
        <v>0</v>
      </c>
      <c r="AC402" s="36">
        <f t="shared" si="583"/>
        <v>0</v>
      </c>
      <c r="AE402" s="57">
        <f>+$A$28</f>
        <v>72</v>
      </c>
      <c r="AF402" s="36"/>
      <c r="AG402" s="36"/>
      <c r="AH402" s="36">
        <f t="shared" si="584"/>
        <v>0</v>
      </c>
      <c r="AI402" s="36">
        <f t="shared" si="585"/>
        <v>0</v>
      </c>
      <c r="AK402" s="57">
        <f>+$A$28</f>
        <v>72</v>
      </c>
      <c r="AL402" s="36"/>
      <c r="AM402" s="36"/>
      <c r="AN402" s="36">
        <f t="shared" si="586"/>
        <v>0</v>
      </c>
      <c r="AO402" s="36">
        <f t="shared" si="587"/>
        <v>0</v>
      </c>
      <c r="AQ402" s="57">
        <f>+$A$28</f>
        <v>72</v>
      </c>
      <c r="AR402" s="36"/>
      <c r="AS402" s="36"/>
      <c r="AT402" s="36">
        <f t="shared" si="588"/>
        <v>0</v>
      </c>
      <c r="AU402" s="36">
        <f t="shared" si="589"/>
        <v>0</v>
      </c>
      <c r="AW402" s="57">
        <f>+$A$28</f>
        <v>72</v>
      </c>
      <c r="AX402" s="36"/>
      <c r="AY402" s="36"/>
      <c r="AZ402" s="36">
        <f t="shared" si="590"/>
        <v>14</v>
      </c>
      <c r="BA402" s="36">
        <f t="shared" si="591"/>
        <v>1008000</v>
      </c>
    </row>
    <row r="403" spans="1:53">
      <c r="A403" s="57">
        <f>+$A$29</f>
        <v>105</v>
      </c>
      <c r="B403" s="36"/>
      <c r="C403" s="36"/>
      <c r="D403" s="36">
        <f t="shared" ref="D403" si="592">AZ369</f>
        <v>-145</v>
      </c>
      <c r="E403" s="36">
        <f t="shared" ref="E403" si="593">+D403*A403*1000</f>
        <v>-15225000</v>
      </c>
      <c r="G403" s="57">
        <f>+$A$29</f>
        <v>105</v>
      </c>
      <c r="H403" s="36"/>
      <c r="I403" s="36"/>
      <c r="J403" s="36">
        <f t="shared" ref="J403" si="594">+(H403*12)+I403</f>
        <v>0</v>
      </c>
      <c r="K403" s="36">
        <f t="shared" ref="K403" si="595">+J403*G403*1000</f>
        <v>0</v>
      </c>
      <c r="M403" s="57">
        <f>+$A$29</f>
        <v>105</v>
      </c>
      <c r="N403" s="36"/>
      <c r="O403" s="36">
        <v>3</v>
      </c>
      <c r="P403" s="36">
        <f t="shared" ref="P403" si="596">+(N403*12)+O403</f>
        <v>3</v>
      </c>
      <c r="Q403" s="36">
        <f t="shared" ref="Q403" si="597">+P403*M403*1000</f>
        <v>315000</v>
      </c>
      <c r="S403" s="57">
        <f>+$A$29</f>
        <v>105</v>
      </c>
      <c r="T403" s="36"/>
      <c r="U403" s="36"/>
      <c r="V403" s="36">
        <f t="shared" ref="V403" si="598">+(T403*12)+U403</f>
        <v>0</v>
      </c>
      <c r="W403" s="36">
        <f t="shared" ref="W403" si="599">+V403*S403*1000</f>
        <v>0</v>
      </c>
      <c r="Y403" s="57">
        <f>+$A$29</f>
        <v>105</v>
      </c>
      <c r="Z403" s="36"/>
      <c r="AA403" s="36"/>
      <c r="AB403" s="36">
        <f t="shared" ref="AB403" si="600">+(Z403*12)+AA403</f>
        <v>0</v>
      </c>
      <c r="AC403" s="36">
        <f t="shared" ref="AC403" si="601">+AB403*Y403*1000</f>
        <v>0</v>
      </c>
      <c r="AE403" s="57">
        <f>+$A$29</f>
        <v>105</v>
      </c>
      <c r="AF403" s="36"/>
      <c r="AG403" s="36"/>
      <c r="AH403" s="36">
        <f t="shared" ref="AH403" si="602">+(AF403*12)+AG403</f>
        <v>0</v>
      </c>
      <c r="AI403" s="36">
        <f t="shared" ref="AI403" si="603">+AH403*AE403*1000</f>
        <v>0</v>
      </c>
      <c r="AK403" s="57">
        <f>+$A$29</f>
        <v>105</v>
      </c>
      <c r="AL403" s="36"/>
      <c r="AM403" s="36"/>
      <c r="AN403" s="36">
        <f t="shared" ref="AN403" si="604">+(AL403*12)+AM403</f>
        <v>0</v>
      </c>
      <c r="AO403" s="36">
        <f t="shared" ref="AO403" si="605">+AN403*AK403*1000</f>
        <v>0</v>
      </c>
      <c r="AQ403" s="57">
        <f>+$A$29</f>
        <v>105</v>
      </c>
      <c r="AR403" s="36"/>
      <c r="AS403" s="36"/>
      <c r="AT403" s="36">
        <f t="shared" ref="AT403" si="606">+(AR403*12)+AS403</f>
        <v>0</v>
      </c>
      <c r="AU403" s="36">
        <f t="shared" ref="AU403" si="607">+AT403*AQ403*1000</f>
        <v>0</v>
      </c>
      <c r="AW403" s="57">
        <f>+$A$29</f>
        <v>105</v>
      </c>
      <c r="AX403" s="36"/>
      <c r="AY403" s="36"/>
      <c r="AZ403" s="36">
        <f t="shared" ref="AZ403" si="608">+D403+J403-P403+V403+AB403-AH403+AN403-AT403</f>
        <v>-148</v>
      </c>
      <c r="BA403" s="36">
        <f t="shared" ref="BA403" si="609">+AZ403*AW403*1000</f>
        <v>-15540000</v>
      </c>
    </row>
    <row r="404" spans="1:53">
      <c r="A404" s="57">
        <f>+$A$30</f>
        <v>130</v>
      </c>
      <c r="B404" s="36"/>
      <c r="C404" s="36"/>
      <c r="D404" s="36">
        <f>AZ370</f>
        <v>-43</v>
      </c>
      <c r="E404" s="36">
        <f t="shared" si="575"/>
        <v>-5590000</v>
      </c>
      <c r="G404" s="57">
        <f>+$A$30</f>
        <v>130</v>
      </c>
      <c r="H404" s="36"/>
      <c r="I404" s="36"/>
      <c r="J404" s="36">
        <f t="shared" si="576"/>
        <v>0</v>
      </c>
      <c r="K404" s="36">
        <f t="shared" si="577"/>
        <v>0</v>
      </c>
      <c r="M404" s="57">
        <f>+$A$30</f>
        <v>130</v>
      </c>
      <c r="N404" s="36"/>
      <c r="O404" s="36"/>
      <c r="P404" s="36">
        <f t="shared" si="578"/>
        <v>0</v>
      </c>
      <c r="Q404" s="36">
        <f t="shared" si="579"/>
        <v>0</v>
      </c>
      <c r="S404" s="57">
        <f>+$A$30</f>
        <v>130</v>
      </c>
      <c r="T404" s="36"/>
      <c r="U404" s="36"/>
      <c r="V404" s="36">
        <f t="shared" si="580"/>
        <v>0</v>
      </c>
      <c r="W404" s="36">
        <f t="shared" si="581"/>
        <v>0</v>
      </c>
      <c r="Y404" s="57">
        <f>+$A$30</f>
        <v>130</v>
      </c>
      <c r="Z404" s="36"/>
      <c r="AA404" s="36"/>
      <c r="AB404" s="36">
        <f t="shared" si="582"/>
        <v>0</v>
      </c>
      <c r="AC404" s="36">
        <f t="shared" si="583"/>
        <v>0</v>
      </c>
      <c r="AE404" s="57">
        <f>+$A$30</f>
        <v>130</v>
      </c>
      <c r="AF404" s="36"/>
      <c r="AG404" s="36"/>
      <c r="AH404" s="36">
        <f t="shared" si="584"/>
        <v>0</v>
      </c>
      <c r="AI404" s="36">
        <f t="shared" si="585"/>
        <v>0</v>
      </c>
      <c r="AK404" s="57">
        <f>+$A$30</f>
        <v>130</v>
      </c>
      <c r="AL404" s="36"/>
      <c r="AM404" s="36"/>
      <c r="AN404" s="36">
        <f t="shared" si="586"/>
        <v>0</v>
      </c>
      <c r="AO404" s="36">
        <f t="shared" si="587"/>
        <v>0</v>
      </c>
      <c r="AQ404" s="57">
        <f>+$A$30</f>
        <v>130</v>
      </c>
      <c r="AR404" s="36"/>
      <c r="AS404" s="36"/>
      <c r="AT404" s="36">
        <f t="shared" si="588"/>
        <v>0</v>
      </c>
      <c r="AU404" s="36">
        <f t="shared" si="589"/>
        <v>0</v>
      </c>
      <c r="AW404" s="57">
        <f>+$A$30</f>
        <v>130</v>
      </c>
      <c r="AX404" s="36"/>
      <c r="AY404" s="36"/>
      <c r="AZ404" s="36">
        <f t="shared" si="590"/>
        <v>-43</v>
      </c>
      <c r="BA404" s="36">
        <f t="shared" si="591"/>
        <v>-5590000</v>
      </c>
    </row>
    <row r="406" spans="1:53">
      <c r="B406" s="36">
        <f>SUM(B378:B404)</f>
        <v>0</v>
      </c>
      <c r="C406" s="36">
        <f>SUM(C378:C404)</f>
        <v>0</v>
      </c>
      <c r="D406" s="36">
        <f>SUM(D378:D404)</f>
        <v>3514</v>
      </c>
      <c r="E406" s="36">
        <f>SUM(E378:E404)</f>
        <v>154699000</v>
      </c>
      <c r="H406" s="36">
        <f>SUM(H378:H404)</f>
        <v>125</v>
      </c>
      <c r="I406" s="36">
        <f>SUM(I378:I404)</f>
        <v>32</v>
      </c>
      <c r="J406" s="36">
        <f>SUM(J378:J404)</f>
        <v>1532</v>
      </c>
      <c r="K406" s="36">
        <f>SUM(K378:K404)</f>
        <v>82690000</v>
      </c>
      <c r="N406" s="36">
        <f>SUM(N378:N404)</f>
        <v>21</v>
      </c>
      <c r="O406" s="36">
        <f>SUM(O378:O404)</f>
        <v>36</v>
      </c>
      <c r="P406" s="36">
        <f>SUM(P378:P404)</f>
        <v>288</v>
      </c>
      <c r="Q406" s="36">
        <f>SUM(Q378:Q404)</f>
        <v>17716000</v>
      </c>
      <c r="T406" s="36">
        <f>SUM(T378:T404)</f>
        <v>0</v>
      </c>
      <c r="U406" s="36">
        <f>SUM(U378:U404)</f>
        <v>1</v>
      </c>
      <c r="V406" s="36">
        <f>SUM(V378:V404)</f>
        <v>1</v>
      </c>
      <c r="W406" s="36">
        <f>SUM(W378:W404)</f>
        <v>50000</v>
      </c>
      <c r="Z406" s="36">
        <f>SUM(Z378:Z404)</f>
        <v>0</v>
      </c>
      <c r="AA406" s="36">
        <f>SUM(AA378:AA404)</f>
        <v>0</v>
      </c>
      <c r="AB406" s="36">
        <f>SUM(AB378:AB404)</f>
        <v>0</v>
      </c>
      <c r="AC406" s="36">
        <f>SUM(AC378:AC404)</f>
        <v>0</v>
      </c>
      <c r="AF406" s="36">
        <f>SUM(AF378:AF404)</f>
        <v>0</v>
      </c>
      <c r="AG406" s="36">
        <f>SUM(AG378:AG404)</f>
        <v>0</v>
      </c>
      <c r="AH406" s="36">
        <f>SUM(AH378:AH404)</f>
        <v>0</v>
      </c>
      <c r="AI406" s="36">
        <f>SUM(AI378:AI404)</f>
        <v>0</v>
      </c>
      <c r="AL406" s="36">
        <f>SUM(AL378:AL404)</f>
        <v>0</v>
      </c>
      <c r="AM406" s="36">
        <f>SUM(AM378:AM404)</f>
        <v>0</v>
      </c>
      <c r="AN406" s="36">
        <f>SUM(AN378:AN404)</f>
        <v>0</v>
      </c>
      <c r="AO406" s="36">
        <f>SUM(AO378:AO404)</f>
        <v>0</v>
      </c>
      <c r="AR406" s="36">
        <f>SUM(AR378:AR404)</f>
        <v>0</v>
      </c>
      <c r="AS406" s="36">
        <f>SUM(AS378:AS404)</f>
        <v>0</v>
      </c>
      <c r="AT406" s="36">
        <f>SUM(AT378:AT404)</f>
        <v>0</v>
      </c>
      <c r="AU406" s="36">
        <f>SUM(AU378:AU404)</f>
        <v>0</v>
      </c>
      <c r="AX406" s="36">
        <f>SUM(AX378:AX404)</f>
        <v>0</v>
      </c>
      <c r="AY406" s="36">
        <f>SUM(AY378:AY404)</f>
        <v>0</v>
      </c>
      <c r="AZ406" s="36">
        <f>SUM(AZ378:AZ404)</f>
        <v>4759</v>
      </c>
      <c r="BA406" s="36">
        <f>SUM(BA378:BA404)</f>
        <v>219723000</v>
      </c>
    </row>
    <row r="407" spans="1:53" s="37" customFormat="1" ht="12.75">
      <c r="F407" s="286"/>
      <c r="H407" s="37">
        <v>127</v>
      </c>
      <c r="I407" s="37">
        <v>8</v>
      </c>
      <c r="L407" s="286"/>
      <c r="N407" s="37">
        <v>24</v>
      </c>
      <c r="O407" s="37">
        <v>0</v>
      </c>
      <c r="R407" s="286"/>
      <c r="X407" s="286"/>
    </row>
    <row r="408" spans="1:53">
      <c r="H408" s="54" t="b">
        <f>+H407='Nota Masuk'!E266</f>
        <v>1</v>
      </c>
      <c r="I408" s="54" t="b">
        <f>+I407='Nota Masuk'!F266</f>
        <v>1</v>
      </c>
      <c r="K408" s="54" t="b">
        <f>'Nota Masuk'!J265=K406</f>
        <v>1</v>
      </c>
      <c r="N408" s="54" t="b">
        <f>+N407='Nota Jual'!D740</f>
        <v>1</v>
      </c>
      <c r="O408" s="54" t="b">
        <f>+O407='Nota Jual'!E740</f>
        <v>1</v>
      </c>
      <c r="Q408" s="54" t="b">
        <f>+Q406='Nota Jual'!G739</f>
        <v>1</v>
      </c>
      <c r="V408" s="54" t="b">
        <f>+V406='Nota Jual'!H739</f>
        <v>1</v>
      </c>
      <c r="W408" s="54" t="b">
        <f>+W406='Nota Jual'!I739</f>
        <v>1</v>
      </c>
    </row>
    <row r="409" spans="1:53">
      <c r="A409" s="54" t="s">
        <v>24</v>
      </c>
      <c r="B409" s="54">
        <f>+'Nota Jual'!B742</f>
        <v>29</v>
      </c>
      <c r="C409" s="54" t="str">
        <f>+'Nota Jual'!A742</f>
        <v>Juni</v>
      </c>
    </row>
    <row r="410" spans="1:53">
      <c r="A410" s="55" t="s">
        <v>25</v>
      </c>
      <c r="B410" s="55"/>
      <c r="C410" s="55"/>
      <c r="D410" s="55"/>
      <c r="E410" s="55"/>
      <c r="F410" s="285"/>
      <c r="G410" s="55" t="s">
        <v>26</v>
      </c>
      <c r="H410" s="55"/>
      <c r="I410" s="55"/>
      <c r="J410" s="55"/>
      <c r="K410" s="55"/>
      <c r="L410" s="285"/>
      <c r="M410" s="55" t="s">
        <v>27</v>
      </c>
      <c r="N410" s="55"/>
      <c r="O410" s="55"/>
      <c r="P410" s="55"/>
      <c r="Q410" s="55"/>
      <c r="R410" s="285"/>
      <c r="S410" s="55" t="s">
        <v>37</v>
      </c>
      <c r="T410" s="55"/>
      <c r="U410" s="55"/>
      <c r="V410" s="55"/>
      <c r="W410" s="55"/>
      <c r="X410" s="285"/>
      <c r="Y410" s="55" t="s">
        <v>29</v>
      </c>
      <c r="Z410" s="55"/>
      <c r="AA410" s="55"/>
      <c r="AB410" s="55"/>
      <c r="AC410" s="55"/>
      <c r="AD410" s="55"/>
      <c r="AE410" s="55" t="s">
        <v>30</v>
      </c>
      <c r="AF410" s="55"/>
      <c r="AG410" s="55"/>
      <c r="AH410" s="55"/>
      <c r="AI410" s="55"/>
      <c r="AJ410" s="55"/>
      <c r="AK410" s="55" t="s">
        <v>31</v>
      </c>
      <c r="AL410" s="55"/>
      <c r="AM410" s="55"/>
      <c r="AN410" s="55"/>
      <c r="AO410" s="55"/>
      <c r="AP410" s="55"/>
      <c r="AQ410" s="55" t="s">
        <v>32</v>
      </c>
      <c r="AR410" s="55"/>
      <c r="AS410" s="55"/>
      <c r="AT410" s="55"/>
      <c r="AU410" s="55"/>
      <c r="AV410" s="55"/>
      <c r="AW410" s="55" t="s">
        <v>33</v>
      </c>
      <c r="AX410" s="55"/>
      <c r="AY410" s="55"/>
      <c r="AZ410" s="55"/>
      <c r="BA410" s="55"/>
    </row>
    <row r="411" spans="1:53">
      <c r="A411" s="56" t="s">
        <v>34</v>
      </c>
      <c r="B411" s="56" t="s">
        <v>11</v>
      </c>
      <c r="C411" s="56" t="s">
        <v>12</v>
      </c>
      <c r="D411" s="56" t="s">
        <v>35</v>
      </c>
      <c r="E411" s="56" t="s">
        <v>36</v>
      </c>
      <c r="G411" s="56" t="s">
        <v>34</v>
      </c>
      <c r="H411" s="56" t="s">
        <v>11</v>
      </c>
      <c r="I411" s="56" t="s">
        <v>12</v>
      </c>
      <c r="J411" s="56" t="s">
        <v>35</v>
      </c>
      <c r="K411" s="56" t="s">
        <v>36</v>
      </c>
      <c r="M411" s="56" t="s">
        <v>34</v>
      </c>
      <c r="N411" s="56" t="s">
        <v>11</v>
      </c>
      <c r="O411" s="56" t="s">
        <v>12</v>
      </c>
      <c r="P411" s="56" t="s">
        <v>35</v>
      </c>
      <c r="Q411" s="56" t="s">
        <v>36</v>
      </c>
      <c r="S411" s="56" t="s">
        <v>34</v>
      </c>
      <c r="T411" s="56"/>
      <c r="U411" s="56"/>
      <c r="V411" s="56" t="s">
        <v>35</v>
      </c>
      <c r="W411" s="56" t="s">
        <v>36</v>
      </c>
      <c r="Y411" s="56" t="s">
        <v>34</v>
      </c>
      <c r="Z411" s="56" t="s">
        <v>11</v>
      </c>
      <c r="AA411" s="56" t="s">
        <v>12</v>
      </c>
      <c r="AB411" s="56" t="s">
        <v>35</v>
      </c>
      <c r="AC411" s="56" t="s">
        <v>36</v>
      </c>
      <c r="AE411" s="56" t="s">
        <v>34</v>
      </c>
      <c r="AF411" s="56" t="s">
        <v>11</v>
      </c>
      <c r="AG411" s="56" t="s">
        <v>12</v>
      </c>
      <c r="AH411" s="56" t="s">
        <v>35</v>
      </c>
      <c r="AI411" s="56" t="s">
        <v>36</v>
      </c>
      <c r="AK411" s="56" t="s">
        <v>34</v>
      </c>
      <c r="AL411" s="56" t="s">
        <v>11</v>
      </c>
      <c r="AM411" s="56" t="s">
        <v>12</v>
      </c>
      <c r="AN411" s="56" t="s">
        <v>35</v>
      </c>
      <c r="AO411" s="56" t="s">
        <v>36</v>
      </c>
      <c r="AQ411" s="56" t="s">
        <v>34</v>
      </c>
      <c r="AR411" s="56" t="s">
        <v>11</v>
      </c>
      <c r="AS411" s="56" t="s">
        <v>12</v>
      </c>
      <c r="AT411" s="56" t="s">
        <v>35</v>
      </c>
      <c r="AU411" s="56" t="s">
        <v>36</v>
      </c>
      <c r="AW411" s="56" t="s">
        <v>34</v>
      </c>
      <c r="AX411" s="56" t="s">
        <v>11</v>
      </c>
      <c r="AY411" s="56" t="s">
        <v>12</v>
      </c>
      <c r="AZ411" s="56" t="s">
        <v>35</v>
      </c>
      <c r="BA411" s="56" t="s">
        <v>36</v>
      </c>
    </row>
    <row r="412" spans="1:53">
      <c r="A412" s="57">
        <f>+$A$4</f>
        <v>75</v>
      </c>
      <c r="B412" s="36"/>
      <c r="C412" s="36"/>
      <c r="D412" s="36">
        <f t="shared" ref="D412" si="610">AZ378</f>
        <v>223</v>
      </c>
      <c r="E412" s="36">
        <f t="shared" ref="E412" si="611">+D412*A412*1000</f>
        <v>16725000</v>
      </c>
      <c r="G412" s="57">
        <f>+$A$4</f>
        <v>75</v>
      </c>
      <c r="H412" s="36">
        <v>12</v>
      </c>
      <c r="I412" s="36">
        <v>7</v>
      </c>
      <c r="J412" s="36">
        <f t="shared" ref="J412" si="612">+(H412*12)+I412</f>
        <v>151</v>
      </c>
      <c r="K412" s="36">
        <f t="shared" ref="K412" si="613">+J412*G412*1000</f>
        <v>11325000</v>
      </c>
      <c r="M412" s="57">
        <f>+$A$4</f>
        <v>75</v>
      </c>
      <c r="N412" s="36">
        <v>13</v>
      </c>
      <c r="O412" s="36">
        <v>9</v>
      </c>
      <c r="P412" s="36">
        <f t="shared" ref="P412" si="614">+(N412*12)+O412</f>
        <v>165</v>
      </c>
      <c r="Q412" s="36">
        <f t="shared" ref="Q412" si="615">+P412*M412*1000</f>
        <v>12375000</v>
      </c>
      <c r="S412" s="57">
        <f>+$A$4</f>
        <v>75</v>
      </c>
      <c r="T412" s="36"/>
      <c r="U412" s="36"/>
      <c r="V412" s="36">
        <f t="shared" ref="V412" si="616">+(T412*12)+U412</f>
        <v>0</v>
      </c>
      <c r="W412" s="36">
        <f t="shared" ref="W412" si="617">+V412*S412*1000</f>
        <v>0</v>
      </c>
      <c r="Y412" s="57">
        <f>+$A$4</f>
        <v>75</v>
      </c>
      <c r="Z412" s="36"/>
      <c r="AA412" s="36"/>
      <c r="AB412" s="36">
        <f t="shared" ref="AB412" si="618">+(Z412*12)+AA412</f>
        <v>0</v>
      </c>
      <c r="AC412" s="36">
        <f t="shared" ref="AC412" si="619">+AB412*Y412*1000</f>
        <v>0</v>
      </c>
      <c r="AE412" s="57">
        <f>+$A$4</f>
        <v>75</v>
      </c>
      <c r="AF412" s="36"/>
      <c r="AG412" s="36"/>
      <c r="AH412" s="36">
        <f t="shared" ref="AH412" si="620">+(AF412*12)+AG412</f>
        <v>0</v>
      </c>
      <c r="AI412" s="36">
        <f t="shared" ref="AI412" si="621">+AH412*AE412*1000</f>
        <v>0</v>
      </c>
      <c r="AK412" s="57">
        <f>+$A$4</f>
        <v>75</v>
      </c>
      <c r="AL412" s="36"/>
      <c r="AM412" s="36"/>
      <c r="AN412" s="36">
        <f t="shared" ref="AN412" si="622">+(AL412*12)+AM412</f>
        <v>0</v>
      </c>
      <c r="AO412" s="36">
        <f t="shared" ref="AO412" si="623">+AN412*AK412*1000</f>
        <v>0</v>
      </c>
      <c r="AQ412" s="57">
        <f>+$A$4</f>
        <v>75</v>
      </c>
      <c r="AR412" s="36"/>
      <c r="AS412" s="36"/>
      <c r="AT412" s="36">
        <f t="shared" ref="AT412" si="624">+(AR412*12)+AS412</f>
        <v>0</v>
      </c>
      <c r="AU412" s="36">
        <f t="shared" ref="AU412" si="625">+AT412*AQ412*1000</f>
        <v>0</v>
      </c>
      <c r="AW412" s="57">
        <f>+$A$4</f>
        <v>75</v>
      </c>
      <c r="AX412" s="36"/>
      <c r="AY412" s="36"/>
      <c r="AZ412" s="36">
        <f t="shared" ref="AZ412" si="626">+D412+J412-P412+V412+AB412-AH412+AN412-AT412</f>
        <v>209</v>
      </c>
      <c r="BA412" s="36">
        <f t="shared" ref="BA412" si="627">+AZ412*AW412*1000</f>
        <v>15675000</v>
      </c>
    </row>
    <row r="413" spans="1:53">
      <c r="A413" s="57">
        <f>$A$5</f>
        <v>58</v>
      </c>
      <c r="B413" s="36"/>
      <c r="C413" s="36"/>
      <c r="D413" s="36">
        <f t="shared" ref="D413:D436" si="628">AZ379</f>
        <v>73</v>
      </c>
      <c r="E413" s="36">
        <f t="shared" ref="E413:E438" si="629">+D413*A413*1000</f>
        <v>4234000</v>
      </c>
      <c r="G413" s="57">
        <f>$A$5</f>
        <v>58</v>
      </c>
      <c r="H413" s="36"/>
      <c r="I413" s="36"/>
      <c r="J413" s="36">
        <f t="shared" ref="J413:J438" si="630">+(H413*12)+I413</f>
        <v>0</v>
      </c>
      <c r="K413" s="36">
        <f t="shared" ref="K413:K438" si="631">+J413*G413*1000</f>
        <v>0</v>
      </c>
      <c r="M413" s="57">
        <f>$A$5</f>
        <v>58</v>
      </c>
      <c r="N413" s="36"/>
      <c r="O413" s="36"/>
      <c r="P413" s="36">
        <f t="shared" ref="P413:P438" si="632">+(N413*12)+O413</f>
        <v>0</v>
      </c>
      <c r="Q413" s="36">
        <f t="shared" ref="Q413:Q438" si="633">+P413*M413*1000</f>
        <v>0</v>
      </c>
      <c r="S413" s="57">
        <f>$A$5</f>
        <v>58</v>
      </c>
      <c r="T413" s="36"/>
      <c r="U413" s="36"/>
      <c r="V413" s="36">
        <f t="shared" ref="V413:V438" si="634">+(T413*12)+U413</f>
        <v>0</v>
      </c>
      <c r="W413" s="36">
        <f t="shared" ref="W413:W438" si="635">+V413*S413*1000</f>
        <v>0</v>
      </c>
      <c r="Y413" s="57">
        <f>$A$5</f>
        <v>58</v>
      </c>
      <c r="Z413" s="36"/>
      <c r="AA413" s="36"/>
      <c r="AB413" s="36">
        <f t="shared" ref="AB413:AB438" si="636">+(Z413*12)+AA413</f>
        <v>0</v>
      </c>
      <c r="AC413" s="36">
        <f t="shared" ref="AC413:AC438" si="637">+AB413*Y413*1000</f>
        <v>0</v>
      </c>
      <c r="AE413" s="57">
        <f>$A$5</f>
        <v>58</v>
      </c>
      <c r="AF413" s="36"/>
      <c r="AG413" s="36"/>
      <c r="AH413" s="36">
        <f t="shared" ref="AH413:AH438" si="638">+(AF413*12)+AG413</f>
        <v>0</v>
      </c>
      <c r="AI413" s="36">
        <f t="shared" ref="AI413:AI438" si="639">+AH413*AE413*1000</f>
        <v>0</v>
      </c>
      <c r="AK413" s="57">
        <f>$A$5</f>
        <v>58</v>
      </c>
      <c r="AL413" s="36"/>
      <c r="AM413" s="36"/>
      <c r="AN413" s="36">
        <f t="shared" ref="AN413:AN438" si="640">+(AL413*12)+AM413</f>
        <v>0</v>
      </c>
      <c r="AO413" s="36">
        <f t="shared" ref="AO413:AO438" si="641">+AN413*AK413*1000</f>
        <v>0</v>
      </c>
      <c r="AQ413" s="57">
        <f>$A$5</f>
        <v>58</v>
      </c>
      <c r="AR413" s="36"/>
      <c r="AS413" s="36"/>
      <c r="AT413" s="36">
        <f t="shared" ref="AT413:AT438" si="642">+(AR413*12)+AS413</f>
        <v>0</v>
      </c>
      <c r="AU413" s="36">
        <f t="shared" ref="AU413:AU438" si="643">+AT413*AQ413*1000</f>
        <v>0</v>
      </c>
      <c r="AW413" s="57">
        <f>$A$5</f>
        <v>58</v>
      </c>
      <c r="AX413" s="36"/>
      <c r="AY413" s="36"/>
      <c r="AZ413" s="36">
        <f t="shared" ref="AZ413:AZ438" si="644">+D413+J413-P413+V413+AB413-AH413+AN413-AT413</f>
        <v>73</v>
      </c>
      <c r="BA413" s="36">
        <f t="shared" ref="BA413:BA438" si="645">+AZ413*AW413*1000</f>
        <v>4234000</v>
      </c>
    </row>
    <row r="414" spans="1:53">
      <c r="A414" s="57">
        <f>+$A$6</f>
        <v>80</v>
      </c>
      <c r="B414" s="36"/>
      <c r="C414" s="36"/>
      <c r="D414" s="36">
        <f>AZ380</f>
        <v>-8</v>
      </c>
      <c r="E414" s="36">
        <f t="shared" si="629"/>
        <v>-640000</v>
      </c>
      <c r="G414" s="57">
        <f>+$A$6</f>
        <v>80</v>
      </c>
      <c r="H414" s="36"/>
      <c r="I414" s="36"/>
      <c r="J414" s="36">
        <f t="shared" si="630"/>
        <v>0</v>
      </c>
      <c r="K414" s="36">
        <f t="shared" si="631"/>
        <v>0</v>
      </c>
      <c r="M414" s="57">
        <f>+$A$6</f>
        <v>80</v>
      </c>
      <c r="N414" s="36"/>
      <c r="O414" s="36">
        <v>4</v>
      </c>
      <c r="P414" s="36">
        <f t="shared" si="632"/>
        <v>4</v>
      </c>
      <c r="Q414" s="36">
        <f t="shared" si="633"/>
        <v>320000</v>
      </c>
      <c r="S414" s="57">
        <f>+$A$6</f>
        <v>80</v>
      </c>
      <c r="T414" s="36"/>
      <c r="U414" s="36"/>
      <c r="V414" s="36">
        <f t="shared" si="634"/>
        <v>0</v>
      </c>
      <c r="W414" s="36">
        <f t="shared" si="635"/>
        <v>0</v>
      </c>
      <c r="Y414" s="57">
        <f>+$A$6</f>
        <v>80</v>
      </c>
      <c r="Z414" s="36"/>
      <c r="AA414" s="36"/>
      <c r="AB414" s="36">
        <f t="shared" si="636"/>
        <v>0</v>
      </c>
      <c r="AC414" s="36">
        <f t="shared" si="637"/>
        <v>0</v>
      </c>
      <c r="AE414" s="57">
        <f>+$A$6</f>
        <v>80</v>
      </c>
      <c r="AF414" s="36"/>
      <c r="AG414" s="36"/>
      <c r="AH414" s="36">
        <f t="shared" si="638"/>
        <v>0</v>
      </c>
      <c r="AI414" s="36">
        <f t="shared" si="639"/>
        <v>0</v>
      </c>
      <c r="AK414" s="57">
        <f>+$A$6</f>
        <v>80</v>
      </c>
      <c r="AL414" s="36"/>
      <c r="AM414" s="36"/>
      <c r="AN414" s="36">
        <f t="shared" si="640"/>
        <v>0</v>
      </c>
      <c r="AO414" s="36">
        <f t="shared" si="641"/>
        <v>0</v>
      </c>
      <c r="AQ414" s="57">
        <f>+$A$6</f>
        <v>80</v>
      </c>
      <c r="AR414" s="36"/>
      <c r="AS414" s="36"/>
      <c r="AT414" s="36">
        <f t="shared" si="642"/>
        <v>0</v>
      </c>
      <c r="AU414" s="36">
        <f t="shared" si="643"/>
        <v>0</v>
      </c>
      <c r="AW414" s="57">
        <f>+$A$6</f>
        <v>80</v>
      </c>
      <c r="AX414" s="36"/>
      <c r="AY414" s="36"/>
      <c r="AZ414" s="36">
        <f t="shared" si="644"/>
        <v>-12</v>
      </c>
      <c r="BA414" s="36">
        <f t="shared" si="645"/>
        <v>-960000</v>
      </c>
    </row>
    <row r="415" spans="1:53">
      <c r="A415" s="57">
        <f>+$A$7</f>
        <v>60</v>
      </c>
      <c r="B415" s="36"/>
      <c r="C415" s="36"/>
      <c r="D415" s="36">
        <f t="shared" si="628"/>
        <v>0</v>
      </c>
      <c r="E415" s="36">
        <f t="shared" si="629"/>
        <v>0</v>
      </c>
      <c r="G415" s="57">
        <f>+$A$7</f>
        <v>60</v>
      </c>
      <c r="H415" s="36">
        <v>5</v>
      </c>
      <c r="I415" s="36"/>
      <c r="J415" s="36">
        <f t="shared" si="630"/>
        <v>60</v>
      </c>
      <c r="K415" s="36">
        <f t="shared" si="631"/>
        <v>3600000</v>
      </c>
      <c r="M415" s="57">
        <f>+$A$7</f>
        <v>60</v>
      </c>
      <c r="N415" s="36"/>
      <c r="O415" s="36"/>
      <c r="P415" s="36">
        <f t="shared" si="632"/>
        <v>0</v>
      </c>
      <c r="Q415" s="36">
        <f t="shared" si="633"/>
        <v>0</v>
      </c>
      <c r="S415" s="57">
        <f>+$A$7</f>
        <v>60</v>
      </c>
      <c r="T415" s="36"/>
      <c r="U415" s="36"/>
      <c r="V415" s="36">
        <f t="shared" si="634"/>
        <v>0</v>
      </c>
      <c r="W415" s="36">
        <f t="shared" si="635"/>
        <v>0</v>
      </c>
      <c r="Y415" s="57">
        <f>+$A$7</f>
        <v>60</v>
      </c>
      <c r="Z415" s="36"/>
      <c r="AA415" s="36"/>
      <c r="AB415" s="36">
        <f t="shared" si="636"/>
        <v>0</v>
      </c>
      <c r="AC415" s="36">
        <f t="shared" si="637"/>
        <v>0</v>
      </c>
      <c r="AE415" s="57">
        <f>+$A$7</f>
        <v>60</v>
      </c>
      <c r="AF415" s="36"/>
      <c r="AG415" s="36"/>
      <c r="AH415" s="36">
        <f t="shared" si="638"/>
        <v>0</v>
      </c>
      <c r="AI415" s="36">
        <f t="shared" si="639"/>
        <v>0</v>
      </c>
      <c r="AK415" s="57">
        <f>+$A$7</f>
        <v>60</v>
      </c>
      <c r="AL415" s="36"/>
      <c r="AM415" s="36"/>
      <c r="AN415" s="36">
        <f t="shared" si="640"/>
        <v>0</v>
      </c>
      <c r="AO415" s="36">
        <f t="shared" si="641"/>
        <v>0</v>
      </c>
      <c r="AQ415" s="57">
        <f>+$A$7</f>
        <v>60</v>
      </c>
      <c r="AR415" s="36"/>
      <c r="AS415" s="36"/>
      <c r="AT415" s="36">
        <f t="shared" si="642"/>
        <v>0</v>
      </c>
      <c r="AU415" s="36">
        <f t="shared" si="643"/>
        <v>0</v>
      </c>
      <c r="AW415" s="57">
        <f>+$A$7</f>
        <v>60</v>
      </c>
      <c r="AX415" s="36"/>
      <c r="AY415" s="36"/>
      <c r="AZ415" s="36">
        <f t="shared" si="644"/>
        <v>60</v>
      </c>
      <c r="BA415" s="36">
        <f t="shared" si="645"/>
        <v>3600000</v>
      </c>
    </row>
    <row r="416" spans="1:53">
      <c r="A416" s="57">
        <f>+$A$8</f>
        <v>82</v>
      </c>
      <c r="B416" s="36"/>
      <c r="C416" s="36"/>
      <c r="D416" s="36">
        <f t="shared" si="628"/>
        <v>25</v>
      </c>
      <c r="E416" s="36">
        <f t="shared" si="629"/>
        <v>2050000</v>
      </c>
      <c r="G416" s="57">
        <f>+$A$8</f>
        <v>82</v>
      </c>
      <c r="H416" s="36"/>
      <c r="I416" s="36"/>
      <c r="J416" s="36">
        <f t="shared" si="630"/>
        <v>0</v>
      </c>
      <c r="K416" s="36">
        <f t="shared" si="631"/>
        <v>0</v>
      </c>
      <c r="M416" s="57">
        <f>+$A$8</f>
        <v>82</v>
      </c>
      <c r="N416" s="36"/>
      <c r="O416" s="36"/>
      <c r="P416" s="36">
        <f t="shared" si="632"/>
        <v>0</v>
      </c>
      <c r="Q416" s="36">
        <f t="shared" si="633"/>
        <v>0</v>
      </c>
      <c r="S416" s="57">
        <f>+$A$8</f>
        <v>82</v>
      </c>
      <c r="T416" s="36"/>
      <c r="U416" s="36"/>
      <c r="V416" s="36">
        <f t="shared" si="634"/>
        <v>0</v>
      </c>
      <c r="W416" s="36">
        <f t="shared" si="635"/>
        <v>0</v>
      </c>
      <c r="Y416" s="57">
        <f>+$A$8</f>
        <v>82</v>
      </c>
      <c r="Z416" s="36"/>
      <c r="AA416" s="36"/>
      <c r="AB416" s="36">
        <f t="shared" si="636"/>
        <v>0</v>
      </c>
      <c r="AC416" s="36">
        <f t="shared" si="637"/>
        <v>0</v>
      </c>
      <c r="AE416" s="57">
        <f>+$A$8</f>
        <v>82</v>
      </c>
      <c r="AF416" s="36"/>
      <c r="AG416" s="36"/>
      <c r="AH416" s="36">
        <f t="shared" si="638"/>
        <v>0</v>
      </c>
      <c r="AI416" s="36">
        <f t="shared" si="639"/>
        <v>0</v>
      </c>
      <c r="AK416" s="57">
        <f>+$A$8</f>
        <v>82</v>
      </c>
      <c r="AL416" s="36"/>
      <c r="AM416" s="36"/>
      <c r="AN416" s="36">
        <f t="shared" si="640"/>
        <v>0</v>
      </c>
      <c r="AO416" s="36">
        <f t="shared" si="641"/>
        <v>0</v>
      </c>
      <c r="AQ416" s="57">
        <f>+$A$8</f>
        <v>82</v>
      </c>
      <c r="AR416" s="36"/>
      <c r="AS416" s="36"/>
      <c r="AT416" s="36">
        <f t="shared" si="642"/>
        <v>0</v>
      </c>
      <c r="AU416" s="36">
        <f t="shared" si="643"/>
        <v>0</v>
      </c>
      <c r="AW416" s="57">
        <f>+$A$8</f>
        <v>82</v>
      </c>
      <c r="AX416" s="36"/>
      <c r="AY416" s="36"/>
      <c r="AZ416" s="36">
        <f t="shared" si="644"/>
        <v>25</v>
      </c>
      <c r="BA416" s="36">
        <f t="shared" si="645"/>
        <v>2050000</v>
      </c>
    </row>
    <row r="417" spans="1:53">
      <c r="A417" s="57">
        <f>+$A$9</f>
        <v>70</v>
      </c>
      <c r="B417" s="36"/>
      <c r="C417" s="36"/>
      <c r="D417" s="36">
        <f t="shared" si="628"/>
        <v>0</v>
      </c>
      <c r="E417" s="36">
        <f t="shared" si="629"/>
        <v>0</v>
      </c>
      <c r="G417" s="57">
        <f>+$A$9</f>
        <v>70</v>
      </c>
      <c r="H417" s="36">
        <v>7</v>
      </c>
      <c r="I417" s="36">
        <v>2</v>
      </c>
      <c r="J417" s="36">
        <f t="shared" si="630"/>
        <v>86</v>
      </c>
      <c r="K417" s="36">
        <f t="shared" si="631"/>
        <v>6020000</v>
      </c>
      <c r="M417" s="57">
        <f>+$A$9</f>
        <v>70</v>
      </c>
      <c r="N417" s="36">
        <v>4</v>
      </c>
      <c r="O417" s="36">
        <v>8</v>
      </c>
      <c r="P417" s="36">
        <f t="shared" si="632"/>
        <v>56</v>
      </c>
      <c r="Q417" s="36">
        <f t="shared" si="633"/>
        <v>3920000</v>
      </c>
      <c r="S417" s="57">
        <f>+$A$9</f>
        <v>70</v>
      </c>
      <c r="T417" s="36"/>
      <c r="U417" s="36"/>
      <c r="V417" s="36">
        <f t="shared" si="634"/>
        <v>0</v>
      </c>
      <c r="W417" s="36">
        <f t="shared" si="635"/>
        <v>0</v>
      </c>
      <c r="Y417" s="57">
        <f>+$A$9</f>
        <v>70</v>
      </c>
      <c r="Z417" s="36"/>
      <c r="AA417" s="36"/>
      <c r="AB417" s="36">
        <f t="shared" si="636"/>
        <v>0</v>
      </c>
      <c r="AC417" s="36">
        <f t="shared" si="637"/>
        <v>0</v>
      </c>
      <c r="AE417" s="57">
        <f>+$A$9</f>
        <v>70</v>
      </c>
      <c r="AF417" s="36"/>
      <c r="AG417" s="36"/>
      <c r="AH417" s="36">
        <f t="shared" si="638"/>
        <v>0</v>
      </c>
      <c r="AI417" s="36">
        <f t="shared" si="639"/>
        <v>0</v>
      </c>
      <c r="AK417" s="57">
        <f>+$A$9</f>
        <v>70</v>
      </c>
      <c r="AL417" s="36"/>
      <c r="AM417" s="36"/>
      <c r="AN417" s="36">
        <f t="shared" si="640"/>
        <v>0</v>
      </c>
      <c r="AO417" s="36">
        <f t="shared" si="641"/>
        <v>0</v>
      </c>
      <c r="AQ417" s="57">
        <f>+$A$9</f>
        <v>70</v>
      </c>
      <c r="AR417" s="36"/>
      <c r="AS417" s="36"/>
      <c r="AT417" s="36">
        <f t="shared" si="642"/>
        <v>0</v>
      </c>
      <c r="AU417" s="36">
        <f t="shared" si="643"/>
        <v>0</v>
      </c>
      <c r="AW417" s="57">
        <f>+$A$9</f>
        <v>70</v>
      </c>
      <c r="AX417" s="36"/>
      <c r="AY417" s="36"/>
      <c r="AZ417" s="36">
        <f t="shared" si="644"/>
        <v>30</v>
      </c>
      <c r="BA417" s="36">
        <f t="shared" si="645"/>
        <v>2100000</v>
      </c>
    </row>
    <row r="418" spans="1:53">
      <c r="A418" s="57">
        <f>+$A$10</f>
        <v>90</v>
      </c>
      <c r="B418" s="36"/>
      <c r="C418" s="36"/>
      <c r="D418" s="36">
        <f t="shared" si="628"/>
        <v>-264</v>
      </c>
      <c r="E418" s="36">
        <f t="shared" si="629"/>
        <v>-23760000</v>
      </c>
      <c r="G418" s="57">
        <f>+$A$10</f>
        <v>90</v>
      </c>
      <c r="H418" s="36"/>
      <c r="I418" s="36"/>
      <c r="J418" s="36">
        <f t="shared" si="630"/>
        <v>0</v>
      </c>
      <c r="K418" s="36">
        <f t="shared" si="631"/>
        <v>0</v>
      </c>
      <c r="M418" s="57">
        <f>+$A$10</f>
        <v>90</v>
      </c>
      <c r="N418" s="36">
        <v>1</v>
      </c>
      <c r="O418" s="36"/>
      <c r="P418" s="36">
        <f t="shared" si="632"/>
        <v>12</v>
      </c>
      <c r="Q418" s="36">
        <f t="shared" si="633"/>
        <v>1080000</v>
      </c>
      <c r="S418" s="57">
        <f>+$A$10</f>
        <v>90</v>
      </c>
      <c r="T418" s="36"/>
      <c r="U418" s="36"/>
      <c r="V418" s="36">
        <f t="shared" si="634"/>
        <v>0</v>
      </c>
      <c r="W418" s="36">
        <f t="shared" si="635"/>
        <v>0</v>
      </c>
      <c r="Y418" s="57">
        <f>+$A$10</f>
        <v>90</v>
      </c>
      <c r="Z418" s="36"/>
      <c r="AA418" s="36"/>
      <c r="AB418" s="36">
        <f t="shared" si="636"/>
        <v>0</v>
      </c>
      <c r="AC418" s="36">
        <f t="shared" si="637"/>
        <v>0</v>
      </c>
      <c r="AE418" s="57">
        <f>+$A$10</f>
        <v>90</v>
      </c>
      <c r="AF418" s="36"/>
      <c r="AG418" s="36"/>
      <c r="AH418" s="36">
        <f t="shared" si="638"/>
        <v>0</v>
      </c>
      <c r="AI418" s="36">
        <f t="shared" si="639"/>
        <v>0</v>
      </c>
      <c r="AK418" s="57">
        <f>+$A$10</f>
        <v>90</v>
      </c>
      <c r="AL418" s="36"/>
      <c r="AM418" s="36"/>
      <c r="AN418" s="36">
        <f t="shared" si="640"/>
        <v>0</v>
      </c>
      <c r="AO418" s="36">
        <f t="shared" si="641"/>
        <v>0</v>
      </c>
      <c r="AQ418" s="57">
        <f>+$A$10</f>
        <v>90</v>
      </c>
      <c r="AR418" s="36"/>
      <c r="AS418" s="36"/>
      <c r="AT418" s="36">
        <f t="shared" si="642"/>
        <v>0</v>
      </c>
      <c r="AU418" s="36">
        <f t="shared" si="643"/>
        <v>0</v>
      </c>
      <c r="AW418" s="57">
        <f>+$A$10</f>
        <v>90</v>
      </c>
      <c r="AX418" s="36"/>
      <c r="AY418" s="36"/>
      <c r="AZ418" s="36">
        <f t="shared" si="644"/>
        <v>-276</v>
      </c>
      <c r="BA418" s="36">
        <f t="shared" si="645"/>
        <v>-24840000</v>
      </c>
    </row>
    <row r="419" spans="1:53">
      <c r="A419" s="57">
        <f>+$A$11</f>
        <v>68</v>
      </c>
      <c r="B419" s="36"/>
      <c r="C419" s="36"/>
      <c r="D419" s="36">
        <f t="shared" si="628"/>
        <v>1</v>
      </c>
      <c r="E419" s="36">
        <f t="shared" si="629"/>
        <v>68000</v>
      </c>
      <c r="G419" s="57">
        <f>+$A$11</f>
        <v>68</v>
      </c>
      <c r="H419" s="36"/>
      <c r="I419" s="36"/>
      <c r="J419" s="36">
        <f t="shared" si="630"/>
        <v>0</v>
      </c>
      <c r="K419" s="36">
        <f t="shared" si="631"/>
        <v>0</v>
      </c>
      <c r="M419" s="57">
        <f>+$A$11</f>
        <v>68</v>
      </c>
      <c r="N419" s="36"/>
      <c r="O419" s="36"/>
      <c r="P419" s="36">
        <f t="shared" si="632"/>
        <v>0</v>
      </c>
      <c r="Q419" s="36">
        <f t="shared" si="633"/>
        <v>0</v>
      </c>
      <c r="S419" s="57">
        <f>+$A$11</f>
        <v>68</v>
      </c>
      <c r="T419" s="36"/>
      <c r="U419" s="36"/>
      <c r="V419" s="36">
        <f t="shared" si="634"/>
        <v>0</v>
      </c>
      <c r="W419" s="36">
        <f t="shared" si="635"/>
        <v>0</v>
      </c>
      <c r="Y419" s="57">
        <f>+$A$11</f>
        <v>68</v>
      </c>
      <c r="Z419" s="36"/>
      <c r="AA419" s="36"/>
      <c r="AB419" s="36">
        <f t="shared" si="636"/>
        <v>0</v>
      </c>
      <c r="AC419" s="36">
        <f t="shared" si="637"/>
        <v>0</v>
      </c>
      <c r="AE419" s="57">
        <f>+$A$11</f>
        <v>68</v>
      </c>
      <c r="AF419" s="36"/>
      <c r="AG419" s="36"/>
      <c r="AH419" s="36">
        <f t="shared" si="638"/>
        <v>0</v>
      </c>
      <c r="AI419" s="36">
        <f t="shared" si="639"/>
        <v>0</v>
      </c>
      <c r="AK419" s="57">
        <f>+$A$11</f>
        <v>68</v>
      </c>
      <c r="AL419" s="36"/>
      <c r="AM419" s="36"/>
      <c r="AN419" s="36">
        <f t="shared" si="640"/>
        <v>0</v>
      </c>
      <c r="AO419" s="36">
        <f t="shared" si="641"/>
        <v>0</v>
      </c>
      <c r="AQ419" s="57">
        <f>+$A$11</f>
        <v>68</v>
      </c>
      <c r="AR419" s="36"/>
      <c r="AS419" s="36"/>
      <c r="AT419" s="36">
        <f t="shared" si="642"/>
        <v>0</v>
      </c>
      <c r="AU419" s="36">
        <f t="shared" si="643"/>
        <v>0</v>
      </c>
      <c r="AW419" s="57">
        <f>+$A$11</f>
        <v>68</v>
      </c>
      <c r="AX419" s="36"/>
      <c r="AY419" s="36"/>
      <c r="AZ419" s="36">
        <f t="shared" si="644"/>
        <v>1</v>
      </c>
      <c r="BA419" s="36">
        <f t="shared" si="645"/>
        <v>68000</v>
      </c>
    </row>
    <row r="420" spans="1:53">
      <c r="A420" s="57">
        <f>+$A$12</f>
        <v>135</v>
      </c>
      <c r="B420" s="36"/>
      <c r="C420" s="36"/>
      <c r="D420" s="36">
        <f t="shared" si="628"/>
        <v>59</v>
      </c>
      <c r="E420" s="36">
        <f t="shared" si="629"/>
        <v>7965000</v>
      </c>
      <c r="G420" s="57">
        <f>+$A$12</f>
        <v>135</v>
      </c>
      <c r="H420" s="36"/>
      <c r="I420" s="36"/>
      <c r="J420" s="36">
        <f t="shared" si="630"/>
        <v>0</v>
      </c>
      <c r="K420" s="36">
        <f t="shared" si="631"/>
        <v>0</v>
      </c>
      <c r="M420" s="57">
        <f>+$A$12</f>
        <v>135</v>
      </c>
      <c r="N420" s="36"/>
      <c r="O420" s="36"/>
      <c r="P420" s="36">
        <f t="shared" si="632"/>
        <v>0</v>
      </c>
      <c r="Q420" s="36">
        <f t="shared" si="633"/>
        <v>0</v>
      </c>
      <c r="S420" s="57">
        <f>+$A$12</f>
        <v>135</v>
      </c>
      <c r="T420" s="36"/>
      <c r="U420" s="36"/>
      <c r="V420" s="36">
        <f t="shared" si="634"/>
        <v>0</v>
      </c>
      <c r="W420" s="36">
        <f t="shared" si="635"/>
        <v>0</v>
      </c>
      <c r="Y420" s="57">
        <f>+$A$12</f>
        <v>135</v>
      </c>
      <c r="Z420" s="36"/>
      <c r="AA420" s="36"/>
      <c r="AB420" s="36">
        <f t="shared" si="636"/>
        <v>0</v>
      </c>
      <c r="AC420" s="36">
        <f t="shared" si="637"/>
        <v>0</v>
      </c>
      <c r="AE420" s="57">
        <f>+$A$12</f>
        <v>135</v>
      </c>
      <c r="AF420" s="36"/>
      <c r="AG420" s="36"/>
      <c r="AH420" s="36">
        <f t="shared" si="638"/>
        <v>0</v>
      </c>
      <c r="AI420" s="36">
        <f t="shared" si="639"/>
        <v>0</v>
      </c>
      <c r="AK420" s="57">
        <f>+$A$12</f>
        <v>135</v>
      </c>
      <c r="AL420" s="36"/>
      <c r="AM420" s="36"/>
      <c r="AN420" s="36">
        <f t="shared" si="640"/>
        <v>0</v>
      </c>
      <c r="AO420" s="36">
        <f t="shared" si="641"/>
        <v>0</v>
      </c>
      <c r="AQ420" s="57">
        <f>+$A$12</f>
        <v>135</v>
      </c>
      <c r="AR420" s="36"/>
      <c r="AS420" s="36"/>
      <c r="AT420" s="36">
        <f t="shared" si="642"/>
        <v>0</v>
      </c>
      <c r="AU420" s="36">
        <f t="shared" si="643"/>
        <v>0</v>
      </c>
      <c r="AW420" s="57">
        <f>+$A$12</f>
        <v>135</v>
      </c>
      <c r="AX420" s="36"/>
      <c r="AY420" s="36"/>
      <c r="AZ420" s="36">
        <f t="shared" si="644"/>
        <v>59</v>
      </c>
      <c r="BA420" s="36">
        <f t="shared" si="645"/>
        <v>7965000</v>
      </c>
    </row>
    <row r="421" spans="1:53">
      <c r="A421" s="57">
        <f>+$A$13</f>
        <v>100</v>
      </c>
      <c r="B421" s="36"/>
      <c r="C421" s="36"/>
      <c r="D421" s="36">
        <f t="shared" si="628"/>
        <v>5</v>
      </c>
      <c r="E421" s="36">
        <f t="shared" si="629"/>
        <v>500000</v>
      </c>
      <c r="G421" s="57">
        <f>+$A$13</f>
        <v>100</v>
      </c>
      <c r="H421" s="36"/>
      <c r="I421" s="36"/>
      <c r="J421" s="36">
        <f t="shared" si="630"/>
        <v>0</v>
      </c>
      <c r="K421" s="36">
        <f t="shared" si="631"/>
        <v>0</v>
      </c>
      <c r="M421" s="57">
        <f>+$A$13</f>
        <v>100</v>
      </c>
      <c r="N421" s="36"/>
      <c r="O421" s="36"/>
      <c r="P421" s="36">
        <f t="shared" si="632"/>
        <v>0</v>
      </c>
      <c r="Q421" s="36">
        <f t="shared" si="633"/>
        <v>0</v>
      </c>
      <c r="S421" s="57">
        <f>+$A$13</f>
        <v>100</v>
      </c>
      <c r="T421" s="36"/>
      <c r="U421" s="36"/>
      <c r="V421" s="36">
        <f t="shared" si="634"/>
        <v>0</v>
      </c>
      <c r="W421" s="36">
        <f t="shared" si="635"/>
        <v>0</v>
      </c>
      <c r="Y421" s="57">
        <f>+$A$13</f>
        <v>100</v>
      </c>
      <c r="Z421" s="36"/>
      <c r="AA421" s="36"/>
      <c r="AB421" s="36">
        <f t="shared" si="636"/>
        <v>0</v>
      </c>
      <c r="AC421" s="36">
        <f t="shared" si="637"/>
        <v>0</v>
      </c>
      <c r="AE421" s="57">
        <f>+$A$13</f>
        <v>100</v>
      </c>
      <c r="AF421" s="36"/>
      <c r="AG421" s="36"/>
      <c r="AH421" s="36">
        <f t="shared" si="638"/>
        <v>0</v>
      </c>
      <c r="AI421" s="36">
        <f t="shared" si="639"/>
        <v>0</v>
      </c>
      <c r="AK421" s="57">
        <f>+$A$13</f>
        <v>100</v>
      </c>
      <c r="AL421" s="36"/>
      <c r="AM421" s="36"/>
      <c r="AN421" s="36">
        <f t="shared" si="640"/>
        <v>0</v>
      </c>
      <c r="AO421" s="36">
        <f t="shared" si="641"/>
        <v>0</v>
      </c>
      <c r="AQ421" s="57">
        <f>+$A$13</f>
        <v>100</v>
      </c>
      <c r="AR421" s="36"/>
      <c r="AS421" s="36"/>
      <c r="AT421" s="36">
        <f t="shared" si="642"/>
        <v>0</v>
      </c>
      <c r="AU421" s="36">
        <f t="shared" si="643"/>
        <v>0</v>
      </c>
      <c r="AW421" s="57">
        <f>+$A$13</f>
        <v>100</v>
      </c>
      <c r="AX421" s="36"/>
      <c r="AY421" s="36"/>
      <c r="AZ421" s="36">
        <f t="shared" si="644"/>
        <v>5</v>
      </c>
      <c r="BA421" s="36">
        <f t="shared" si="645"/>
        <v>500000</v>
      </c>
    </row>
    <row r="422" spans="1:53">
      <c r="A422" s="57">
        <f>+$A$14</f>
        <v>35</v>
      </c>
      <c r="B422" s="36"/>
      <c r="C422" s="36"/>
      <c r="D422" s="36">
        <f t="shared" si="628"/>
        <v>34</v>
      </c>
      <c r="E422" s="36">
        <f t="shared" si="629"/>
        <v>1190000</v>
      </c>
      <c r="G422" s="57">
        <f>+$A$14</f>
        <v>35</v>
      </c>
      <c r="H422" s="36"/>
      <c r="I422" s="36"/>
      <c r="J422" s="36">
        <f t="shared" si="630"/>
        <v>0</v>
      </c>
      <c r="K422" s="36">
        <f t="shared" si="631"/>
        <v>0</v>
      </c>
      <c r="M422" s="57">
        <f>+$A$14</f>
        <v>35</v>
      </c>
      <c r="N422" s="36"/>
      <c r="O422" s="36"/>
      <c r="P422" s="36">
        <f t="shared" si="632"/>
        <v>0</v>
      </c>
      <c r="Q422" s="36">
        <f t="shared" si="633"/>
        <v>0</v>
      </c>
      <c r="S422" s="57">
        <f>+$A$14</f>
        <v>35</v>
      </c>
      <c r="T422" s="36"/>
      <c r="U422" s="36"/>
      <c r="V422" s="36">
        <f t="shared" si="634"/>
        <v>0</v>
      </c>
      <c r="W422" s="36">
        <f t="shared" si="635"/>
        <v>0</v>
      </c>
      <c r="Y422" s="57">
        <f>+$A$14</f>
        <v>35</v>
      </c>
      <c r="Z422" s="36"/>
      <c r="AA422" s="36"/>
      <c r="AB422" s="36">
        <f t="shared" si="636"/>
        <v>0</v>
      </c>
      <c r="AC422" s="36">
        <f t="shared" si="637"/>
        <v>0</v>
      </c>
      <c r="AE422" s="57">
        <f>+$A$14</f>
        <v>35</v>
      </c>
      <c r="AF422" s="36"/>
      <c r="AG422" s="36"/>
      <c r="AH422" s="36">
        <f t="shared" si="638"/>
        <v>0</v>
      </c>
      <c r="AI422" s="36">
        <f t="shared" si="639"/>
        <v>0</v>
      </c>
      <c r="AK422" s="57">
        <f>+$A$14</f>
        <v>35</v>
      </c>
      <c r="AL422" s="36"/>
      <c r="AM422" s="36"/>
      <c r="AN422" s="36">
        <f t="shared" si="640"/>
        <v>0</v>
      </c>
      <c r="AO422" s="36">
        <f t="shared" si="641"/>
        <v>0</v>
      </c>
      <c r="AQ422" s="57">
        <f>+$A$14</f>
        <v>35</v>
      </c>
      <c r="AR422" s="36"/>
      <c r="AS422" s="36"/>
      <c r="AT422" s="36">
        <f t="shared" si="642"/>
        <v>0</v>
      </c>
      <c r="AU422" s="36">
        <f t="shared" si="643"/>
        <v>0</v>
      </c>
      <c r="AW422" s="57">
        <f>+$A$14</f>
        <v>35</v>
      </c>
      <c r="AX422" s="36"/>
      <c r="AY422" s="36"/>
      <c r="AZ422" s="36">
        <f t="shared" si="644"/>
        <v>34</v>
      </c>
      <c r="BA422" s="36">
        <f t="shared" si="645"/>
        <v>1190000</v>
      </c>
    </row>
    <row r="423" spans="1:53">
      <c r="A423" s="57">
        <f>+$A$15</f>
        <v>57</v>
      </c>
      <c r="B423" s="36"/>
      <c r="C423" s="36"/>
      <c r="D423" s="36">
        <f t="shared" si="628"/>
        <v>0</v>
      </c>
      <c r="E423" s="36">
        <f t="shared" si="629"/>
        <v>0</v>
      </c>
      <c r="G423" s="57">
        <f>+$A$15</f>
        <v>57</v>
      </c>
      <c r="H423" s="36"/>
      <c r="I423" s="36"/>
      <c r="J423" s="36">
        <f t="shared" si="630"/>
        <v>0</v>
      </c>
      <c r="K423" s="36">
        <f t="shared" si="631"/>
        <v>0</v>
      </c>
      <c r="M423" s="57">
        <f>+$A$15</f>
        <v>57</v>
      </c>
      <c r="N423" s="36"/>
      <c r="O423" s="36"/>
      <c r="P423" s="36">
        <f t="shared" si="632"/>
        <v>0</v>
      </c>
      <c r="Q423" s="36">
        <f t="shared" si="633"/>
        <v>0</v>
      </c>
      <c r="S423" s="57">
        <f>+$A$15</f>
        <v>57</v>
      </c>
      <c r="T423" s="36"/>
      <c r="U423" s="36"/>
      <c r="V423" s="36">
        <f t="shared" si="634"/>
        <v>0</v>
      </c>
      <c r="W423" s="36">
        <f t="shared" si="635"/>
        <v>0</v>
      </c>
      <c r="Y423" s="57">
        <f>+$A$15</f>
        <v>57</v>
      </c>
      <c r="Z423" s="36"/>
      <c r="AA423" s="36"/>
      <c r="AB423" s="36">
        <f t="shared" si="636"/>
        <v>0</v>
      </c>
      <c r="AC423" s="36">
        <f t="shared" si="637"/>
        <v>0</v>
      </c>
      <c r="AE423" s="57">
        <f>+$A$15</f>
        <v>57</v>
      </c>
      <c r="AF423" s="36"/>
      <c r="AG423" s="36"/>
      <c r="AH423" s="36">
        <f t="shared" si="638"/>
        <v>0</v>
      </c>
      <c r="AI423" s="36">
        <f t="shared" si="639"/>
        <v>0</v>
      </c>
      <c r="AK423" s="57">
        <f>+$A$15</f>
        <v>57</v>
      </c>
      <c r="AL423" s="36"/>
      <c r="AM423" s="36"/>
      <c r="AN423" s="36">
        <f t="shared" si="640"/>
        <v>0</v>
      </c>
      <c r="AO423" s="36">
        <f t="shared" si="641"/>
        <v>0</v>
      </c>
      <c r="AQ423" s="57">
        <f>+$A$15</f>
        <v>57</v>
      </c>
      <c r="AR423" s="36"/>
      <c r="AS423" s="36"/>
      <c r="AT423" s="36">
        <f t="shared" si="642"/>
        <v>0</v>
      </c>
      <c r="AU423" s="36">
        <f t="shared" si="643"/>
        <v>0</v>
      </c>
      <c r="AW423" s="57">
        <f>+$A$15</f>
        <v>57</v>
      </c>
      <c r="AX423" s="36"/>
      <c r="AY423" s="36"/>
      <c r="AZ423" s="36">
        <f t="shared" si="644"/>
        <v>0</v>
      </c>
      <c r="BA423" s="36">
        <f t="shared" si="645"/>
        <v>0</v>
      </c>
    </row>
    <row r="424" spans="1:53">
      <c r="A424" s="57">
        <f>+$A$16</f>
        <v>20</v>
      </c>
      <c r="B424" s="36"/>
      <c r="C424" s="36"/>
      <c r="D424" s="36">
        <f t="shared" si="628"/>
        <v>117</v>
      </c>
      <c r="E424" s="36">
        <f t="shared" si="629"/>
        <v>2340000</v>
      </c>
      <c r="G424" s="57">
        <f>+$A$16</f>
        <v>20</v>
      </c>
      <c r="H424" s="36"/>
      <c r="I424" s="36"/>
      <c r="J424" s="36">
        <f t="shared" si="630"/>
        <v>0</v>
      </c>
      <c r="K424" s="36">
        <f t="shared" si="631"/>
        <v>0</v>
      </c>
      <c r="M424" s="57">
        <f>+$A$16</f>
        <v>20</v>
      </c>
      <c r="N424" s="36"/>
      <c r="O424" s="36"/>
      <c r="P424" s="36">
        <f t="shared" si="632"/>
        <v>0</v>
      </c>
      <c r="Q424" s="36">
        <f t="shared" si="633"/>
        <v>0</v>
      </c>
      <c r="S424" s="57">
        <f>+$A$16</f>
        <v>20</v>
      </c>
      <c r="T424" s="36"/>
      <c r="U424" s="36"/>
      <c r="V424" s="36">
        <f t="shared" si="634"/>
        <v>0</v>
      </c>
      <c r="W424" s="36">
        <f t="shared" si="635"/>
        <v>0</v>
      </c>
      <c r="Y424" s="57">
        <f>+$A$16</f>
        <v>20</v>
      </c>
      <c r="Z424" s="36"/>
      <c r="AA424" s="36"/>
      <c r="AB424" s="36">
        <f t="shared" si="636"/>
        <v>0</v>
      </c>
      <c r="AC424" s="36">
        <f t="shared" si="637"/>
        <v>0</v>
      </c>
      <c r="AE424" s="57">
        <f>+$A$16</f>
        <v>20</v>
      </c>
      <c r="AF424" s="36"/>
      <c r="AG424" s="36"/>
      <c r="AH424" s="36">
        <f t="shared" si="638"/>
        <v>0</v>
      </c>
      <c r="AI424" s="36">
        <f t="shared" si="639"/>
        <v>0</v>
      </c>
      <c r="AK424" s="57">
        <f>+$A$16</f>
        <v>20</v>
      </c>
      <c r="AL424" s="36"/>
      <c r="AM424" s="36"/>
      <c r="AN424" s="36">
        <f t="shared" si="640"/>
        <v>0</v>
      </c>
      <c r="AO424" s="36">
        <f t="shared" si="641"/>
        <v>0</v>
      </c>
      <c r="AQ424" s="57">
        <f>+$A$16</f>
        <v>20</v>
      </c>
      <c r="AR424" s="36"/>
      <c r="AS424" s="36"/>
      <c r="AT424" s="36">
        <f t="shared" si="642"/>
        <v>0</v>
      </c>
      <c r="AU424" s="36">
        <f t="shared" si="643"/>
        <v>0</v>
      </c>
      <c r="AW424" s="57">
        <f>+$A$16</f>
        <v>20</v>
      </c>
      <c r="AX424" s="36"/>
      <c r="AY424" s="36"/>
      <c r="AZ424" s="36">
        <f t="shared" si="644"/>
        <v>117</v>
      </c>
      <c r="BA424" s="36">
        <f t="shared" si="645"/>
        <v>2340000</v>
      </c>
    </row>
    <row r="425" spans="1:53">
      <c r="A425" s="57">
        <f>+$A$17</f>
        <v>38</v>
      </c>
      <c r="B425" s="36"/>
      <c r="C425" s="36"/>
      <c r="D425" s="36">
        <f t="shared" si="628"/>
        <v>1</v>
      </c>
      <c r="E425" s="36">
        <f t="shared" si="629"/>
        <v>38000</v>
      </c>
      <c r="G425" s="57">
        <f>+$A$17</f>
        <v>38</v>
      </c>
      <c r="H425" s="36"/>
      <c r="I425" s="36"/>
      <c r="J425" s="36">
        <f t="shared" si="630"/>
        <v>0</v>
      </c>
      <c r="K425" s="36">
        <f t="shared" si="631"/>
        <v>0</v>
      </c>
      <c r="M425" s="57">
        <f>+$A$17</f>
        <v>38</v>
      </c>
      <c r="N425" s="36"/>
      <c r="O425" s="36"/>
      <c r="P425" s="36">
        <f t="shared" si="632"/>
        <v>0</v>
      </c>
      <c r="Q425" s="36">
        <f t="shared" si="633"/>
        <v>0</v>
      </c>
      <c r="S425" s="57">
        <f>+$A$17</f>
        <v>38</v>
      </c>
      <c r="T425" s="36"/>
      <c r="U425" s="36"/>
      <c r="V425" s="36">
        <f t="shared" si="634"/>
        <v>0</v>
      </c>
      <c r="W425" s="36">
        <f t="shared" si="635"/>
        <v>0</v>
      </c>
      <c r="Y425" s="57">
        <f>+$A$17</f>
        <v>38</v>
      </c>
      <c r="Z425" s="36"/>
      <c r="AA425" s="36"/>
      <c r="AB425" s="36">
        <f t="shared" si="636"/>
        <v>0</v>
      </c>
      <c r="AC425" s="36">
        <f t="shared" si="637"/>
        <v>0</v>
      </c>
      <c r="AE425" s="57">
        <f>+$A$17</f>
        <v>38</v>
      </c>
      <c r="AF425" s="36"/>
      <c r="AG425" s="36"/>
      <c r="AH425" s="36">
        <f t="shared" si="638"/>
        <v>0</v>
      </c>
      <c r="AI425" s="36">
        <f t="shared" si="639"/>
        <v>0</v>
      </c>
      <c r="AK425" s="57">
        <f>+$A$17</f>
        <v>38</v>
      </c>
      <c r="AL425" s="36"/>
      <c r="AM425" s="36"/>
      <c r="AN425" s="36">
        <f t="shared" si="640"/>
        <v>0</v>
      </c>
      <c r="AO425" s="36">
        <f t="shared" si="641"/>
        <v>0</v>
      </c>
      <c r="AQ425" s="57">
        <f>+$A$17</f>
        <v>38</v>
      </c>
      <c r="AR425" s="36"/>
      <c r="AS425" s="36"/>
      <c r="AT425" s="36">
        <f t="shared" si="642"/>
        <v>0</v>
      </c>
      <c r="AU425" s="36">
        <f t="shared" si="643"/>
        <v>0</v>
      </c>
      <c r="AW425" s="57">
        <f>+$A$17</f>
        <v>38</v>
      </c>
      <c r="AX425" s="36"/>
      <c r="AY425" s="36"/>
      <c r="AZ425" s="36">
        <f t="shared" si="644"/>
        <v>1</v>
      </c>
      <c r="BA425" s="36">
        <f t="shared" si="645"/>
        <v>38000</v>
      </c>
    </row>
    <row r="426" spans="1:53">
      <c r="A426" s="57">
        <f>+$A$18</f>
        <v>40</v>
      </c>
      <c r="B426" s="36"/>
      <c r="C426" s="36"/>
      <c r="D426" s="36">
        <f t="shared" si="628"/>
        <v>-4</v>
      </c>
      <c r="E426" s="36">
        <f t="shared" si="629"/>
        <v>-160000</v>
      </c>
      <c r="G426" s="57">
        <f>+$A$18</f>
        <v>40</v>
      </c>
      <c r="H426" s="36"/>
      <c r="I426" s="36"/>
      <c r="J426" s="36">
        <f t="shared" si="630"/>
        <v>0</v>
      </c>
      <c r="K426" s="36">
        <f t="shared" si="631"/>
        <v>0</v>
      </c>
      <c r="M426" s="57">
        <f>+$A$18</f>
        <v>40</v>
      </c>
      <c r="N426" s="36"/>
      <c r="O426" s="36"/>
      <c r="P426" s="36">
        <f t="shared" si="632"/>
        <v>0</v>
      </c>
      <c r="Q426" s="36">
        <f t="shared" si="633"/>
        <v>0</v>
      </c>
      <c r="S426" s="57">
        <f>+$A$18</f>
        <v>40</v>
      </c>
      <c r="T426" s="36"/>
      <c r="U426" s="36"/>
      <c r="V426" s="36">
        <f t="shared" si="634"/>
        <v>0</v>
      </c>
      <c r="W426" s="36">
        <f t="shared" si="635"/>
        <v>0</v>
      </c>
      <c r="Y426" s="57">
        <f>+$A$18</f>
        <v>40</v>
      </c>
      <c r="Z426" s="36"/>
      <c r="AA426" s="36"/>
      <c r="AB426" s="36">
        <f t="shared" si="636"/>
        <v>0</v>
      </c>
      <c r="AC426" s="36">
        <f t="shared" si="637"/>
        <v>0</v>
      </c>
      <c r="AE426" s="57">
        <f>+$A$18</f>
        <v>40</v>
      </c>
      <c r="AF426" s="36"/>
      <c r="AG426" s="36"/>
      <c r="AH426" s="36">
        <f t="shared" si="638"/>
        <v>0</v>
      </c>
      <c r="AI426" s="36">
        <f t="shared" si="639"/>
        <v>0</v>
      </c>
      <c r="AK426" s="57">
        <f>+$A$18</f>
        <v>40</v>
      </c>
      <c r="AL426" s="36"/>
      <c r="AM426" s="36"/>
      <c r="AN426" s="36">
        <f t="shared" si="640"/>
        <v>0</v>
      </c>
      <c r="AO426" s="36">
        <f t="shared" si="641"/>
        <v>0</v>
      </c>
      <c r="AQ426" s="57">
        <f>+$A$18</f>
        <v>40</v>
      </c>
      <c r="AR426" s="36"/>
      <c r="AS426" s="36"/>
      <c r="AT426" s="36">
        <f t="shared" si="642"/>
        <v>0</v>
      </c>
      <c r="AU426" s="36">
        <f t="shared" si="643"/>
        <v>0</v>
      </c>
      <c r="AW426" s="57">
        <f>+$A$18</f>
        <v>40</v>
      </c>
      <c r="AX426" s="36"/>
      <c r="AY426" s="36"/>
      <c r="AZ426" s="36">
        <f t="shared" si="644"/>
        <v>-4</v>
      </c>
      <c r="BA426" s="36">
        <f t="shared" si="645"/>
        <v>-160000</v>
      </c>
    </row>
    <row r="427" spans="1:53">
      <c r="A427" s="57">
        <f>+$A$19</f>
        <v>42</v>
      </c>
      <c r="B427" s="36"/>
      <c r="C427" s="36"/>
      <c r="D427" s="36">
        <f t="shared" si="628"/>
        <v>1610</v>
      </c>
      <c r="E427" s="36">
        <f t="shared" si="629"/>
        <v>67620000</v>
      </c>
      <c r="G427" s="57">
        <f>+$A$19</f>
        <v>42</v>
      </c>
      <c r="H427" s="36"/>
      <c r="I427" s="36"/>
      <c r="J427" s="36">
        <f t="shared" si="630"/>
        <v>0</v>
      </c>
      <c r="K427" s="36">
        <f t="shared" si="631"/>
        <v>0</v>
      </c>
      <c r="M427" s="57">
        <f>+$A$19</f>
        <v>42</v>
      </c>
      <c r="N427" s="36">
        <v>29</v>
      </c>
      <c r="O427" s="36">
        <v>2</v>
      </c>
      <c r="P427" s="36">
        <f t="shared" si="632"/>
        <v>350</v>
      </c>
      <c r="Q427" s="36">
        <f t="shared" si="633"/>
        <v>14700000</v>
      </c>
      <c r="S427" s="57">
        <f>+$A$19</f>
        <v>42</v>
      </c>
      <c r="T427" s="36"/>
      <c r="U427" s="36"/>
      <c r="V427" s="36">
        <f t="shared" si="634"/>
        <v>0</v>
      </c>
      <c r="W427" s="36">
        <f t="shared" si="635"/>
        <v>0</v>
      </c>
      <c r="Y427" s="57">
        <f>+$A$19</f>
        <v>42</v>
      </c>
      <c r="Z427" s="36"/>
      <c r="AA427" s="36"/>
      <c r="AB427" s="36">
        <f t="shared" si="636"/>
        <v>0</v>
      </c>
      <c r="AC427" s="36">
        <f t="shared" si="637"/>
        <v>0</v>
      </c>
      <c r="AE427" s="57">
        <f>+$A$19</f>
        <v>42</v>
      </c>
      <c r="AF427" s="36"/>
      <c r="AG427" s="36"/>
      <c r="AH427" s="36">
        <f t="shared" si="638"/>
        <v>0</v>
      </c>
      <c r="AI427" s="36">
        <f t="shared" si="639"/>
        <v>0</v>
      </c>
      <c r="AK427" s="57">
        <f>+$A$19</f>
        <v>42</v>
      </c>
      <c r="AL427" s="36"/>
      <c r="AM427" s="36"/>
      <c r="AN427" s="36">
        <f t="shared" si="640"/>
        <v>0</v>
      </c>
      <c r="AO427" s="36">
        <f t="shared" si="641"/>
        <v>0</v>
      </c>
      <c r="AQ427" s="57">
        <f>+$A$19</f>
        <v>42</v>
      </c>
      <c r="AR427" s="36"/>
      <c r="AS427" s="36"/>
      <c r="AT427" s="36">
        <f t="shared" si="642"/>
        <v>0</v>
      </c>
      <c r="AU427" s="36">
        <f t="shared" si="643"/>
        <v>0</v>
      </c>
      <c r="AW427" s="57">
        <f>+$A$19</f>
        <v>42</v>
      </c>
      <c r="AX427" s="36"/>
      <c r="AY427" s="36"/>
      <c r="AZ427" s="36">
        <f t="shared" si="644"/>
        <v>1260</v>
      </c>
      <c r="BA427" s="36">
        <f t="shared" si="645"/>
        <v>52920000</v>
      </c>
    </row>
    <row r="428" spans="1:53">
      <c r="A428" s="57">
        <f>+$A$20</f>
        <v>45</v>
      </c>
      <c r="B428" s="36"/>
      <c r="C428" s="36"/>
      <c r="D428" s="36">
        <f t="shared" si="628"/>
        <v>379</v>
      </c>
      <c r="E428" s="36">
        <f t="shared" si="629"/>
        <v>17055000</v>
      </c>
      <c r="G428" s="57">
        <f>+$A$20</f>
        <v>45</v>
      </c>
      <c r="H428" s="36"/>
      <c r="I428" s="36"/>
      <c r="J428" s="36">
        <f t="shared" si="630"/>
        <v>0</v>
      </c>
      <c r="K428" s="36">
        <f t="shared" si="631"/>
        <v>0</v>
      </c>
      <c r="M428" s="57">
        <f>+$A$20</f>
        <v>45</v>
      </c>
      <c r="N428" s="36"/>
      <c r="O428" s="36"/>
      <c r="P428" s="36">
        <f t="shared" si="632"/>
        <v>0</v>
      </c>
      <c r="Q428" s="36">
        <f t="shared" si="633"/>
        <v>0</v>
      </c>
      <c r="S428" s="57">
        <f>+$A$20</f>
        <v>45</v>
      </c>
      <c r="T428" s="36"/>
      <c r="U428" s="36"/>
      <c r="V428" s="36">
        <f t="shared" si="634"/>
        <v>0</v>
      </c>
      <c r="W428" s="36">
        <f t="shared" si="635"/>
        <v>0</v>
      </c>
      <c r="Y428" s="57">
        <f>+$A$20</f>
        <v>45</v>
      </c>
      <c r="Z428" s="36"/>
      <c r="AA428" s="36"/>
      <c r="AB428" s="36">
        <f t="shared" si="636"/>
        <v>0</v>
      </c>
      <c r="AC428" s="36">
        <f t="shared" si="637"/>
        <v>0</v>
      </c>
      <c r="AE428" s="57">
        <f>+$A$20</f>
        <v>45</v>
      </c>
      <c r="AF428" s="36"/>
      <c r="AG428" s="36"/>
      <c r="AH428" s="36">
        <f t="shared" si="638"/>
        <v>0</v>
      </c>
      <c r="AI428" s="36">
        <f t="shared" si="639"/>
        <v>0</v>
      </c>
      <c r="AK428" s="57">
        <f>+$A$20</f>
        <v>45</v>
      </c>
      <c r="AL428" s="36"/>
      <c r="AM428" s="36"/>
      <c r="AN428" s="36">
        <f t="shared" si="640"/>
        <v>0</v>
      </c>
      <c r="AO428" s="36">
        <f t="shared" si="641"/>
        <v>0</v>
      </c>
      <c r="AQ428" s="57">
        <f>+$A$20</f>
        <v>45</v>
      </c>
      <c r="AR428" s="36"/>
      <c r="AS428" s="36"/>
      <c r="AT428" s="36">
        <f t="shared" si="642"/>
        <v>0</v>
      </c>
      <c r="AU428" s="36">
        <f t="shared" si="643"/>
        <v>0</v>
      </c>
      <c r="AW428" s="57">
        <f>+$A$20</f>
        <v>45</v>
      </c>
      <c r="AX428" s="36"/>
      <c r="AY428" s="36"/>
      <c r="AZ428" s="36">
        <f t="shared" si="644"/>
        <v>379</v>
      </c>
      <c r="BA428" s="36">
        <f t="shared" si="645"/>
        <v>17055000</v>
      </c>
    </row>
    <row r="429" spans="1:53">
      <c r="A429" s="57">
        <f>+$A$21</f>
        <v>50</v>
      </c>
      <c r="B429" s="36"/>
      <c r="C429" s="36"/>
      <c r="D429" s="36">
        <f t="shared" si="628"/>
        <v>-90</v>
      </c>
      <c r="E429" s="36">
        <f t="shared" si="629"/>
        <v>-4500000</v>
      </c>
      <c r="G429" s="57">
        <f>+$A$21</f>
        <v>50</v>
      </c>
      <c r="H429" s="36">
        <v>5</v>
      </c>
      <c r="I429" s="36">
        <v>4</v>
      </c>
      <c r="J429" s="36">
        <f t="shared" si="630"/>
        <v>64</v>
      </c>
      <c r="K429" s="36">
        <f t="shared" si="631"/>
        <v>3200000</v>
      </c>
      <c r="M429" s="57">
        <f>+$A$21</f>
        <v>50</v>
      </c>
      <c r="N429" s="36"/>
      <c r="O429" s="36">
        <v>8</v>
      </c>
      <c r="P429" s="36">
        <f t="shared" si="632"/>
        <v>8</v>
      </c>
      <c r="Q429" s="36">
        <f t="shared" si="633"/>
        <v>400000</v>
      </c>
      <c r="S429" s="57">
        <f>+$A$21</f>
        <v>50</v>
      </c>
      <c r="T429" s="36"/>
      <c r="U429" s="36"/>
      <c r="V429" s="36">
        <f t="shared" si="634"/>
        <v>0</v>
      </c>
      <c r="W429" s="36">
        <f t="shared" si="635"/>
        <v>0</v>
      </c>
      <c r="Y429" s="57">
        <f>+$A$21</f>
        <v>50</v>
      </c>
      <c r="Z429" s="36"/>
      <c r="AA429" s="36"/>
      <c r="AB429" s="36">
        <f t="shared" si="636"/>
        <v>0</v>
      </c>
      <c r="AC429" s="36">
        <f t="shared" si="637"/>
        <v>0</v>
      </c>
      <c r="AE429" s="57">
        <f>+$A$21</f>
        <v>50</v>
      </c>
      <c r="AF429" s="36"/>
      <c r="AG429" s="36"/>
      <c r="AH429" s="36">
        <f t="shared" si="638"/>
        <v>0</v>
      </c>
      <c r="AI429" s="36">
        <f t="shared" si="639"/>
        <v>0</v>
      </c>
      <c r="AK429" s="57">
        <f>+$A$21</f>
        <v>50</v>
      </c>
      <c r="AL429" s="36"/>
      <c r="AM429" s="36"/>
      <c r="AN429" s="36">
        <f t="shared" si="640"/>
        <v>0</v>
      </c>
      <c r="AO429" s="36">
        <f t="shared" si="641"/>
        <v>0</v>
      </c>
      <c r="AQ429" s="57">
        <f>+$A$21</f>
        <v>50</v>
      </c>
      <c r="AR429" s="36"/>
      <c r="AS429" s="36"/>
      <c r="AT429" s="36">
        <f t="shared" si="642"/>
        <v>0</v>
      </c>
      <c r="AU429" s="36">
        <f t="shared" si="643"/>
        <v>0</v>
      </c>
      <c r="AW429" s="57">
        <f>+$A$21</f>
        <v>50</v>
      </c>
      <c r="AX429" s="36"/>
      <c r="AY429" s="36"/>
      <c r="AZ429" s="36">
        <f t="shared" si="644"/>
        <v>-34</v>
      </c>
      <c r="BA429" s="36">
        <f t="shared" si="645"/>
        <v>-1700000</v>
      </c>
    </row>
    <row r="430" spans="1:53">
      <c r="A430" s="57">
        <f>+$A$22</f>
        <v>37</v>
      </c>
      <c r="B430" s="36"/>
      <c r="C430" s="36"/>
      <c r="D430" s="36">
        <f t="shared" si="628"/>
        <v>0</v>
      </c>
      <c r="E430" s="36">
        <f t="shared" si="629"/>
        <v>0</v>
      </c>
      <c r="G430" s="57">
        <f>+$A$22</f>
        <v>37</v>
      </c>
      <c r="H430" s="36"/>
      <c r="I430" s="36"/>
      <c r="J430" s="36">
        <f t="shared" si="630"/>
        <v>0</v>
      </c>
      <c r="K430" s="36">
        <f t="shared" si="631"/>
        <v>0</v>
      </c>
      <c r="M430" s="57">
        <f>+$A$22</f>
        <v>37</v>
      </c>
      <c r="N430" s="36"/>
      <c r="O430" s="36"/>
      <c r="P430" s="36">
        <f t="shared" si="632"/>
        <v>0</v>
      </c>
      <c r="Q430" s="36">
        <f t="shared" si="633"/>
        <v>0</v>
      </c>
      <c r="S430" s="57">
        <f>+$A$22</f>
        <v>37</v>
      </c>
      <c r="T430" s="36"/>
      <c r="U430" s="36"/>
      <c r="V430" s="36">
        <f t="shared" si="634"/>
        <v>0</v>
      </c>
      <c r="W430" s="36">
        <f t="shared" si="635"/>
        <v>0</v>
      </c>
      <c r="Y430" s="57">
        <f>+$A$22</f>
        <v>37</v>
      </c>
      <c r="Z430" s="36"/>
      <c r="AA430" s="36"/>
      <c r="AB430" s="36">
        <f t="shared" si="636"/>
        <v>0</v>
      </c>
      <c r="AC430" s="36">
        <f t="shared" si="637"/>
        <v>0</v>
      </c>
      <c r="AE430" s="57">
        <f>+$A$22</f>
        <v>37</v>
      </c>
      <c r="AF430" s="36"/>
      <c r="AG430" s="36"/>
      <c r="AH430" s="36">
        <f t="shared" si="638"/>
        <v>0</v>
      </c>
      <c r="AI430" s="36">
        <f t="shared" si="639"/>
        <v>0</v>
      </c>
      <c r="AK430" s="57">
        <f>+$A$22</f>
        <v>37</v>
      </c>
      <c r="AL430" s="36"/>
      <c r="AM430" s="36"/>
      <c r="AN430" s="36">
        <f t="shared" si="640"/>
        <v>0</v>
      </c>
      <c r="AO430" s="36">
        <f t="shared" si="641"/>
        <v>0</v>
      </c>
      <c r="AQ430" s="57">
        <f>+$A$22</f>
        <v>37</v>
      </c>
      <c r="AR430" s="36"/>
      <c r="AS430" s="36"/>
      <c r="AT430" s="36">
        <f t="shared" si="642"/>
        <v>0</v>
      </c>
      <c r="AU430" s="36">
        <f t="shared" si="643"/>
        <v>0</v>
      </c>
      <c r="AW430" s="57">
        <f>+$A$22</f>
        <v>37</v>
      </c>
      <c r="AX430" s="36"/>
      <c r="AY430" s="36"/>
      <c r="AZ430" s="36">
        <f t="shared" si="644"/>
        <v>0</v>
      </c>
      <c r="BA430" s="36">
        <f t="shared" si="645"/>
        <v>0</v>
      </c>
    </row>
    <row r="431" spans="1:53">
      <c r="A431" s="57">
        <f>+$A$23</f>
        <v>65</v>
      </c>
      <c r="B431" s="36"/>
      <c r="C431" s="36"/>
      <c r="D431" s="36">
        <f t="shared" si="628"/>
        <v>-769</v>
      </c>
      <c r="E431" s="36">
        <f t="shared" si="629"/>
        <v>-49985000</v>
      </c>
      <c r="G431" s="57">
        <f>+$A$23</f>
        <v>65</v>
      </c>
      <c r="H431" s="36"/>
      <c r="I431" s="36">
        <v>1</v>
      </c>
      <c r="J431" s="36">
        <f t="shared" si="630"/>
        <v>1</v>
      </c>
      <c r="K431" s="36">
        <f t="shared" si="631"/>
        <v>65000</v>
      </c>
      <c r="M431" s="57">
        <f>+$A$23</f>
        <v>65</v>
      </c>
      <c r="N431" s="36">
        <v>8</v>
      </c>
      <c r="O431" s="36">
        <v>2</v>
      </c>
      <c r="P431" s="36">
        <f t="shared" si="632"/>
        <v>98</v>
      </c>
      <c r="Q431" s="36">
        <f t="shared" si="633"/>
        <v>6370000</v>
      </c>
      <c r="S431" s="57">
        <f>+$A$23</f>
        <v>65</v>
      </c>
      <c r="T431" s="36"/>
      <c r="U431" s="36"/>
      <c r="V431" s="36">
        <f t="shared" si="634"/>
        <v>0</v>
      </c>
      <c r="W431" s="36">
        <f t="shared" si="635"/>
        <v>0</v>
      </c>
      <c r="Y431" s="57">
        <f>+$A$23</f>
        <v>65</v>
      </c>
      <c r="Z431" s="36"/>
      <c r="AA431" s="36"/>
      <c r="AB431" s="36">
        <f t="shared" si="636"/>
        <v>0</v>
      </c>
      <c r="AC431" s="36">
        <f t="shared" si="637"/>
        <v>0</v>
      </c>
      <c r="AE431" s="57">
        <f>+$A$23</f>
        <v>65</v>
      </c>
      <c r="AF431" s="36"/>
      <c r="AG431" s="36"/>
      <c r="AH431" s="36">
        <f t="shared" si="638"/>
        <v>0</v>
      </c>
      <c r="AI431" s="36">
        <f t="shared" si="639"/>
        <v>0</v>
      </c>
      <c r="AK431" s="57">
        <f>+$A$23</f>
        <v>65</v>
      </c>
      <c r="AL431" s="36"/>
      <c r="AM431" s="36"/>
      <c r="AN431" s="36">
        <f t="shared" si="640"/>
        <v>0</v>
      </c>
      <c r="AO431" s="36">
        <f t="shared" si="641"/>
        <v>0</v>
      </c>
      <c r="AQ431" s="57">
        <f>+$A$23</f>
        <v>65</v>
      </c>
      <c r="AR431" s="36"/>
      <c r="AS431" s="36"/>
      <c r="AT431" s="36">
        <f t="shared" si="642"/>
        <v>0</v>
      </c>
      <c r="AU431" s="36">
        <f t="shared" si="643"/>
        <v>0</v>
      </c>
      <c r="AW431" s="57">
        <f>+$A$23</f>
        <v>65</v>
      </c>
      <c r="AX431" s="36"/>
      <c r="AY431" s="36"/>
      <c r="AZ431" s="36">
        <f t="shared" si="644"/>
        <v>-866</v>
      </c>
      <c r="BA431" s="36">
        <f t="shared" si="645"/>
        <v>-56290000</v>
      </c>
    </row>
    <row r="432" spans="1:53">
      <c r="A432" s="57">
        <f>+$A$24</f>
        <v>52</v>
      </c>
      <c r="B432" s="36"/>
      <c r="C432" s="36"/>
      <c r="D432" s="36">
        <f t="shared" si="628"/>
        <v>35</v>
      </c>
      <c r="E432" s="36">
        <f t="shared" si="629"/>
        <v>1820000</v>
      </c>
      <c r="G432" s="57">
        <f>+$A$24</f>
        <v>52</v>
      </c>
      <c r="H432" s="36"/>
      <c r="I432" s="36"/>
      <c r="J432" s="36">
        <f t="shared" si="630"/>
        <v>0</v>
      </c>
      <c r="K432" s="36">
        <f t="shared" si="631"/>
        <v>0</v>
      </c>
      <c r="M432" s="57">
        <f>+$A$24</f>
        <v>52</v>
      </c>
      <c r="N432" s="36"/>
      <c r="O432" s="36"/>
      <c r="P432" s="36">
        <f t="shared" si="632"/>
        <v>0</v>
      </c>
      <c r="Q432" s="36">
        <f t="shared" si="633"/>
        <v>0</v>
      </c>
      <c r="S432" s="57">
        <f>+$A$24</f>
        <v>52</v>
      </c>
      <c r="T432" s="36"/>
      <c r="U432" s="36"/>
      <c r="V432" s="36">
        <f t="shared" si="634"/>
        <v>0</v>
      </c>
      <c r="W432" s="36">
        <f t="shared" si="635"/>
        <v>0</v>
      </c>
      <c r="Y432" s="57">
        <f>+$A$24</f>
        <v>52</v>
      </c>
      <c r="Z432" s="36"/>
      <c r="AA432" s="36"/>
      <c r="AB432" s="36">
        <f t="shared" si="636"/>
        <v>0</v>
      </c>
      <c r="AC432" s="36">
        <f t="shared" si="637"/>
        <v>0</v>
      </c>
      <c r="AE432" s="57">
        <f>+$A$24</f>
        <v>52</v>
      </c>
      <c r="AF432" s="36"/>
      <c r="AG432" s="36"/>
      <c r="AH432" s="36">
        <f t="shared" si="638"/>
        <v>0</v>
      </c>
      <c r="AI432" s="36">
        <f t="shared" si="639"/>
        <v>0</v>
      </c>
      <c r="AK432" s="57">
        <f>+$A$24</f>
        <v>52</v>
      </c>
      <c r="AL432" s="36"/>
      <c r="AM432" s="36"/>
      <c r="AN432" s="36">
        <f t="shared" si="640"/>
        <v>0</v>
      </c>
      <c r="AO432" s="36">
        <f t="shared" si="641"/>
        <v>0</v>
      </c>
      <c r="AQ432" s="57">
        <f>+$A$24</f>
        <v>52</v>
      </c>
      <c r="AR432" s="36"/>
      <c r="AS432" s="36"/>
      <c r="AT432" s="36">
        <f t="shared" si="642"/>
        <v>0</v>
      </c>
      <c r="AU432" s="36">
        <f t="shared" si="643"/>
        <v>0</v>
      </c>
      <c r="AW432" s="57">
        <f>+$A$24</f>
        <v>52</v>
      </c>
      <c r="AX432" s="36"/>
      <c r="AY432" s="36"/>
      <c r="AZ432" s="36">
        <f t="shared" si="644"/>
        <v>35</v>
      </c>
      <c r="BA432" s="36">
        <f t="shared" si="645"/>
        <v>1820000</v>
      </c>
    </row>
    <row r="433" spans="1:53">
      <c r="A433" s="57">
        <f>+$A$25</f>
        <v>85</v>
      </c>
      <c r="B433" s="36"/>
      <c r="C433" s="36"/>
      <c r="D433" s="36">
        <f t="shared" si="628"/>
        <v>416</v>
      </c>
      <c r="E433" s="36">
        <f t="shared" si="629"/>
        <v>35360000</v>
      </c>
      <c r="G433" s="57">
        <f>+$A$25</f>
        <v>85</v>
      </c>
      <c r="H433" s="36">
        <v>11</v>
      </c>
      <c r="I433" s="36">
        <v>11</v>
      </c>
      <c r="J433" s="36">
        <f t="shared" si="630"/>
        <v>143</v>
      </c>
      <c r="K433" s="36">
        <f t="shared" si="631"/>
        <v>12155000</v>
      </c>
      <c r="M433" s="57">
        <f>+$A$25</f>
        <v>85</v>
      </c>
      <c r="N433" s="36">
        <v>9</v>
      </c>
      <c r="O433" s="36"/>
      <c r="P433" s="36">
        <f t="shared" si="632"/>
        <v>108</v>
      </c>
      <c r="Q433" s="36">
        <f t="shared" si="633"/>
        <v>9180000</v>
      </c>
      <c r="S433" s="57">
        <f>+$A$25</f>
        <v>85</v>
      </c>
      <c r="T433" s="36"/>
      <c r="U433" s="36"/>
      <c r="V433" s="36">
        <f t="shared" si="634"/>
        <v>0</v>
      </c>
      <c r="W433" s="36">
        <f t="shared" si="635"/>
        <v>0</v>
      </c>
      <c r="Y433" s="57">
        <f>+$A$25</f>
        <v>85</v>
      </c>
      <c r="Z433" s="36"/>
      <c r="AA433" s="36"/>
      <c r="AB433" s="36">
        <f t="shared" si="636"/>
        <v>0</v>
      </c>
      <c r="AC433" s="36">
        <f t="shared" si="637"/>
        <v>0</v>
      </c>
      <c r="AE433" s="57">
        <f>+$A$25</f>
        <v>85</v>
      </c>
      <c r="AF433" s="36"/>
      <c r="AG433" s="36"/>
      <c r="AH433" s="36">
        <f t="shared" si="638"/>
        <v>0</v>
      </c>
      <c r="AI433" s="36">
        <f t="shared" si="639"/>
        <v>0</v>
      </c>
      <c r="AK433" s="57">
        <f>+$A$25</f>
        <v>85</v>
      </c>
      <c r="AL433" s="36"/>
      <c r="AM433" s="36"/>
      <c r="AN433" s="36">
        <f t="shared" si="640"/>
        <v>0</v>
      </c>
      <c r="AO433" s="36">
        <f t="shared" si="641"/>
        <v>0</v>
      </c>
      <c r="AQ433" s="57">
        <f>+$A$25</f>
        <v>85</v>
      </c>
      <c r="AR433" s="36"/>
      <c r="AS433" s="36"/>
      <c r="AT433" s="36">
        <f t="shared" si="642"/>
        <v>0</v>
      </c>
      <c r="AU433" s="36">
        <f t="shared" si="643"/>
        <v>0</v>
      </c>
      <c r="AW433" s="57">
        <f>+$A$25</f>
        <v>85</v>
      </c>
      <c r="AX433" s="36"/>
      <c r="AY433" s="36"/>
      <c r="AZ433" s="36">
        <f t="shared" si="644"/>
        <v>451</v>
      </c>
      <c r="BA433" s="36">
        <f t="shared" si="645"/>
        <v>38335000</v>
      </c>
    </row>
    <row r="434" spans="1:53">
      <c r="A434" s="57">
        <f>+$A$26</f>
        <v>55</v>
      </c>
      <c r="B434" s="36"/>
      <c r="C434" s="36"/>
      <c r="D434" s="36">
        <f t="shared" si="628"/>
        <v>3219</v>
      </c>
      <c r="E434" s="36">
        <f t="shared" si="629"/>
        <v>177045000</v>
      </c>
      <c r="G434" s="57">
        <f>+$A$26</f>
        <v>55</v>
      </c>
      <c r="H434" s="36"/>
      <c r="I434" s="36"/>
      <c r="J434" s="36">
        <f t="shared" si="630"/>
        <v>0</v>
      </c>
      <c r="K434" s="36">
        <f t="shared" si="631"/>
        <v>0</v>
      </c>
      <c r="M434" s="57">
        <f>+$A$26</f>
        <v>55</v>
      </c>
      <c r="N434" s="36">
        <v>33</v>
      </c>
      <c r="O434" s="36">
        <v>10</v>
      </c>
      <c r="P434" s="36">
        <f t="shared" si="632"/>
        <v>406</v>
      </c>
      <c r="Q434" s="36">
        <f t="shared" si="633"/>
        <v>22330000</v>
      </c>
      <c r="S434" s="57">
        <f>+$A$26</f>
        <v>55</v>
      </c>
      <c r="T434" s="36"/>
      <c r="U434" s="36"/>
      <c r="V434" s="36">
        <f t="shared" si="634"/>
        <v>0</v>
      </c>
      <c r="W434" s="36">
        <f t="shared" si="635"/>
        <v>0</v>
      </c>
      <c r="Y434" s="57">
        <f>+$A$26</f>
        <v>55</v>
      </c>
      <c r="Z434" s="36"/>
      <c r="AA434" s="36"/>
      <c r="AB434" s="36">
        <f t="shared" si="636"/>
        <v>0</v>
      </c>
      <c r="AC434" s="36">
        <f t="shared" si="637"/>
        <v>0</v>
      </c>
      <c r="AE434" s="57">
        <f>+$A$26</f>
        <v>55</v>
      </c>
      <c r="AF434" s="36"/>
      <c r="AG434" s="36"/>
      <c r="AH434" s="36">
        <f t="shared" si="638"/>
        <v>0</v>
      </c>
      <c r="AI434" s="36">
        <f t="shared" si="639"/>
        <v>0</v>
      </c>
      <c r="AK434" s="57">
        <f>+$A$26</f>
        <v>55</v>
      </c>
      <c r="AL434" s="36"/>
      <c r="AM434" s="36"/>
      <c r="AN434" s="36">
        <f t="shared" si="640"/>
        <v>0</v>
      </c>
      <c r="AO434" s="36">
        <f t="shared" si="641"/>
        <v>0</v>
      </c>
      <c r="AQ434" s="57">
        <f>+$A$26</f>
        <v>55</v>
      </c>
      <c r="AR434" s="36"/>
      <c r="AS434" s="36"/>
      <c r="AT434" s="36">
        <f t="shared" si="642"/>
        <v>0</v>
      </c>
      <c r="AU434" s="36">
        <f t="shared" si="643"/>
        <v>0</v>
      </c>
      <c r="AW434" s="57">
        <f>+$A$26</f>
        <v>55</v>
      </c>
      <c r="AX434" s="36"/>
      <c r="AY434" s="36"/>
      <c r="AZ434" s="36">
        <f t="shared" si="644"/>
        <v>2813</v>
      </c>
      <c r="BA434" s="36">
        <f t="shared" si="645"/>
        <v>154715000</v>
      </c>
    </row>
    <row r="435" spans="1:53">
      <c r="A435" s="57">
        <f>+$A$27</f>
        <v>120</v>
      </c>
      <c r="B435" s="36"/>
      <c r="C435" s="36"/>
      <c r="D435" s="36">
        <f t="shared" si="628"/>
        <v>-126</v>
      </c>
      <c r="E435" s="36">
        <f t="shared" si="629"/>
        <v>-15120000</v>
      </c>
      <c r="G435" s="57">
        <f>+$A$27</f>
        <v>120</v>
      </c>
      <c r="H435" s="36"/>
      <c r="I435" s="36"/>
      <c r="J435" s="36">
        <f t="shared" si="630"/>
        <v>0</v>
      </c>
      <c r="K435" s="36">
        <f t="shared" si="631"/>
        <v>0</v>
      </c>
      <c r="M435" s="57">
        <f>+$A$27</f>
        <v>120</v>
      </c>
      <c r="N435" s="36"/>
      <c r="O435" s="36"/>
      <c r="P435" s="36">
        <f t="shared" si="632"/>
        <v>0</v>
      </c>
      <c r="Q435" s="36">
        <f t="shared" si="633"/>
        <v>0</v>
      </c>
      <c r="S435" s="57">
        <f>+$A$27</f>
        <v>120</v>
      </c>
      <c r="T435" s="36"/>
      <c r="U435" s="36"/>
      <c r="V435" s="36">
        <f t="shared" si="634"/>
        <v>0</v>
      </c>
      <c r="W435" s="36">
        <f t="shared" si="635"/>
        <v>0</v>
      </c>
      <c r="Y435" s="57">
        <f>+$A$27</f>
        <v>120</v>
      </c>
      <c r="Z435" s="36"/>
      <c r="AA435" s="36"/>
      <c r="AB435" s="36">
        <f t="shared" si="636"/>
        <v>0</v>
      </c>
      <c r="AC435" s="36">
        <f t="shared" si="637"/>
        <v>0</v>
      </c>
      <c r="AE435" s="57">
        <f>+$A$27</f>
        <v>120</v>
      </c>
      <c r="AF435" s="36"/>
      <c r="AG435" s="36"/>
      <c r="AH435" s="36">
        <f t="shared" si="638"/>
        <v>0</v>
      </c>
      <c r="AI435" s="36">
        <f t="shared" si="639"/>
        <v>0</v>
      </c>
      <c r="AK435" s="57">
        <f>+$A$27</f>
        <v>120</v>
      </c>
      <c r="AL435" s="36"/>
      <c r="AM435" s="36"/>
      <c r="AN435" s="36">
        <f t="shared" si="640"/>
        <v>0</v>
      </c>
      <c r="AO435" s="36">
        <f t="shared" si="641"/>
        <v>0</v>
      </c>
      <c r="AQ435" s="57">
        <f>+$A$27</f>
        <v>120</v>
      </c>
      <c r="AR435" s="36"/>
      <c r="AS435" s="36"/>
      <c r="AT435" s="36">
        <f t="shared" si="642"/>
        <v>0</v>
      </c>
      <c r="AU435" s="36">
        <f t="shared" si="643"/>
        <v>0</v>
      </c>
      <c r="AW435" s="57">
        <f>+$A$27</f>
        <v>120</v>
      </c>
      <c r="AX435" s="36"/>
      <c r="AY435" s="36"/>
      <c r="AZ435" s="36">
        <f t="shared" si="644"/>
        <v>-126</v>
      </c>
      <c r="BA435" s="36">
        <f t="shared" si="645"/>
        <v>-15120000</v>
      </c>
    </row>
    <row r="436" spans="1:53">
      <c r="A436" s="57">
        <f>+$A$28</f>
        <v>72</v>
      </c>
      <c r="B436" s="36"/>
      <c r="C436" s="36"/>
      <c r="D436" s="36">
        <f t="shared" si="628"/>
        <v>14</v>
      </c>
      <c r="E436" s="36">
        <f t="shared" si="629"/>
        <v>1008000</v>
      </c>
      <c r="G436" s="57">
        <f>+$A$28</f>
        <v>72</v>
      </c>
      <c r="H436" s="36"/>
      <c r="I436" s="36"/>
      <c r="J436" s="36">
        <f t="shared" si="630"/>
        <v>0</v>
      </c>
      <c r="K436" s="36">
        <f t="shared" si="631"/>
        <v>0</v>
      </c>
      <c r="M436" s="57">
        <f>+$A$28</f>
        <v>72</v>
      </c>
      <c r="N436" s="36"/>
      <c r="O436" s="36"/>
      <c r="P436" s="36">
        <f t="shared" si="632"/>
        <v>0</v>
      </c>
      <c r="Q436" s="36">
        <f t="shared" si="633"/>
        <v>0</v>
      </c>
      <c r="S436" s="57">
        <f>+$A$28</f>
        <v>72</v>
      </c>
      <c r="T436" s="36"/>
      <c r="U436" s="36"/>
      <c r="V436" s="36">
        <f t="shared" si="634"/>
        <v>0</v>
      </c>
      <c r="W436" s="36">
        <f t="shared" si="635"/>
        <v>0</v>
      </c>
      <c r="Y436" s="57">
        <f>+$A$28</f>
        <v>72</v>
      </c>
      <c r="Z436" s="36"/>
      <c r="AA436" s="36"/>
      <c r="AB436" s="36">
        <f t="shared" si="636"/>
        <v>0</v>
      </c>
      <c r="AC436" s="36">
        <f t="shared" si="637"/>
        <v>0</v>
      </c>
      <c r="AE436" s="57">
        <f>+$A$28</f>
        <v>72</v>
      </c>
      <c r="AF436" s="36"/>
      <c r="AG436" s="36"/>
      <c r="AH436" s="36">
        <f t="shared" si="638"/>
        <v>0</v>
      </c>
      <c r="AI436" s="36">
        <f t="shared" si="639"/>
        <v>0</v>
      </c>
      <c r="AK436" s="57">
        <f>+$A$28</f>
        <v>72</v>
      </c>
      <c r="AL436" s="36"/>
      <c r="AM436" s="36"/>
      <c r="AN436" s="36">
        <f t="shared" si="640"/>
        <v>0</v>
      </c>
      <c r="AO436" s="36">
        <f t="shared" si="641"/>
        <v>0</v>
      </c>
      <c r="AQ436" s="57">
        <f>+$A$28</f>
        <v>72</v>
      </c>
      <c r="AR436" s="36"/>
      <c r="AS436" s="36"/>
      <c r="AT436" s="36">
        <f t="shared" si="642"/>
        <v>0</v>
      </c>
      <c r="AU436" s="36">
        <f t="shared" si="643"/>
        <v>0</v>
      </c>
      <c r="AW436" s="57">
        <f>+$A$28</f>
        <v>72</v>
      </c>
      <c r="AX436" s="36"/>
      <c r="AY436" s="36"/>
      <c r="AZ436" s="36">
        <f t="shared" si="644"/>
        <v>14</v>
      </c>
      <c r="BA436" s="36">
        <f t="shared" si="645"/>
        <v>1008000</v>
      </c>
    </row>
    <row r="437" spans="1:53">
      <c r="A437" s="57">
        <f>+$A$29</f>
        <v>105</v>
      </c>
      <c r="B437" s="36"/>
      <c r="C437" s="36"/>
      <c r="D437" s="36">
        <f t="shared" ref="D437" si="646">AZ403</f>
        <v>-148</v>
      </c>
      <c r="E437" s="36">
        <f t="shared" ref="E437" si="647">+D437*A437*1000</f>
        <v>-15540000</v>
      </c>
      <c r="G437" s="57">
        <f>+$A$29</f>
        <v>105</v>
      </c>
      <c r="H437" s="36">
        <v>11</v>
      </c>
      <c r="I437" s="36">
        <v>10</v>
      </c>
      <c r="J437" s="36">
        <f t="shared" ref="J437" si="648">+(H437*12)+I437</f>
        <v>142</v>
      </c>
      <c r="K437" s="36">
        <f t="shared" ref="K437" si="649">+J437*G437*1000</f>
        <v>14910000</v>
      </c>
      <c r="M437" s="57">
        <f>+$A$29</f>
        <v>105</v>
      </c>
      <c r="N437" s="36">
        <v>11</v>
      </c>
      <c r="O437" s="36">
        <v>10</v>
      </c>
      <c r="P437" s="36">
        <f t="shared" ref="P437" si="650">+(N437*12)+O437</f>
        <v>142</v>
      </c>
      <c r="Q437" s="36">
        <f t="shared" ref="Q437" si="651">+P437*M437*1000</f>
        <v>14910000</v>
      </c>
      <c r="S437" s="57">
        <f>+$A$29</f>
        <v>105</v>
      </c>
      <c r="T437" s="36"/>
      <c r="U437" s="36"/>
      <c r="V437" s="36">
        <f t="shared" ref="V437" si="652">+(T437*12)+U437</f>
        <v>0</v>
      </c>
      <c r="W437" s="36">
        <f t="shared" ref="W437" si="653">+V437*S437*1000</f>
        <v>0</v>
      </c>
      <c r="Y437" s="57">
        <f>+$A$29</f>
        <v>105</v>
      </c>
      <c r="Z437" s="36"/>
      <c r="AA437" s="36"/>
      <c r="AB437" s="36">
        <f t="shared" ref="AB437" si="654">+(Z437*12)+AA437</f>
        <v>0</v>
      </c>
      <c r="AC437" s="36">
        <f t="shared" ref="AC437" si="655">+AB437*Y437*1000</f>
        <v>0</v>
      </c>
      <c r="AE437" s="57">
        <f>+$A$29</f>
        <v>105</v>
      </c>
      <c r="AF437" s="36"/>
      <c r="AG437" s="36"/>
      <c r="AH437" s="36">
        <f t="shared" ref="AH437" si="656">+(AF437*12)+AG437</f>
        <v>0</v>
      </c>
      <c r="AI437" s="36">
        <f t="shared" ref="AI437" si="657">+AH437*AE437*1000</f>
        <v>0</v>
      </c>
      <c r="AK437" s="57">
        <f>+$A$29</f>
        <v>105</v>
      </c>
      <c r="AL437" s="36"/>
      <c r="AM437" s="36"/>
      <c r="AN437" s="36">
        <f t="shared" ref="AN437" si="658">+(AL437*12)+AM437</f>
        <v>0</v>
      </c>
      <c r="AO437" s="36">
        <f t="shared" ref="AO437" si="659">+AN437*AK437*1000</f>
        <v>0</v>
      </c>
      <c r="AQ437" s="57">
        <f>+$A$29</f>
        <v>105</v>
      </c>
      <c r="AR437" s="36"/>
      <c r="AS437" s="36"/>
      <c r="AT437" s="36">
        <f t="shared" ref="AT437" si="660">+(AR437*12)+AS437</f>
        <v>0</v>
      </c>
      <c r="AU437" s="36">
        <f t="shared" ref="AU437" si="661">+AT437*AQ437*1000</f>
        <v>0</v>
      </c>
      <c r="AW437" s="57">
        <f>+$A$29</f>
        <v>105</v>
      </c>
      <c r="AX437" s="36"/>
      <c r="AY437" s="36"/>
      <c r="AZ437" s="36">
        <f t="shared" ref="AZ437" si="662">+D437+J437-P437+V437+AB437-AH437+AN437-AT437</f>
        <v>-148</v>
      </c>
      <c r="BA437" s="36">
        <f t="shared" ref="BA437" si="663">+AZ437*AW437*1000</f>
        <v>-15540000</v>
      </c>
    </row>
    <row r="438" spans="1:53">
      <c r="A438" s="57">
        <f>+$A$30</f>
        <v>130</v>
      </c>
      <c r="B438" s="36"/>
      <c r="C438" s="36"/>
      <c r="D438" s="36">
        <f>AZ404</f>
        <v>-43</v>
      </c>
      <c r="E438" s="36">
        <f t="shared" si="629"/>
        <v>-5590000</v>
      </c>
      <c r="G438" s="57">
        <f>+$A$30</f>
        <v>130</v>
      </c>
      <c r="H438" s="36"/>
      <c r="I438" s="36"/>
      <c r="J438" s="36">
        <f t="shared" si="630"/>
        <v>0</v>
      </c>
      <c r="K438" s="36">
        <f t="shared" si="631"/>
        <v>0</v>
      </c>
      <c r="M438" s="57">
        <f>+$A$30</f>
        <v>130</v>
      </c>
      <c r="N438" s="36">
        <v>3</v>
      </c>
      <c r="O438" s="36"/>
      <c r="P438" s="36">
        <f t="shared" si="632"/>
        <v>36</v>
      </c>
      <c r="Q438" s="36">
        <f t="shared" si="633"/>
        <v>4680000</v>
      </c>
      <c r="S438" s="57">
        <f>+$A$30</f>
        <v>130</v>
      </c>
      <c r="T438" s="36"/>
      <c r="U438" s="36"/>
      <c r="V438" s="36">
        <f t="shared" si="634"/>
        <v>0</v>
      </c>
      <c r="W438" s="36">
        <f t="shared" si="635"/>
        <v>0</v>
      </c>
      <c r="Y438" s="57">
        <f>+$A$30</f>
        <v>130</v>
      </c>
      <c r="Z438" s="36"/>
      <c r="AA438" s="36"/>
      <c r="AB438" s="36">
        <f t="shared" si="636"/>
        <v>0</v>
      </c>
      <c r="AC438" s="36">
        <f t="shared" si="637"/>
        <v>0</v>
      </c>
      <c r="AE438" s="57">
        <f>+$A$30</f>
        <v>130</v>
      </c>
      <c r="AF438" s="36"/>
      <c r="AG438" s="36"/>
      <c r="AH438" s="36">
        <f t="shared" si="638"/>
        <v>0</v>
      </c>
      <c r="AI438" s="36">
        <f t="shared" si="639"/>
        <v>0</v>
      </c>
      <c r="AK438" s="57">
        <f>+$A$30</f>
        <v>130</v>
      </c>
      <c r="AL438" s="36"/>
      <c r="AM438" s="36"/>
      <c r="AN438" s="36">
        <f t="shared" si="640"/>
        <v>0</v>
      </c>
      <c r="AO438" s="36">
        <f t="shared" si="641"/>
        <v>0</v>
      </c>
      <c r="AQ438" s="57">
        <f>+$A$30</f>
        <v>130</v>
      </c>
      <c r="AR438" s="36"/>
      <c r="AS438" s="36"/>
      <c r="AT438" s="36">
        <f t="shared" si="642"/>
        <v>0</v>
      </c>
      <c r="AU438" s="36">
        <f t="shared" si="643"/>
        <v>0</v>
      </c>
      <c r="AW438" s="57">
        <f>+$A$30</f>
        <v>130</v>
      </c>
      <c r="AX438" s="36"/>
      <c r="AY438" s="36"/>
      <c r="AZ438" s="36">
        <f t="shared" si="644"/>
        <v>-79</v>
      </c>
      <c r="BA438" s="36">
        <f t="shared" si="645"/>
        <v>-10270000</v>
      </c>
    </row>
    <row r="440" spans="1:53">
      <c r="B440" s="36">
        <f>SUM(B412:B438)</f>
        <v>0</v>
      </c>
      <c r="C440" s="36">
        <f>SUM(C412:C438)</f>
        <v>0</v>
      </c>
      <c r="D440" s="36">
        <f>SUM(D412:D438)</f>
        <v>4759</v>
      </c>
      <c r="E440" s="36">
        <f>SUM(E412:E438)</f>
        <v>219723000</v>
      </c>
      <c r="H440" s="36">
        <f>SUM(H412:H438)</f>
        <v>51</v>
      </c>
      <c r="I440" s="36">
        <f>SUM(I412:I438)</f>
        <v>35</v>
      </c>
      <c r="J440" s="36">
        <f>SUM(J412:J438)</f>
        <v>647</v>
      </c>
      <c r="K440" s="36">
        <f>SUM(K412:K438)</f>
        <v>51275000</v>
      </c>
      <c r="N440" s="36">
        <f>SUM(N412:N438)</f>
        <v>111</v>
      </c>
      <c r="O440" s="36">
        <f>SUM(O412:O438)</f>
        <v>53</v>
      </c>
      <c r="P440" s="36">
        <f>SUM(P412:P438)</f>
        <v>1385</v>
      </c>
      <c r="Q440" s="36">
        <f>SUM(Q412:Q438)</f>
        <v>90265000</v>
      </c>
      <c r="T440" s="36">
        <f>SUM(T412:T438)</f>
        <v>0</v>
      </c>
      <c r="U440" s="36">
        <f>SUM(U412:U438)</f>
        <v>0</v>
      </c>
      <c r="V440" s="36">
        <f>SUM(V412:V438)</f>
        <v>0</v>
      </c>
      <c r="W440" s="36">
        <f>SUM(W412:W438)</f>
        <v>0</v>
      </c>
      <c r="Z440" s="36">
        <f>SUM(Z412:Z438)</f>
        <v>0</v>
      </c>
      <c r="AA440" s="36">
        <f>SUM(AA412:AA438)</f>
        <v>0</v>
      </c>
      <c r="AB440" s="36">
        <f>SUM(AB412:AB438)</f>
        <v>0</v>
      </c>
      <c r="AC440" s="36">
        <f>SUM(AC412:AC438)</f>
        <v>0</v>
      </c>
      <c r="AF440" s="36">
        <f>SUM(AF412:AF438)</f>
        <v>0</v>
      </c>
      <c r="AG440" s="36">
        <f>SUM(AG412:AG438)</f>
        <v>0</v>
      </c>
      <c r="AH440" s="36">
        <f>SUM(AH412:AH438)</f>
        <v>0</v>
      </c>
      <c r="AI440" s="36">
        <f>SUM(AI412:AI438)</f>
        <v>0</v>
      </c>
      <c r="AL440" s="36">
        <f>SUM(AL412:AL438)</f>
        <v>0</v>
      </c>
      <c r="AM440" s="36">
        <f>SUM(AM412:AM438)</f>
        <v>0</v>
      </c>
      <c r="AN440" s="36">
        <f>SUM(AN412:AN438)</f>
        <v>0</v>
      </c>
      <c r="AO440" s="36">
        <f>SUM(AO412:AO438)</f>
        <v>0</v>
      </c>
      <c r="AR440" s="36">
        <f>SUM(AR412:AR438)</f>
        <v>0</v>
      </c>
      <c r="AS440" s="36">
        <f>SUM(AS412:AS438)</f>
        <v>0</v>
      </c>
      <c r="AT440" s="36">
        <f>SUM(AT412:AT438)</f>
        <v>0</v>
      </c>
      <c r="AU440" s="36">
        <f>SUM(AU412:AU438)</f>
        <v>0</v>
      </c>
      <c r="AX440" s="36">
        <f>SUM(AX412:AX438)</f>
        <v>0</v>
      </c>
      <c r="AY440" s="36">
        <f>SUM(AY412:AY438)</f>
        <v>0</v>
      </c>
      <c r="AZ440" s="36">
        <f>SUM(AZ412:AZ438)</f>
        <v>4021</v>
      </c>
      <c r="BA440" s="36">
        <f>SUM(BA412:BA438)</f>
        <v>180733000</v>
      </c>
    </row>
    <row r="441" spans="1:53" s="37" customFormat="1" ht="12.75">
      <c r="F441" s="286"/>
      <c r="H441" s="37">
        <v>53</v>
      </c>
      <c r="I441" s="37">
        <v>11</v>
      </c>
      <c r="L441" s="286"/>
      <c r="N441" s="37">
        <v>115</v>
      </c>
      <c r="O441" s="37">
        <v>5</v>
      </c>
      <c r="R441" s="286"/>
      <c r="X441" s="286"/>
    </row>
    <row r="442" spans="1:53">
      <c r="H442" s="54" t="b">
        <f>+H441='Nota Masuk'!E284</f>
        <v>1</v>
      </c>
      <c r="I442" s="54" t="b">
        <f>+I441='Nota Masuk'!F284</f>
        <v>1</v>
      </c>
      <c r="K442" s="54" t="b">
        <f>'Nota Masuk'!J283=K440</f>
        <v>1</v>
      </c>
      <c r="N442" s="54" t="b">
        <f>+N441='Nota Jual'!D851</f>
        <v>1</v>
      </c>
      <c r="O442" s="54" t="b">
        <f>+O441='Nota Jual'!E851</f>
        <v>1</v>
      </c>
      <c r="Q442" s="54" t="b">
        <f>+Q440='Nota Jual'!G850</f>
        <v>1</v>
      </c>
      <c r="V442" s="54" t="b">
        <f>+V440='Nota Jual'!H850</f>
        <v>1</v>
      </c>
      <c r="W442" s="54" t="b">
        <f>+W440='Nota Jual'!I850</f>
        <v>1</v>
      </c>
    </row>
    <row r="443" spans="1:53">
      <c r="A443" s="54" t="s">
        <v>24</v>
      </c>
      <c r="B443" s="54">
        <f>+'Nota Jual'!B853</f>
        <v>30</v>
      </c>
      <c r="C443" s="54" t="str">
        <f>+'Nota Jual'!A853</f>
        <v>Juni</v>
      </c>
    </row>
    <row r="444" spans="1:53">
      <c r="A444" s="55" t="s">
        <v>25</v>
      </c>
      <c r="B444" s="55"/>
      <c r="C444" s="55"/>
      <c r="D444" s="55"/>
      <c r="E444" s="55"/>
      <c r="F444" s="285"/>
      <c r="G444" s="55" t="s">
        <v>26</v>
      </c>
      <c r="H444" s="55"/>
      <c r="I444" s="55"/>
      <c r="J444" s="55"/>
      <c r="K444" s="55"/>
      <c r="L444" s="285"/>
      <c r="M444" s="55" t="s">
        <v>27</v>
      </c>
      <c r="N444" s="55"/>
      <c r="O444" s="55"/>
      <c r="P444" s="55"/>
      <c r="Q444" s="55"/>
      <c r="R444" s="285"/>
      <c r="S444" s="55" t="s">
        <v>37</v>
      </c>
      <c r="T444" s="55"/>
      <c r="U444" s="55"/>
      <c r="V444" s="55"/>
      <c r="W444" s="55"/>
      <c r="X444" s="285"/>
      <c r="Y444" s="55" t="s">
        <v>29</v>
      </c>
      <c r="Z444" s="55"/>
      <c r="AA444" s="55"/>
      <c r="AB444" s="55"/>
      <c r="AC444" s="55"/>
      <c r="AD444" s="55"/>
      <c r="AE444" s="55" t="s">
        <v>30</v>
      </c>
      <c r="AF444" s="55"/>
      <c r="AG444" s="55"/>
      <c r="AH444" s="55"/>
      <c r="AI444" s="55"/>
      <c r="AJ444" s="55"/>
      <c r="AK444" s="55" t="s">
        <v>31</v>
      </c>
      <c r="AL444" s="55"/>
      <c r="AM444" s="55"/>
      <c r="AN444" s="55"/>
      <c r="AO444" s="55"/>
      <c r="AP444" s="55"/>
      <c r="AQ444" s="55" t="s">
        <v>32</v>
      </c>
      <c r="AR444" s="55"/>
      <c r="AS444" s="55"/>
      <c r="AT444" s="55"/>
      <c r="AU444" s="55"/>
      <c r="AV444" s="55"/>
      <c r="AW444" s="55" t="s">
        <v>33</v>
      </c>
      <c r="AX444" s="55"/>
      <c r="AY444" s="55"/>
      <c r="AZ444" s="55"/>
      <c r="BA444" s="55"/>
    </row>
    <row r="445" spans="1:53">
      <c r="A445" s="56" t="s">
        <v>34</v>
      </c>
      <c r="B445" s="56" t="s">
        <v>11</v>
      </c>
      <c r="C445" s="56" t="s">
        <v>12</v>
      </c>
      <c r="D445" s="56" t="s">
        <v>35</v>
      </c>
      <c r="E445" s="56" t="s">
        <v>36</v>
      </c>
      <c r="G445" s="56" t="s">
        <v>34</v>
      </c>
      <c r="H445" s="56" t="s">
        <v>11</v>
      </c>
      <c r="I445" s="56" t="s">
        <v>12</v>
      </c>
      <c r="J445" s="56" t="s">
        <v>35</v>
      </c>
      <c r="K445" s="56" t="s">
        <v>36</v>
      </c>
      <c r="M445" s="56" t="s">
        <v>34</v>
      </c>
      <c r="N445" s="56" t="s">
        <v>11</v>
      </c>
      <c r="O445" s="56" t="s">
        <v>12</v>
      </c>
      <c r="P445" s="56" t="s">
        <v>35</v>
      </c>
      <c r="Q445" s="56" t="s">
        <v>36</v>
      </c>
      <c r="S445" s="56" t="s">
        <v>34</v>
      </c>
      <c r="T445" s="56" t="s">
        <v>11</v>
      </c>
      <c r="U445" s="56" t="s">
        <v>12</v>
      </c>
      <c r="V445" s="56" t="s">
        <v>35</v>
      </c>
      <c r="W445" s="56" t="s">
        <v>36</v>
      </c>
      <c r="Y445" s="56" t="s">
        <v>34</v>
      </c>
      <c r="Z445" s="56" t="s">
        <v>11</v>
      </c>
      <c r="AA445" s="56" t="s">
        <v>12</v>
      </c>
      <c r="AB445" s="56" t="s">
        <v>35</v>
      </c>
      <c r="AC445" s="56" t="s">
        <v>36</v>
      </c>
      <c r="AE445" s="56" t="s">
        <v>34</v>
      </c>
      <c r="AF445" s="56" t="s">
        <v>11</v>
      </c>
      <c r="AG445" s="56" t="s">
        <v>12</v>
      </c>
      <c r="AH445" s="56" t="s">
        <v>35</v>
      </c>
      <c r="AI445" s="56" t="s">
        <v>36</v>
      </c>
      <c r="AK445" s="56" t="s">
        <v>34</v>
      </c>
      <c r="AL445" s="56" t="s">
        <v>11</v>
      </c>
      <c r="AM445" s="56" t="s">
        <v>12</v>
      </c>
      <c r="AN445" s="56" t="s">
        <v>35</v>
      </c>
      <c r="AO445" s="56" t="s">
        <v>36</v>
      </c>
      <c r="AQ445" s="56" t="s">
        <v>34</v>
      </c>
      <c r="AR445" s="56" t="s">
        <v>11</v>
      </c>
      <c r="AS445" s="56" t="s">
        <v>12</v>
      </c>
      <c r="AT445" s="56" t="s">
        <v>35</v>
      </c>
      <c r="AU445" s="56" t="s">
        <v>36</v>
      </c>
      <c r="AW445" s="56" t="s">
        <v>34</v>
      </c>
      <c r="AX445" s="56" t="s">
        <v>11</v>
      </c>
      <c r="AY445" s="56" t="s">
        <v>12</v>
      </c>
      <c r="AZ445" s="56" t="s">
        <v>35</v>
      </c>
      <c r="BA445" s="56" t="s">
        <v>36</v>
      </c>
    </row>
    <row r="446" spans="1:53">
      <c r="A446" s="57">
        <f>+$A$4</f>
        <v>75</v>
      </c>
      <c r="B446" s="36"/>
      <c r="C446" s="36"/>
      <c r="D446" s="36">
        <f t="shared" ref="D446" si="664">AZ412</f>
        <v>209</v>
      </c>
      <c r="E446" s="36">
        <f t="shared" ref="E446" si="665">+D446*A446*1000</f>
        <v>15675000</v>
      </c>
      <c r="G446" s="57">
        <f>+$A$4</f>
        <v>75</v>
      </c>
      <c r="H446" s="36">
        <v>10</v>
      </c>
      <c r="I446" s="36">
        <v>9</v>
      </c>
      <c r="J446" s="36">
        <f t="shared" ref="J446" si="666">+(H446*12)+I446</f>
        <v>129</v>
      </c>
      <c r="K446" s="36">
        <f t="shared" ref="K446" si="667">+J446*G446*1000</f>
        <v>9675000</v>
      </c>
      <c r="M446" s="57">
        <f>+$A$4</f>
        <v>75</v>
      </c>
      <c r="N446" s="36">
        <v>3</v>
      </c>
      <c r="O446" s="36">
        <v>5</v>
      </c>
      <c r="P446" s="36">
        <f t="shared" ref="P446" si="668">+(N446*12)+O446</f>
        <v>41</v>
      </c>
      <c r="Q446" s="36">
        <f t="shared" ref="Q446" si="669">+P446*M446*1000</f>
        <v>3075000</v>
      </c>
      <c r="S446" s="57">
        <f>+$A$4</f>
        <v>75</v>
      </c>
      <c r="T446" s="36"/>
      <c r="U446" s="36"/>
      <c r="V446" s="36">
        <f t="shared" ref="V446" si="670">+(T446*12)+U446</f>
        <v>0</v>
      </c>
      <c r="W446" s="36">
        <f t="shared" ref="W446" si="671">+V446*S446*1000</f>
        <v>0</v>
      </c>
      <c r="Y446" s="57">
        <f>+$A$4</f>
        <v>75</v>
      </c>
      <c r="Z446" s="36"/>
      <c r="AA446" s="36"/>
      <c r="AB446" s="36">
        <f t="shared" ref="AB446" si="672">+(Z446*12)+AA446</f>
        <v>0</v>
      </c>
      <c r="AC446" s="36">
        <f t="shared" ref="AC446" si="673">+AB446*Y446*1000</f>
        <v>0</v>
      </c>
      <c r="AE446" s="57">
        <f>+$A$4</f>
        <v>75</v>
      </c>
      <c r="AF446" s="36"/>
      <c r="AG446" s="36"/>
      <c r="AH446" s="36">
        <f t="shared" ref="AH446" si="674">+(AF446*12)+AG446</f>
        <v>0</v>
      </c>
      <c r="AI446" s="36">
        <f t="shared" ref="AI446" si="675">+AH446*AE446*1000</f>
        <v>0</v>
      </c>
      <c r="AK446" s="57">
        <f>+$A$4</f>
        <v>75</v>
      </c>
      <c r="AL446" s="36"/>
      <c r="AM446" s="36"/>
      <c r="AN446" s="36">
        <f t="shared" ref="AN446" si="676">+(AL446*12)+AM446</f>
        <v>0</v>
      </c>
      <c r="AO446" s="36">
        <f t="shared" ref="AO446" si="677">+AN446*AK446*1000</f>
        <v>0</v>
      </c>
      <c r="AQ446" s="57">
        <f>+$A$4</f>
        <v>75</v>
      </c>
      <c r="AR446" s="36"/>
      <c r="AS446" s="36"/>
      <c r="AT446" s="36">
        <f t="shared" ref="AT446" si="678">+(AR446*12)+AS446</f>
        <v>0</v>
      </c>
      <c r="AU446" s="36">
        <f t="shared" ref="AU446" si="679">+AT446*AQ446*1000</f>
        <v>0</v>
      </c>
      <c r="AW446" s="57">
        <f>+$A$4</f>
        <v>75</v>
      </c>
      <c r="AX446" s="36"/>
      <c r="AY446" s="36"/>
      <c r="AZ446" s="36">
        <f t="shared" ref="AZ446" si="680">+D446+J446-P446+V446+AB446-AH446+AN446-AT446</f>
        <v>297</v>
      </c>
      <c r="BA446" s="36">
        <f t="shared" ref="BA446" si="681">+AZ446*AW446*1000</f>
        <v>22275000</v>
      </c>
    </row>
    <row r="447" spans="1:53">
      <c r="A447" s="57">
        <f>$A$5</f>
        <v>58</v>
      </c>
      <c r="B447" s="36"/>
      <c r="C447" s="36"/>
      <c r="D447" s="36">
        <f t="shared" ref="D447:D470" si="682">AZ413</f>
        <v>73</v>
      </c>
      <c r="E447" s="36">
        <f t="shared" ref="E447:E472" si="683">+D447*A447*1000</f>
        <v>4234000</v>
      </c>
      <c r="G447" s="57">
        <f>$A$5</f>
        <v>58</v>
      </c>
      <c r="H447" s="36"/>
      <c r="I447" s="36"/>
      <c r="J447" s="36">
        <f t="shared" ref="J447:J472" si="684">+(H447*12)+I447</f>
        <v>0</v>
      </c>
      <c r="K447" s="36">
        <f t="shared" ref="K447:K472" si="685">+J447*G447*1000</f>
        <v>0</v>
      </c>
      <c r="M447" s="57">
        <f>$A$5</f>
        <v>58</v>
      </c>
      <c r="N447" s="36"/>
      <c r="O447" s="36"/>
      <c r="P447" s="36">
        <f t="shared" ref="P447:P472" si="686">+(N447*12)+O447</f>
        <v>0</v>
      </c>
      <c r="Q447" s="36">
        <f t="shared" ref="Q447:Q472" si="687">+P447*M447*1000</f>
        <v>0</v>
      </c>
      <c r="S447" s="57">
        <f>$A$5</f>
        <v>58</v>
      </c>
      <c r="T447" s="36"/>
      <c r="U447" s="36"/>
      <c r="V447" s="36">
        <f t="shared" ref="V447:V472" si="688">+(T447*12)+U447</f>
        <v>0</v>
      </c>
      <c r="W447" s="36">
        <f t="shared" ref="W447:W472" si="689">+V447*S447*1000</f>
        <v>0</v>
      </c>
      <c r="Y447" s="57">
        <f>$A$5</f>
        <v>58</v>
      </c>
      <c r="Z447" s="36"/>
      <c r="AA447" s="36"/>
      <c r="AB447" s="36">
        <f t="shared" ref="AB447:AB472" si="690">+(Z447*12)+AA447</f>
        <v>0</v>
      </c>
      <c r="AC447" s="36">
        <f t="shared" ref="AC447:AC472" si="691">+AB447*Y447*1000</f>
        <v>0</v>
      </c>
      <c r="AE447" s="57">
        <f>$A$5</f>
        <v>58</v>
      </c>
      <c r="AF447" s="36"/>
      <c r="AG447" s="36"/>
      <c r="AH447" s="36">
        <f t="shared" ref="AH447:AH472" si="692">+(AF447*12)+AG447</f>
        <v>0</v>
      </c>
      <c r="AI447" s="36">
        <f t="shared" ref="AI447:AI472" si="693">+AH447*AE447*1000</f>
        <v>0</v>
      </c>
      <c r="AK447" s="57">
        <f>$A$5</f>
        <v>58</v>
      </c>
      <c r="AL447" s="36"/>
      <c r="AM447" s="36"/>
      <c r="AN447" s="36">
        <f t="shared" ref="AN447:AN472" si="694">+(AL447*12)+AM447</f>
        <v>0</v>
      </c>
      <c r="AO447" s="36">
        <f t="shared" ref="AO447:AO472" si="695">+AN447*AK447*1000</f>
        <v>0</v>
      </c>
      <c r="AQ447" s="57">
        <f>$A$5</f>
        <v>58</v>
      </c>
      <c r="AR447" s="36"/>
      <c r="AS447" s="36"/>
      <c r="AT447" s="36">
        <f t="shared" ref="AT447:AT472" si="696">+(AR447*12)+AS447</f>
        <v>0</v>
      </c>
      <c r="AU447" s="36">
        <f t="shared" ref="AU447:AU472" si="697">+AT447*AQ447*1000</f>
        <v>0</v>
      </c>
      <c r="AW447" s="57">
        <f>$A$5</f>
        <v>58</v>
      </c>
      <c r="AX447" s="36"/>
      <c r="AY447" s="36"/>
      <c r="AZ447" s="36">
        <f t="shared" ref="AZ447:AZ472" si="698">+D447+J447-P447+V447+AB447-AH447+AN447-AT447</f>
        <v>73</v>
      </c>
      <c r="BA447" s="36">
        <f t="shared" ref="BA447:BA472" si="699">+AZ447*AW447*1000</f>
        <v>4234000</v>
      </c>
    </row>
    <row r="448" spans="1:53">
      <c r="A448" s="57">
        <f>+$A$6</f>
        <v>80</v>
      </c>
      <c r="B448" s="36"/>
      <c r="C448" s="36"/>
      <c r="D448" s="36">
        <f>AZ414</f>
        <v>-12</v>
      </c>
      <c r="E448" s="36">
        <f t="shared" si="683"/>
        <v>-960000</v>
      </c>
      <c r="G448" s="57">
        <f>+$A$6</f>
        <v>80</v>
      </c>
      <c r="H448" s="36"/>
      <c r="I448" s="36"/>
      <c r="J448" s="36">
        <f t="shared" si="684"/>
        <v>0</v>
      </c>
      <c r="K448" s="36">
        <f t="shared" si="685"/>
        <v>0</v>
      </c>
      <c r="M448" s="57">
        <f>+$A$6</f>
        <v>80</v>
      </c>
      <c r="N448" s="36"/>
      <c r="O448" s="36"/>
      <c r="P448" s="36">
        <f t="shared" si="686"/>
        <v>0</v>
      </c>
      <c r="Q448" s="36">
        <f t="shared" si="687"/>
        <v>0</v>
      </c>
      <c r="S448" s="57">
        <f>+$A$6</f>
        <v>80</v>
      </c>
      <c r="T448" s="36"/>
      <c r="U448" s="36"/>
      <c r="V448" s="36">
        <f t="shared" si="688"/>
        <v>0</v>
      </c>
      <c r="W448" s="36">
        <f t="shared" si="689"/>
        <v>0</v>
      </c>
      <c r="Y448" s="57">
        <f>+$A$6</f>
        <v>80</v>
      </c>
      <c r="Z448" s="36"/>
      <c r="AA448" s="36"/>
      <c r="AB448" s="36">
        <f t="shared" si="690"/>
        <v>0</v>
      </c>
      <c r="AC448" s="36">
        <f t="shared" si="691"/>
        <v>0</v>
      </c>
      <c r="AE448" s="57">
        <f>+$A$6</f>
        <v>80</v>
      </c>
      <c r="AF448" s="36"/>
      <c r="AG448" s="36"/>
      <c r="AH448" s="36">
        <f t="shared" si="692"/>
        <v>0</v>
      </c>
      <c r="AI448" s="36">
        <f t="shared" si="693"/>
        <v>0</v>
      </c>
      <c r="AK448" s="57">
        <f>+$A$6</f>
        <v>80</v>
      </c>
      <c r="AL448" s="36"/>
      <c r="AM448" s="36"/>
      <c r="AN448" s="36">
        <f t="shared" si="694"/>
        <v>0</v>
      </c>
      <c r="AO448" s="36">
        <f t="shared" si="695"/>
        <v>0</v>
      </c>
      <c r="AQ448" s="57">
        <f>+$A$6</f>
        <v>80</v>
      </c>
      <c r="AR448" s="36"/>
      <c r="AS448" s="36"/>
      <c r="AT448" s="36">
        <f t="shared" si="696"/>
        <v>0</v>
      </c>
      <c r="AU448" s="36">
        <f t="shared" si="697"/>
        <v>0</v>
      </c>
      <c r="AW448" s="57">
        <f>+$A$6</f>
        <v>80</v>
      </c>
      <c r="AX448" s="36"/>
      <c r="AY448" s="36"/>
      <c r="AZ448" s="36">
        <f t="shared" si="698"/>
        <v>-12</v>
      </c>
      <c r="BA448" s="36">
        <f t="shared" si="699"/>
        <v>-960000</v>
      </c>
    </row>
    <row r="449" spans="1:53">
      <c r="A449" s="57">
        <f>+$A$7</f>
        <v>60</v>
      </c>
      <c r="B449" s="36"/>
      <c r="C449" s="36"/>
      <c r="D449" s="36">
        <f t="shared" si="682"/>
        <v>60</v>
      </c>
      <c r="E449" s="36">
        <f t="shared" si="683"/>
        <v>3600000</v>
      </c>
      <c r="G449" s="57">
        <f>+$A$7</f>
        <v>60</v>
      </c>
      <c r="H449" s="36"/>
      <c r="I449" s="36"/>
      <c r="J449" s="36">
        <f t="shared" si="684"/>
        <v>0</v>
      </c>
      <c r="K449" s="36">
        <f t="shared" si="685"/>
        <v>0</v>
      </c>
      <c r="M449" s="57">
        <f>+$A$7</f>
        <v>60</v>
      </c>
      <c r="N449" s="36"/>
      <c r="O449" s="36"/>
      <c r="P449" s="36">
        <f t="shared" si="686"/>
        <v>0</v>
      </c>
      <c r="Q449" s="36">
        <f t="shared" si="687"/>
        <v>0</v>
      </c>
      <c r="S449" s="57">
        <f>+$A$7</f>
        <v>60</v>
      </c>
      <c r="T449" s="36"/>
      <c r="U449" s="36"/>
      <c r="V449" s="36">
        <f t="shared" si="688"/>
        <v>0</v>
      </c>
      <c r="W449" s="36">
        <f t="shared" si="689"/>
        <v>0</v>
      </c>
      <c r="Y449" s="57">
        <f>+$A$7</f>
        <v>60</v>
      </c>
      <c r="Z449" s="36"/>
      <c r="AA449" s="36"/>
      <c r="AB449" s="36">
        <f t="shared" si="690"/>
        <v>0</v>
      </c>
      <c r="AC449" s="36">
        <f t="shared" si="691"/>
        <v>0</v>
      </c>
      <c r="AE449" s="57">
        <f>+$A$7</f>
        <v>60</v>
      </c>
      <c r="AF449" s="36"/>
      <c r="AG449" s="36"/>
      <c r="AH449" s="36">
        <f t="shared" si="692"/>
        <v>0</v>
      </c>
      <c r="AI449" s="36">
        <f t="shared" si="693"/>
        <v>0</v>
      </c>
      <c r="AK449" s="57">
        <f>+$A$7</f>
        <v>60</v>
      </c>
      <c r="AL449" s="36"/>
      <c r="AM449" s="36"/>
      <c r="AN449" s="36">
        <f t="shared" si="694"/>
        <v>0</v>
      </c>
      <c r="AO449" s="36">
        <f t="shared" si="695"/>
        <v>0</v>
      </c>
      <c r="AQ449" s="57">
        <f>+$A$7</f>
        <v>60</v>
      </c>
      <c r="AR449" s="36"/>
      <c r="AS449" s="36"/>
      <c r="AT449" s="36">
        <f t="shared" si="696"/>
        <v>0</v>
      </c>
      <c r="AU449" s="36">
        <f t="shared" si="697"/>
        <v>0</v>
      </c>
      <c r="AW449" s="57">
        <f>+$A$7</f>
        <v>60</v>
      </c>
      <c r="AX449" s="36"/>
      <c r="AY449" s="36"/>
      <c r="AZ449" s="36">
        <f t="shared" si="698"/>
        <v>60</v>
      </c>
      <c r="BA449" s="36">
        <f t="shared" si="699"/>
        <v>3600000</v>
      </c>
    </row>
    <row r="450" spans="1:53">
      <c r="A450" s="57">
        <f>+$A$8</f>
        <v>82</v>
      </c>
      <c r="B450" s="36"/>
      <c r="C450" s="36"/>
      <c r="D450" s="36">
        <f t="shared" si="682"/>
        <v>25</v>
      </c>
      <c r="E450" s="36">
        <f t="shared" si="683"/>
        <v>2050000</v>
      </c>
      <c r="G450" s="57">
        <f>+$A$8</f>
        <v>82</v>
      </c>
      <c r="H450" s="36"/>
      <c r="I450" s="36"/>
      <c r="J450" s="36">
        <f t="shared" si="684"/>
        <v>0</v>
      </c>
      <c r="K450" s="36">
        <f t="shared" si="685"/>
        <v>0</v>
      </c>
      <c r="M450" s="57">
        <f>+$A$8</f>
        <v>82</v>
      </c>
      <c r="N450" s="36"/>
      <c r="O450" s="36"/>
      <c r="P450" s="36">
        <f t="shared" si="686"/>
        <v>0</v>
      </c>
      <c r="Q450" s="36">
        <f t="shared" si="687"/>
        <v>0</v>
      </c>
      <c r="S450" s="57">
        <f>+$A$8</f>
        <v>82</v>
      </c>
      <c r="T450" s="36"/>
      <c r="U450" s="36"/>
      <c r="V450" s="36">
        <f t="shared" si="688"/>
        <v>0</v>
      </c>
      <c r="W450" s="36">
        <f t="shared" si="689"/>
        <v>0</v>
      </c>
      <c r="Y450" s="57">
        <f>+$A$8</f>
        <v>82</v>
      </c>
      <c r="Z450" s="36"/>
      <c r="AA450" s="36"/>
      <c r="AB450" s="36">
        <f t="shared" si="690"/>
        <v>0</v>
      </c>
      <c r="AC450" s="36">
        <f t="shared" si="691"/>
        <v>0</v>
      </c>
      <c r="AE450" s="57">
        <f>+$A$8</f>
        <v>82</v>
      </c>
      <c r="AF450" s="36"/>
      <c r="AG450" s="36"/>
      <c r="AH450" s="36">
        <f t="shared" si="692"/>
        <v>0</v>
      </c>
      <c r="AI450" s="36">
        <f t="shared" si="693"/>
        <v>0</v>
      </c>
      <c r="AK450" s="57">
        <f>+$A$8</f>
        <v>82</v>
      </c>
      <c r="AL450" s="36"/>
      <c r="AM450" s="36"/>
      <c r="AN450" s="36">
        <f t="shared" si="694"/>
        <v>0</v>
      </c>
      <c r="AO450" s="36">
        <f t="shared" si="695"/>
        <v>0</v>
      </c>
      <c r="AQ450" s="57">
        <f>+$A$8</f>
        <v>82</v>
      </c>
      <c r="AR450" s="36"/>
      <c r="AS450" s="36"/>
      <c r="AT450" s="36">
        <f t="shared" si="696"/>
        <v>0</v>
      </c>
      <c r="AU450" s="36">
        <f t="shared" si="697"/>
        <v>0</v>
      </c>
      <c r="AW450" s="57">
        <f>+$A$8</f>
        <v>82</v>
      </c>
      <c r="AX450" s="36"/>
      <c r="AY450" s="36"/>
      <c r="AZ450" s="36">
        <f t="shared" si="698"/>
        <v>25</v>
      </c>
      <c r="BA450" s="36">
        <f t="shared" si="699"/>
        <v>2050000</v>
      </c>
    </row>
    <row r="451" spans="1:53">
      <c r="A451" s="57">
        <f>+$A$9</f>
        <v>70</v>
      </c>
      <c r="B451" s="36"/>
      <c r="C451" s="36"/>
      <c r="D451" s="36">
        <f t="shared" si="682"/>
        <v>30</v>
      </c>
      <c r="E451" s="36">
        <f t="shared" si="683"/>
        <v>2100000</v>
      </c>
      <c r="G451" s="57">
        <f>+$A$9</f>
        <v>70</v>
      </c>
      <c r="H451" s="36"/>
      <c r="I451" s="36"/>
      <c r="J451" s="36">
        <f t="shared" si="684"/>
        <v>0</v>
      </c>
      <c r="K451" s="36">
        <f t="shared" si="685"/>
        <v>0</v>
      </c>
      <c r="M451" s="57">
        <f>+$A$9</f>
        <v>70</v>
      </c>
      <c r="N451" s="36">
        <v>1</v>
      </c>
      <c r="O451" s="36">
        <v>8</v>
      </c>
      <c r="P451" s="36">
        <f t="shared" si="686"/>
        <v>20</v>
      </c>
      <c r="Q451" s="36">
        <f t="shared" si="687"/>
        <v>1400000</v>
      </c>
      <c r="S451" s="57">
        <f>+$A$9</f>
        <v>70</v>
      </c>
      <c r="T451" s="36"/>
      <c r="U451" s="36"/>
      <c r="V451" s="36">
        <f t="shared" si="688"/>
        <v>0</v>
      </c>
      <c r="W451" s="36">
        <f t="shared" si="689"/>
        <v>0</v>
      </c>
      <c r="Y451" s="57">
        <f>+$A$9</f>
        <v>70</v>
      </c>
      <c r="Z451" s="36"/>
      <c r="AA451" s="36"/>
      <c r="AB451" s="36">
        <f t="shared" si="690"/>
        <v>0</v>
      </c>
      <c r="AC451" s="36">
        <f t="shared" si="691"/>
        <v>0</v>
      </c>
      <c r="AE451" s="57">
        <f>+$A$9</f>
        <v>70</v>
      </c>
      <c r="AF451" s="36"/>
      <c r="AG451" s="36"/>
      <c r="AH451" s="36">
        <f t="shared" si="692"/>
        <v>0</v>
      </c>
      <c r="AI451" s="36">
        <f t="shared" si="693"/>
        <v>0</v>
      </c>
      <c r="AK451" s="57">
        <f>+$A$9</f>
        <v>70</v>
      </c>
      <c r="AL451" s="36"/>
      <c r="AM451" s="36"/>
      <c r="AN451" s="36">
        <f t="shared" si="694"/>
        <v>0</v>
      </c>
      <c r="AO451" s="36">
        <f t="shared" si="695"/>
        <v>0</v>
      </c>
      <c r="AQ451" s="57">
        <f>+$A$9</f>
        <v>70</v>
      </c>
      <c r="AR451" s="36"/>
      <c r="AS451" s="36"/>
      <c r="AT451" s="36">
        <f t="shared" si="696"/>
        <v>0</v>
      </c>
      <c r="AU451" s="36">
        <f t="shared" si="697"/>
        <v>0</v>
      </c>
      <c r="AW451" s="57">
        <f>+$A$9</f>
        <v>70</v>
      </c>
      <c r="AX451" s="36"/>
      <c r="AY451" s="36"/>
      <c r="AZ451" s="36">
        <f t="shared" si="698"/>
        <v>10</v>
      </c>
      <c r="BA451" s="36">
        <f t="shared" si="699"/>
        <v>700000</v>
      </c>
    </row>
    <row r="452" spans="1:53">
      <c r="A452" s="57">
        <f>+$A$10</f>
        <v>90</v>
      </c>
      <c r="B452" s="36"/>
      <c r="C452" s="36"/>
      <c r="D452" s="36">
        <f t="shared" si="682"/>
        <v>-276</v>
      </c>
      <c r="E452" s="36">
        <f t="shared" si="683"/>
        <v>-24840000</v>
      </c>
      <c r="G452" s="57">
        <f>+$A$10</f>
        <v>90</v>
      </c>
      <c r="H452" s="36"/>
      <c r="I452" s="36"/>
      <c r="J452" s="36">
        <f t="shared" si="684"/>
        <v>0</v>
      </c>
      <c r="K452" s="36">
        <f t="shared" si="685"/>
        <v>0</v>
      </c>
      <c r="M452" s="57">
        <f>+$A$10</f>
        <v>90</v>
      </c>
      <c r="N452" s="36"/>
      <c r="O452" s="36"/>
      <c r="P452" s="36">
        <f t="shared" si="686"/>
        <v>0</v>
      </c>
      <c r="Q452" s="36">
        <f t="shared" si="687"/>
        <v>0</v>
      </c>
      <c r="S452" s="57">
        <f>+$A$10</f>
        <v>90</v>
      </c>
      <c r="T452" s="36"/>
      <c r="U452" s="36"/>
      <c r="V452" s="36">
        <f t="shared" si="688"/>
        <v>0</v>
      </c>
      <c r="W452" s="36">
        <f t="shared" si="689"/>
        <v>0</v>
      </c>
      <c r="Y452" s="57">
        <f>+$A$10</f>
        <v>90</v>
      </c>
      <c r="Z452" s="36"/>
      <c r="AA452" s="36"/>
      <c r="AB452" s="36">
        <f t="shared" si="690"/>
        <v>0</v>
      </c>
      <c r="AC452" s="36">
        <f t="shared" si="691"/>
        <v>0</v>
      </c>
      <c r="AE452" s="57">
        <f>+$A$10</f>
        <v>90</v>
      </c>
      <c r="AF452" s="36"/>
      <c r="AG452" s="36"/>
      <c r="AH452" s="36">
        <f t="shared" si="692"/>
        <v>0</v>
      </c>
      <c r="AI452" s="36">
        <f t="shared" si="693"/>
        <v>0</v>
      </c>
      <c r="AK452" s="57">
        <f>+$A$10</f>
        <v>90</v>
      </c>
      <c r="AL452" s="36"/>
      <c r="AM452" s="36"/>
      <c r="AN452" s="36">
        <f t="shared" si="694"/>
        <v>0</v>
      </c>
      <c r="AO452" s="36">
        <f t="shared" si="695"/>
        <v>0</v>
      </c>
      <c r="AQ452" s="57">
        <f>+$A$10</f>
        <v>90</v>
      </c>
      <c r="AR452" s="36"/>
      <c r="AS452" s="36"/>
      <c r="AT452" s="36">
        <f t="shared" si="696"/>
        <v>0</v>
      </c>
      <c r="AU452" s="36">
        <f t="shared" si="697"/>
        <v>0</v>
      </c>
      <c r="AW452" s="57">
        <f>+$A$10</f>
        <v>90</v>
      </c>
      <c r="AX452" s="36"/>
      <c r="AY452" s="36"/>
      <c r="AZ452" s="36">
        <f t="shared" si="698"/>
        <v>-276</v>
      </c>
      <c r="BA452" s="36">
        <f t="shared" si="699"/>
        <v>-24840000</v>
      </c>
    </row>
    <row r="453" spans="1:53">
      <c r="A453" s="57">
        <f>+$A$11</f>
        <v>68</v>
      </c>
      <c r="B453" s="36"/>
      <c r="C453" s="36"/>
      <c r="D453" s="36">
        <f t="shared" si="682"/>
        <v>1</v>
      </c>
      <c r="E453" s="36">
        <f t="shared" si="683"/>
        <v>68000</v>
      </c>
      <c r="G453" s="57">
        <f>+$A$11</f>
        <v>68</v>
      </c>
      <c r="H453" s="36"/>
      <c r="I453" s="36"/>
      <c r="J453" s="36">
        <f t="shared" si="684"/>
        <v>0</v>
      </c>
      <c r="K453" s="36">
        <f t="shared" si="685"/>
        <v>0</v>
      </c>
      <c r="M453" s="57">
        <f>+$A$11</f>
        <v>68</v>
      </c>
      <c r="N453" s="36"/>
      <c r="O453" s="36"/>
      <c r="P453" s="36">
        <f t="shared" si="686"/>
        <v>0</v>
      </c>
      <c r="Q453" s="36">
        <f t="shared" si="687"/>
        <v>0</v>
      </c>
      <c r="S453" s="57">
        <f>+$A$11</f>
        <v>68</v>
      </c>
      <c r="T453" s="36"/>
      <c r="U453" s="36"/>
      <c r="V453" s="36">
        <f t="shared" si="688"/>
        <v>0</v>
      </c>
      <c r="W453" s="36">
        <f t="shared" si="689"/>
        <v>0</v>
      </c>
      <c r="Y453" s="57">
        <f>+$A$11</f>
        <v>68</v>
      </c>
      <c r="Z453" s="36"/>
      <c r="AA453" s="36"/>
      <c r="AB453" s="36">
        <f t="shared" si="690"/>
        <v>0</v>
      </c>
      <c r="AC453" s="36">
        <f t="shared" si="691"/>
        <v>0</v>
      </c>
      <c r="AE453" s="57">
        <f>+$A$11</f>
        <v>68</v>
      </c>
      <c r="AF453" s="36"/>
      <c r="AG453" s="36"/>
      <c r="AH453" s="36">
        <f t="shared" si="692"/>
        <v>0</v>
      </c>
      <c r="AI453" s="36">
        <f t="shared" si="693"/>
        <v>0</v>
      </c>
      <c r="AK453" s="57">
        <f>+$A$11</f>
        <v>68</v>
      </c>
      <c r="AL453" s="36"/>
      <c r="AM453" s="36"/>
      <c r="AN453" s="36">
        <f t="shared" si="694"/>
        <v>0</v>
      </c>
      <c r="AO453" s="36">
        <f t="shared" si="695"/>
        <v>0</v>
      </c>
      <c r="AQ453" s="57">
        <f>+$A$11</f>
        <v>68</v>
      </c>
      <c r="AR453" s="36"/>
      <c r="AS453" s="36"/>
      <c r="AT453" s="36">
        <f t="shared" si="696"/>
        <v>0</v>
      </c>
      <c r="AU453" s="36">
        <f t="shared" si="697"/>
        <v>0</v>
      </c>
      <c r="AW453" s="57">
        <f>+$A$11</f>
        <v>68</v>
      </c>
      <c r="AX453" s="36"/>
      <c r="AY453" s="36"/>
      <c r="AZ453" s="36">
        <f t="shared" si="698"/>
        <v>1</v>
      </c>
      <c r="BA453" s="36">
        <f t="shared" si="699"/>
        <v>68000</v>
      </c>
    </row>
    <row r="454" spans="1:53">
      <c r="A454" s="57">
        <f>+$A$12</f>
        <v>135</v>
      </c>
      <c r="B454" s="36"/>
      <c r="C454" s="36"/>
      <c r="D454" s="36">
        <f t="shared" si="682"/>
        <v>59</v>
      </c>
      <c r="E454" s="36">
        <f t="shared" si="683"/>
        <v>7965000</v>
      </c>
      <c r="G454" s="57">
        <f>+$A$12</f>
        <v>135</v>
      </c>
      <c r="H454" s="36"/>
      <c r="I454" s="36"/>
      <c r="J454" s="36">
        <f t="shared" si="684"/>
        <v>0</v>
      </c>
      <c r="K454" s="36">
        <f t="shared" si="685"/>
        <v>0</v>
      </c>
      <c r="M454" s="57">
        <f>+$A$12</f>
        <v>135</v>
      </c>
      <c r="N454" s="36"/>
      <c r="O454" s="36"/>
      <c r="P454" s="36">
        <f t="shared" si="686"/>
        <v>0</v>
      </c>
      <c r="Q454" s="36">
        <f t="shared" si="687"/>
        <v>0</v>
      </c>
      <c r="S454" s="57">
        <f>+$A$12</f>
        <v>135</v>
      </c>
      <c r="T454" s="36"/>
      <c r="U454" s="36"/>
      <c r="V454" s="36">
        <f t="shared" si="688"/>
        <v>0</v>
      </c>
      <c r="W454" s="36">
        <f t="shared" si="689"/>
        <v>0</v>
      </c>
      <c r="Y454" s="57">
        <f>+$A$12</f>
        <v>135</v>
      </c>
      <c r="Z454" s="36"/>
      <c r="AA454" s="36"/>
      <c r="AB454" s="36">
        <f t="shared" si="690"/>
        <v>0</v>
      </c>
      <c r="AC454" s="36">
        <f t="shared" si="691"/>
        <v>0</v>
      </c>
      <c r="AE454" s="57">
        <f>+$A$12</f>
        <v>135</v>
      </c>
      <c r="AF454" s="36"/>
      <c r="AG454" s="36"/>
      <c r="AH454" s="36">
        <f t="shared" si="692"/>
        <v>0</v>
      </c>
      <c r="AI454" s="36">
        <f t="shared" si="693"/>
        <v>0</v>
      </c>
      <c r="AK454" s="57">
        <f>+$A$12</f>
        <v>135</v>
      </c>
      <c r="AL454" s="36"/>
      <c r="AM454" s="36"/>
      <c r="AN454" s="36">
        <f t="shared" si="694"/>
        <v>0</v>
      </c>
      <c r="AO454" s="36">
        <f t="shared" si="695"/>
        <v>0</v>
      </c>
      <c r="AQ454" s="57">
        <f>+$A$12</f>
        <v>135</v>
      </c>
      <c r="AR454" s="36"/>
      <c r="AS454" s="36"/>
      <c r="AT454" s="36">
        <f t="shared" si="696"/>
        <v>0</v>
      </c>
      <c r="AU454" s="36">
        <f t="shared" si="697"/>
        <v>0</v>
      </c>
      <c r="AW454" s="57">
        <f>+$A$12</f>
        <v>135</v>
      </c>
      <c r="AX454" s="36"/>
      <c r="AY454" s="36"/>
      <c r="AZ454" s="36">
        <f t="shared" si="698"/>
        <v>59</v>
      </c>
      <c r="BA454" s="36">
        <f t="shared" si="699"/>
        <v>7965000</v>
      </c>
    </row>
    <row r="455" spans="1:53">
      <c r="A455" s="57">
        <f>+$A$13</f>
        <v>100</v>
      </c>
      <c r="B455" s="36"/>
      <c r="C455" s="36"/>
      <c r="D455" s="36">
        <f t="shared" si="682"/>
        <v>5</v>
      </c>
      <c r="E455" s="36">
        <f t="shared" si="683"/>
        <v>500000</v>
      </c>
      <c r="G455" s="57">
        <f>+$A$13</f>
        <v>100</v>
      </c>
      <c r="H455" s="36"/>
      <c r="I455" s="36"/>
      <c r="J455" s="36">
        <f t="shared" si="684"/>
        <v>0</v>
      </c>
      <c r="K455" s="36">
        <f t="shared" si="685"/>
        <v>0</v>
      </c>
      <c r="M455" s="57">
        <f>+$A$13</f>
        <v>100</v>
      </c>
      <c r="N455" s="36"/>
      <c r="O455" s="36"/>
      <c r="P455" s="36">
        <f t="shared" si="686"/>
        <v>0</v>
      </c>
      <c r="Q455" s="36">
        <f t="shared" si="687"/>
        <v>0</v>
      </c>
      <c r="S455" s="57">
        <f>+$A$13</f>
        <v>100</v>
      </c>
      <c r="T455" s="36"/>
      <c r="U455" s="36"/>
      <c r="V455" s="36">
        <f t="shared" si="688"/>
        <v>0</v>
      </c>
      <c r="W455" s="36">
        <f t="shared" si="689"/>
        <v>0</v>
      </c>
      <c r="Y455" s="57">
        <f>+$A$13</f>
        <v>100</v>
      </c>
      <c r="Z455" s="36"/>
      <c r="AA455" s="36"/>
      <c r="AB455" s="36">
        <f t="shared" si="690"/>
        <v>0</v>
      </c>
      <c r="AC455" s="36">
        <f t="shared" si="691"/>
        <v>0</v>
      </c>
      <c r="AE455" s="57">
        <f>+$A$13</f>
        <v>100</v>
      </c>
      <c r="AF455" s="36"/>
      <c r="AG455" s="36"/>
      <c r="AH455" s="36">
        <f t="shared" si="692"/>
        <v>0</v>
      </c>
      <c r="AI455" s="36">
        <f t="shared" si="693"/>
        <v>0</v>
      </c>
      <c r="AK455" s="57">
        <f>+$A$13</f>
        <v>100</v>
      </c>
      <c r="AL455" s="36"/>
      <c r="AM455" s="36"/>
      <c r="AN455" s="36">
        <f t="shared" si="694"/>
        <v>0</v>
      </c>
      <c r="AO455" s="36">
        <f t="shared" si="695"/>
        <v>0</v>
      </c>
      <c r="AQ455" s="57">
        <f>+$A$13</f>
        <v>100</v>
      </c>
      <c r="AR455" s="36"/>
      <c r="AS455" s="36"/>
      <c r="AT455" s="36">
        <f t="shared" si="696"/>
        <v>0</v>
      </c>
      <c r="AU455" s="36">
        <f t="shared" si="697"/>
        <v>0</v>
      </c>
      <c r="AW455" s="57">
        <f>+$A$13</f>
        <v>100</v>
      </c>
      <c r="AX455" s="36"/>
      <c r="AY455" s="36"/>
      <c r="AZ455" s="36">
        <f t="shared" si="698"/>
        <v>5</v>
      </c>
      <c r="BA455" s="36">
        <f t="shared" si="699"/>
        <v>500000</v>
      </c>
    </row>
    <row r="456" spans="1:53">
      <c r="A456" s="57">
        <f>+$A$14</f>
        <v>35</v>
      </c>
      <c r="B456" s="36"/>
      <c r="C456" s="36"/>
      <c r="D456" s="36">
        <f t="shared" si="682"/>
        <v>34</v>
      </c>
      <c r="E456" s="36">
        <f t="shared" si="683"/>
        <v>1190000</v>
      </c>
      <c r="G456" s="57">
        <f>+$A$14</f>
        <v>35</v>
      </c>
      <c r="H456" s="36"/>
      <c r="I456" s="36"/>
      <c r="J456" s="36">
        <f t="shared" si="684"/>
        <v>0</v>
      </c>
      <c r="K456" s="36">
        <f t="shared" si="685"/>
        <v>0</v>
      </c>
      <c r="M456" s="57">
        <f>+$A$14</f>
        <v>35</v>
      </c>
      <c r="N456" s="36"/>
      <c r="O456" s="36"/>
      <c r="P456" s="36">
        <f t="shared" si="686"/>
        <v>0</v>
      </c>
      <c r="Q456" s="36">
        <f t="shared" si="687"/>
        <v>0</v>
      </c>
      <c r="S456" s="57">
        <f>+$A$14</f>
        <v>35</v>
      </c>
      <c r="T456" s="36"/>
      <c r="U456" s="36"/>
      <c r="V456" s="36">
        <f t="shared" si="688"/>
        <v>0</v>
      </c>
      <c r="W456" s="36">
        <f t="shared" si="689"/>
        <v>0</v>
      </c>
      <c r="Y456" s="57">
        <f>+$A$14</f>
        <v>35</v>
      </c>
      <c r="Z456" s="36"/>
      <c r="AA456" s="36"/>
      <c r="AB456" s="36">
        <f t="shared" si="690"/>
        <v>0</v>
      </c>
      <c r="AC456" s="36">
        <f t="shared" si="691"/>
        <v>0</v>
      </c>
      <c r="AE456" s="57">
        <f>+$A$14</f>
        <v>35</v>
      </c>
      <c r="AF456" s="36"/>
      <c r="AG456" s="36"/>
      <c r="AH456" s="36">
        <f t="shared" si="692"/>
        <v>0</v>
      </c>
      <c r="AI456" s="36">
        <f t="shared" si="693"/>
        <v>0</v>
      </c>
      <c r="AK456" s="57">
        <f>+$A$14</f>
        <v>35</v>
      </c>
      <c r="AL456" s="36"/>
      <c r="AM456" s="36"/>
      <c r="AN456" s="36">
        <f t="shared" si="694"/>
        <v>0</v>
      </c>
      <c r="AO456" s="36">
        <f t="shared" si="695"/>
        <v>0</v>
      </c>
      <c r="AQ456" s="57">
        <f>+$A$14</f>
        <v>35</v>
      </c>
      <c r="AR456" s="36"/>
      <c r="AS456" s="36"/>
      <c r="AT456" s="36">
        <f t="shared" si="696"/>
        <v>0</v>
      </c>
      <c r="AU456" s="36">
        <f t="shared" si="697"/>
        <v>0</v>
      </c>
      <c r="AW456" s="57">
        <f>+$A$14</f>
        <v>35</v>
      </c>
      <c r="AX456" s="36"/>
      <c r="AY456" s="36"/>
      <c r="AZ456" s="36">
        <f t="shared" si="698"/>
        <v>34</v>
      </c>
      <c r="BA456" s="36">
        <f t="shared" si="699"/>
        <v>1190000</v>
      </c>
    </row>
    <row r="457" spans="1:53">
      <c r="A457" s="57">
        <f>+$A$15</f>
        <v>57</v>
      </c>
      <c r="B457" s="36"/>
      <c r="C457" s="36"/>
      <c r="D457" s="36">
        <f t="shared" si="682"/>
        <v>0</v>
      </c>
      <c r="E457" s="36">
        <f t="shared" si="683"/>
        <v>0</v>
      </c>
      <c r="G457" s="57">
        <f>+$A$15</f>
        <v>57</v>
      </c>
      <c r="H457" s="36"/>
      <c r="I457" s="36"/>
      <c r="J457" s="36">
        <f t="shared" si="684"/>
        <v>0</v>
      </c>
      <c r="K457" s="36">
        <f t="shared" si="685"/>
        <v>0</v>
      </c>
      <c r="M457" s="57">
        <f>+$A$15</f>
        <v>57</v>
      </c>
      <c r="N457" s="36"/>
      <c r="O457" s="36"/>
      <c r="P457" s="36">
        <f t="shared" si="686"/>
        <v>0</v>
      </c>
      <c r="Q457" s="36">
        <f t="shared" si="687"/>
        <v>0</v>
      </c>
      <c r="S457" s="57">
        <f>+$A$15</f>
        <v>57</v>
      </c>
      <c r="T457" s="36"/>
      <c r="U457" s="36"/>
      <c r="V457" s="36">
        <f t="shared" si="688"/>
        <v>0</v>
      </c>
      <c r="W457" s="36">
        <f t="shared" si="689"/>
        <v>0</v>
      </c>
      <c r="Y457" s="57">
        <f>+$A$15</f>
        <v>57</v>
      </c>
      <c r="Z457" s="36"/>
      <c r="AA457" s="36"/>
      <c r="AB457" s="36">
        <f t="shared" si="690"/>
        <v>0</v>
      </c>
      <c r="AC457" s="36">
        <f t="shared" si="691"/>
        <v>0</v>
      </c>
      <c r="AE457" s="57">
        <f>+$A$15</f>
        <v>57</v>
      </c>
      <c r="AF457" s="36"/>
      <c r="AG457" s="36"/>
      <c r="AH457" s="36">
        <f t="shared" si="692"/>
        <v>0</v>
      </c>
      <c r="AI457" s="36">
        <f t="shared" si="693"/>
        <v>0</v>
      </c>
      <c r="AK457" s="57">
        <f>+$A$15</f>
        <v>57</v>
      </c>
      <c r="AL457" s="36"/>
      <c r="AM457" s="36"/>
      <c r="AN457" s="36">
        <f t="shared" si="694"/>
        <v>0</v>
      </c>
      <c r="AO457" s="36">
        <f t="shared" si="695"/>
        <v>0</v>
      </c>
      <c r="AQ457" s="57">
        <f>+$A$15</f>
        <v>57</v>
      </c>
      <c r="AR457" s="36"/>
      <c r="AS457" s="36"/>
      <c r="AT457" s="36">
        <f t="shared" si="696"/>
        <v>0</v>
      </c>
      <c r="AU457" s="36">
        <f t="shared" si="697"/>
        <v>0</v>
      </c>
      <c r="AW457" s="57">
        <f>+$A$15</f>
        <v>57</v>
      </c>
      <c r="AX457" s="36"/>
      <c r="AY457" s="36"/>
      <c r="AZ457" s="36">
        <f t="shared" si="698"/>
        <v>0</v>
      </c>
      <c r="BA457" s="36">
        <f t="shared" si="699"/>
        <v>0</v>
      </c>
    </row>
    <row r="458" spans="1:53">
      <c r="A458" s="57">
        <f>+$A$16</f>
        <v>20</v>
      </c>
      <c r="B458" s="36"/>
      <c r="C458" s="36"/>
      <c r="D458" s="36">
        <f t="shared" si="682"/>
        <v>117</v>
      </c>
      <c r="E458" s="36">
        <f t="shared" si="683"/>
        <v>2340000</v>
      </c>
      <c r="G458" s="57">
        <f>+$A$16</f>
        <v>20</v>
      </c>
      <c r="H458" s="36"/>
      <c r="I458" s="36"/>
      <c r="J458" s="36">
        <f t="shared" si="684"/>
        <v>0</v>
      </c>
      <c r="K458" s="36">
        <f t="shared" si="685"/>
        <v>0</v>
      </c>
      <c r="M458" s="57">
        <f>+$A$16</f>
        <v>20</v>
      </c>
      <c r="N458" s="36"/>
      <c r="O458" s="36"/>
      <c r="P458" s="36">
        <f t="shared" si="686"/>
        <v>0</v>
      </c>
      <c r="Q458" s="36">
        <f t="shared" si="687"/>
        <v>0</v>
      </c>
      <c r="S458" s="57">
        <f>+$A$16</f>
        <v>20</v>
      </c>
      <c r="T458" s="36"/>
      <c r="U458" s="36"/>
      <c r="V458" s="36">
        <f t="shared" si="688"/>
        <v>0</v>
      </c>
      <c r="W458" s="36">
        <f t="shared" si="689"/>
        <v>0</v>
      </c>
      <c r="Y458" s="57">
        <f>+$A$16</f>
        <v>20</v>
      </c>
      <c r="Z458" s="36"/>
      <c r="AA458" s="36"/>
      <c r="AB458" s="36">
        <f t="shared" si="690"/>
        <v>0</v>
      </c>
      <c r="AC458" s="36">
        <f t="shared" si="691"/>
        <v>0</v>
      </c>
      <c r="AE458" s="57">
        <f>+$A$16</f>
        <v>20</v>
      </c>
      <c r="AF458" s="36"/>
      <c r="AG458" s="36"/>
      <c r="AH458" s="36">
        <f t="shared" si="692"/>
        <v>0</v>
      </c>
      <c r="AI458" s="36">
        <f t="shared" si="693"/>
        <v>0</v>
      </c>
      <c r="AK458" s="57">
        <f>+$A$16</f>
        <v>20</v>
      </c>
      <c r="AL458" s="36"/>
      <c r="AM458" s="36"/>
      <c r="AN458" s="36">
        <f t="shared" si="694"/>
        <v>0</v>
      </c>
      <c r="AO458" s="36">
        <f t="shared" si="695"/>
        <v>0</v>
      </c>
      <c r="AQ458" s="57">
        <f>+$A$16</f>
        <v>20</v>
      </c>
      <c r="AR458" s="36"/>
      <c r="AS458" s="36"/>
      <c r="AT458" s="36">
        <f t="shared" si="696"/>
        <v>0</v>
      </c>
      <c r="AU458" s="36">
        <f t="shared" si="697"/>
        <v>0</v>
      </c>
      <c r="AW458" s="57">
        <f>+$A$16</f>
        <v>20</v>
      </c>
      <c r="AX458" s="36"/>
      <c r="AY458" s="36"/>
      <c r="AZ458" s="36">
        <f t="shared" si="698"/>
        <v>117</v>
      </c>
      <c r="BA458" s="36">
        <f t="shared" si="699"/>
        <v>2340000</v>
      </c>
    </row>
    <row r="459" spans="1:53">
      <c r="A459" s="57">
        <f>+$A$17</f>
        <v>38</v>
      </c>
      <c r="B459" s="36"/>
      <c r="C459" s="36"/>
      <c r="D459" s="36">
        <f t="shared" si="682"/>
        <v>1</v>
      </c>
      <c r="E459" s="36">
        <f t="shared" si="683"/>
        <v>38000</v>
      </c>
      <c r="G459" s="57">
        <f>+$A$17</f>
        <v>38</v>
      </c>
      <c r="H459" s="36"/>
      <c r="I459" s="36"/>
      <c r="J459" s="36">
        <f t="shared" si="684"/>
        <v>0</v>
      </c>
      <c r="K459" s="36">
        <f t="shared" si="685"/>
        <v>0</v>
      </c>
      <c r="M459" s="57">
        <f>+$A$17</f>
        <v>38</v>
      </c>
      <c r="N459" s="36"/>
      <c r="O459" s="36"/>
      <c r="P459" s="36">
        <f t="shared" si="686"/>
        <v>0</v>
      </c>
      <c r="Q459" s="36">
        <f t="shared" si="687"/>
        <v>0</v>
      </c>
      <c r="S459" s="57">
        <f>+$A$17</f>
        <v>38</v>
      </c>
      <c r="T459" s="36"/>
      <c r="U459" s="36"/>
      <c r="V459" s="36">
        <f t="shared" si="688"/>
        <v>0</v>
      </c>
      <c r="W459" s="36">
        <f t="shared" si="689"/>
        <v>0</v>
      </c>
      <c r="Y459" s="57">
        <f>+$A$17</f>
        <v>38</v>
      </c>
      <c r="Z459" s="36"/>
      <c r="AA459" s="36"/>
      <c r="AB459" s="36">
        <f t="shared" si="690"/>
        <v>0</v>
      </c>
      <c r="AC459" s="36">
        <f t="shared" si="691"/>
        <v>0</v>
      </c>
      <c r="AE459" s="57">
        <f>+$A$17</f>
        <v>38</v>
      </c>
      <c r="AF459" s="36"/>
      <c r="AG459" s="36"/>
      <c r="AH459" s="36">
        <f t="shared" si="692"/>
        <v>0</v>
      </c>
      <c r="AI459" s="36">
        <f t="shared" si="693"/>
        <v>0</v>
      </c>
      <c r="AK459" s="57">
        <f>+$A$17</f>
        <v>38</v>
      </c>
      <c r="AL459" s="36"/>
      <c r="AM459" s="36"/>
      <c r="AN459" s="36">
        <f t="shared" si="694"/>
        <v>0</v>
      </c>
      <c r="AO459" s="36">
        <f t="shared" si="695"/>
        <v>0</v>
      </c>
      <c r="AQ459" s="57">
        <f>+$A$17</f>
        <v>38</v>
      </c>
      <c r="AR459" s="36"/>
      <c r="AS459" s="36"/>
      <c r="AT459" s="36">
        <f t="shared" si="696"/>
        <v>0</v>
      </c>
      <c r="AU459" s="36">
        <f t="shared" si="697"/>
        <v>0</v>
      </c>
      <c r="AW459" s="57">
        <f>+$A$17</f>
        <v>38</v>
      </c>
      <c r="AX459" s="36"/>
      <c r="AY459" s="36"/>
      <c r="AZ459" s="36">
        <f t="shared" si="698"/>
        <v>1</v>
      </c>
      <c r="BA459" s="36">
        <f t="shared" si="699"/>
        <v>38000</v>
      </c>
    </row>
    <row r="460" spans="1:53">
      <c r="A460" s="57">
        <f>+$A$18</f>
        <v>40</v>
      </c>
      <c r="B460" s="36"/>
      <c r="C460" s="36"/>
      <c r="D460" s="36">
        <f t="shared" si="682"/>
        <v>-4</v>
      </c>
      <c r="E460" s="36">
        <f t="shared" si="683"/>
        <v>-160000</v>
      </c>
      <c r="G460" s="57">
        <f>+$A$18</f>
        <v>40</v>
      </c>
      <c r="H460" s="36"/>
      <c r="I460" s="36"/>
      <c r="J460" s="36">
        <f t="shared" si="684"/>
        <v>0</v>
      </c>
      <c r="K460" s="36">
        <f t="shared" si="685"/>
        <v>0</v>
      </c>
      <c r="M460" s="57">
        <f>+$A$18</f>
        <v>40</v>
      </c>
      <c r="N460" s="36"/>
      <c r="O460" s="36"/>
      <c r="P460" s="36">
        <f t="shared" si="686"/>
        <v>0</v>
      </c>
      <c r="Q460" s="36">
        <f t="shared" si="687"/>
        <v>0</v>
      </c>
      <c r="S460" s="57">
        <f>+$A$18</f>
        <v>40</v>
      </c>
      <c r="T460" s="36"/>
      <c r="U460" s="36"/>
      <c r="V460" s="36">
        <f t="shared" si="688"/>
        <v>0</v>
      </c>
      <c r="W460" s="36">
        <f t="shared" si="689"/>
        <v>0</v>
      </c>
      <c r="Y460" s="57">
        <f>+$A$18</f>
        <v>40</v>
      </c>
      <c r="Z460" s="36"/>
      <c r="AA460" s="36"/>
      <c r="AB460" s="36">
        <f t="shared" si="690"/>
        <v>0</v>
      </c>
      <c r="AC460" s="36">
        <f t="shared" si="691"/>
        <v>0</v>
      </c>
      <c r="AE460" s="57">
        <f>+$A$18</f>
        <v>40</v>
      </c>
      <c r="AF460" s="36"/>
      <c r="AG460" s="36"/>
      <c r="AH460" s="36">
        <f t="shared" si="692"/>
        <v>0</v>
      </c>
      <c r="AI460" s="36">
        <f t="shared" si="693"/>
        <v>0</v>
      </c>
      <c r="AK460" s="57">
        <f>+$A$18</f>
        <v>40</v>
      </c>
      <c r="AL460" s="36"/>
      <c r="AM460" s="36"/>
      <c r="AN460" s="36">
        <f t="shared" si="694"/>
        <v>0</v>
      </c>
      <c r="AO460" s="36">
        <f t="shared" si="695"/>
        <v>0</v>
      </c>
      <c r="AQ460" s="57">
        <f>+$A$18</f>
        <v>40</v>
      </c>
      <c r="AR460" s="36"/>
      <c r="AS460" s="36"/>
      <c r="AT460" s="36">
        <f t="shared" si="696"/>
        <v>0</v>
      </c>
      <c r="AU460" s="36">
        <f t="shared" si="697"/>
        <v>0</v>
      </c>
      <c r="AW460" s="57">
        <f>+$A$18</f>
        <v>40</v>
      </c>
      <c r="AX460" s="36"/>
      <c r="AY460" s="36"/>
      <c r="AZ460" s="36">
        <f t="shared" si="698"/>
        <v>-4</v>
      </c>
      <c r="BA460" s="36">
        <f t="shared" si="699"/>
        <v>-160000</v>
      </c>
    </row>
    <row r="461" spans="1:53">
      <c r="A461" s="57">
        <f>+$A$19</f>
        <v>42</v>
      </c>
      <c r="B461" s="36"/>
      <c r="C461" s="36"/>
      <c r="D461" s="36">
        <f t="shared" si="682"/>
        <v>1260</v>
      </c>
      <c r="E461" s="36">
        <f t="shared" si="683"/>
        <v>52920000</v>
      </c>
      <c r="G461" s="57">
        <f>+$A$19</f>
        <v>42</v>
      </c>
      <c r="H461" s="36">
        <v>16</v>
      </c>
      <c r="I461" s="36"/>
      <c r="J461" s="36">
        <f t="shared" si="684"/>
        <v>192</v>
      </c>
      <c r="K461" s="36">
        <f t="shared" si="685"/>
        <v>8064000</v>
      </c>
      <c r="M461" s="57">
        <f>+$A$19</f>
        <v>42</v>
      </c>
      <c r="N461" s="36">
        <v>42</v>
      </c>
      <c r="O461" s="36"/>
      <c r="P461" s="36">
        <f t="shared" si="686"/>
        <v>504</v>
      </c>
      <c r="Q461" s="36">
        <f t="shared" si="687"/>
        <v>21168000</v>
      </c>
      <c r="S461" s="57">
        <f>+$A$19</f>
        <v>42</v>
      </c>
      <c r="T461" s="36"/>
      <c r="U461" s="36"/>
      <c r="V461" s="36">
        <f t="shared" si="688"/>
        <v>0</v>
      </c>
      <c r="W461" s="36">
        <f t="shared" si="689"/>
        <v>0</v>
      </c>
      <c r="Y461" s="57">
        <f>+$A$19</f>
        <v>42</v>
      </c>
      <c r="Z461" s="36"/>
      <c r="AA461" s="36"/>
      <c r="AB461" s="36">
        <f t="shared" si="690"/>
        <v>0</v>
      </c>
      <c r="AC461" s="36">
        <f t="shared" si="691"/>
        <v>0</v>
      </c>
      <c r="AE461" s="57">
        <f>+$A$19</f>
        <v>42</v>
      </c>
      <c r="AF461" s="36"/>
      <c r="AG461" s="36"/>
      <c r="AH461" s="36">
        <f t="shared" si="692"/>
        <v>0</v>
      </c>
      <c r="AI461" s="36">
        <f t="shared" si="693"/>
        <v>0</v>
      </c>
      <c r="AK461" s="57">
        <f>+$A$19</f>
        <v>42</v>
      </c>
      <c r="AL461" s="36"/>
      <c r="AM461" s="36"/>
      <c r="AN461" s="36">
        <f t="shared" si="694"/>
        <v>0</v>
      </c>
      <c r="AO461" s="36">
        <f t="shared" si="695"/>
        <v>0</v>
      </c>
      <c r="AQ461" s="57">
        <f>+$A$19</f>
        <v>42</v>
      </c>
      <c r="AR461" s="36"/>
      <c r="AS461" s="36"/>
      <c r="AT461" s="36">
        <f t="shared" si="696"/>
        <v>0</v>
      </c>
      <c r="AU461" s="36">
        <f t="shared" si="697"/>
        <v>0</v>
      </c>
      <c r="AW461" s="57">
        <f>+$A$19</f>
        <v>42</v>
      </c>
      <c r="AX461" s="36"/>
      <c r="AY461" s="36"/>
      <c r="AZ461" s="36">
        <f t="shared" si="698"/>
        <v>948</v>
      </c>
      <c r="BA461" s="36">
        <f t="shared" si="699"/>
        <v>39816000</v>
      </c>
    </row>
    <row r="462" spans="1:53">
      <c r="A462" s="57">
        <f>+$A$20</f>
        <v>45</v>
      </c>
      <c r="B462" s="36"/>
      <c r="C462" s="36"/>
      <c r="D462" s="36">
        <f t="shared" si="682"/>
        <v>379</v>
      </c>
      <c r="E462" s="36">
        <f t="shared" si="683"/>
        <v>17055000</v>
      </c>
      <c r="G462" s="57">
        <f>+$A$20</f>
        <v>45</v>
      </c>
      <c r="H462" s="36"/>
      <c r="I462" s="36"/>
      <c r="J462" s="36">
        <f t="shared" si="684"/>
        <v>0</v>
      </c>
      <c r="K462" s="36">
        <f t="shared" si="685"/>
        <v>0</v>
      </c>
      <c r="M462" s="57">
        <f>+$A$20</f>
        <v>45</v>
      </c>
      <c r="N462" s="36"/>
      <c r="O462" s="36"/>
      <c r="P462" s="36">
        <f t="shared" si="686"/>
        <v>0</v>
      </c>
      <c r="Q462" s="36">
        <f t="shared" si="687"/>
        <v>0</v>
      </c>
      <c r="S462" s="57">
        <f>+$A$20</f>
        <v>45</v>
      </c>
      <c r="T462" s="36"/>
      <c r="U462" s="36"/>
      <c r="V462" s="36">
        <f t="shared" si="688"/>
        <v>0</v>
      </c>
      <c r="W462" s="36">
        <f t="shared" si="689"/>
        <v>0</v>
      </c>
      <c r="Y462" s="57">
        <f>+$A$20</f>
        <v>45</v>
      </c>
      <c r="Z462" s="36"/>
      <c r="AA462" s="36"/>
      <c r="AB462" s="36">
        <f t="shared" si="690"/>
        <v>0</v>
      </c>
      <c r="AC462" s="36">
        <f t="shared" si="691"/>
        <v>0</v>
      </c>
      <c r="AE462" s="57">
        <f>+$A$20</f>
        <v>45</v>
      </c>
      <c r="AF462" s="36"/>
      <c r="AG462" s="36"/>
      <c r="AH462" s="36">
        <f t="shared" si="692"/>
        <v>0</v>
      </c>
      <c r="AI462" s="36">
        <f t="shared" si="693"/>
        <v>0</v>
      </c>
      <c r="AK462" s="57">
        <f>+$A$20</f>
        <v>45</v>
      </c>
      <c r="AL462" s="36"/>
      <c r="AM462" s="36"/>
      <c r="AN462" s="36">
        <f t="shared" si="694"/>
        <v>0</v>
      </c>
      <c r="AO462" s="36">
        <f t="shared" si="695"/>
        <v>0</v>
      </c>
      <c r="AQ462" s="57">
        <f>+$A$20</f>
        <v>45</v>
      </c>
      <c r="AR462" s="36"/>
      <c r="AS462" s="36"/>
      <c r="AT462" s="36">
        <f t="shared" si="696"/>
        <v>0</v>
      </c>
      <c r="AU462" s="36">
        <f t="shared" si="697"/>
        <v>0</v>
      </c>
      <c r="AW462" s="57">
        <f>+$A$20</f>
        <v>45</v>
      </c>
      <c r="AX462" s="36"/>
      <c r="AY462" s="36"/>
      <c r="AZ462" s="36">
        <f t="shared" si="698"/>
        <v>379</v>
      </c>
      <c r="BA462" s="36">
        <f t="shared" si="699"/>
        <v>17055000</v>
      </c>
    </row>
    <row r="463" spans="1:53">
      <c r="A463" s="57">
        <f>+$A$21</f>
        <v>50</v>
      </c>
      <c r="B463" s="36"/>
      <c r="C463" s="36"/>
      <c r="D463" s="36">
        <f t="shared" si="682"/>
        <v>-34</v>
      </c>
      <c r="E463" s="36">
        <f t="shared" si="683"/>
        <v>-1700000</v>
      </c>
      <c r="G463" s="57">
        <f>+$A$21</f>
        <v>50</v>
      </c>
      <c r="H463" s="36"/>
      <c r="I463" s="36"/>
      <c r="J463" s="36">
        <f t="shared" si="684"/>
        <v>0</v>
      </c>
      <c r="K463" s="36">
        <f t="shared" si="685"/>
        <v>0</v>
      </c>
      <c r="M463" s="57">
        <f>+$A$21</f>
        <v>50</v>
      </c>
      <c r="N463" s="36"/>
      <c r="O463" s="36"/>
      <c r="P463" s="36">
        <f t="shared" si="686"/>
        <v>0</v>
      </c>
      <c r="Q463" s="36">
        <f t="shared" si="687"/>
        <v>0</v>
      </c>
      <c r="S463" s="57">
        <f>+$A$21</f>
        <v>50</v>
      </c>
      <c r="T463" s="36"/>
      <c r="U463" s="36"/>
      <c r="V463" s="36">
        <f t="shared" si="688"/>
        <v>0</v>
      </c>
      <c r="W463" s="36">
        <f t="shared" si="689"/>
        <v>0</v>
      </c>
      <c r="Y463" s="57">
        <f>+$A$21</f>
        <v>50</v>
      </c>
      <c r="Z463" s="36"/>
      <c r="AA463" s="36"/>
      <c r="AB463" s="36">
        <f t="shared" si="690"/>
        <v>0</v>
      </c>
      <c r="AC463" s="36">
        <f t="shared" si="691"/>
        <v>0</v>
      </c>
      <c r="AE463" s="57">
        <f>+$A$21</f>
        <v>50</v>
      </c>
      <c r="AF463" s="36"/>
      <c r="AG463" s="36"/>
      <c r="AH463" s="36">
        <f t="shared" si="692"/>
        <v>0</v>
      </c>
      <c r="AI463" s="36">
        <f t="shared" si="693"/>
        <v>0</v>
      </c>
      <c r="AK463" s="57">
        <f>+$A$21</f>
        <v>50</v>
      </c>
      <c r="AL463" s="36"/>
      <c r="AM463" s="36"/>
      <c r="AN463" s="36">
        <f t="shared" si="694"/>
        <v>0</v>
      </c>
      <c r="AO463" s="36">
        <f t="shared" si="695"/>
        <v>0</v>
      </c>
      <c r="AQ463" s="57">
        <f>+$A$21</f>
        <v>50</v>
      </c>
      <c r="AR463" s="36"/>
      <c r="AS463" s="36"/>
      <c r="AT463" s="36">
        <f t="shared" si="696"/>
        <v>0</v>
      </c>
      <c r="AU463" s="36">
        <f t="shared" si="697"/>
        <v>0</v>
      </c>
      <c r="AW463" s="57">
        <f>+$A$21</f>
        <v>50</v>
      </c>
      <c r="AX463" s="36"/>
      <c r="AY463" s="36"/>
      <c r="AZ463" s="36">
        <f t="shared" si="698"/>
        <v>-34</v>
      </c>
      <c r="BA463" s="36">
        <f t="shared" si="699"/>
        <v>-1700000</v>
      </c>
    </row>
    <row r="464" spans="1:53">
      <c r="A464" s="57">
        <f>+$A$22</f>
        <v>37</v>
      </c>
      <c r="B464" s="36"/>
      <c r="C464" s="36"/>
      <c r="D464" s="36">
        <f t="shared" si="682"/>
        <v>0</v>
      </c>
      <c r="E464" s="36">
        <f t="shared" si="683"/>
        <v>0</v>
      </c>
      <c r="G464" s="57">
        <f>+$A$22</f>
        <v>37</v>
      </c>
      <c r="H464" s="36"/>
      <c r="I464" s="36"/>
      <c r="J464" s="36">
        <f t="shared" si="684"/>
        <v>0</v>
      </c>
      <c r="K464" s="36">
        <f t="shared" si="685"/>
        <v>0</v>
      </c>
      <c r="M464" s="57">
        <f>+$A$22</f>
        <v>37</v>
      </c>
      <c r="N464" s="36"/>
      <c r="O464" s="36"/>
      <c r="P464" s="36">
        <f t="shared" si="686"/>
        <v>0</v>
      </c>
      <c r="Q464" s="36">
        <f t="shared" si="687"/>
        <v>0</v>
      </c>
      <c r="S464" s="57">
        <f>+$A$22</f>
        <v>37</v>
      </c>
      <c r="T464" s="36"/>
      <c r="U464" s="36"/>
      <c r="V464" s="36">
        <f t="shared" si="688"/>
        <v>0</v>
      </c>
      <c r="W464" s="36">
        <f t="shared" si="689"/>
        <v>0</v>
      </c>
      <c r="Y464" s="57">
        <f>+$A$22</f>
        <v>37</v>
      </c>
      <c r="Z464" s="36"/>
      <c r="AA464" s="36"/>
      <c r="AB464" s="36">
        <f t="shared" si="690"/>
        <v>0</v>
      </c>
      <c r="AC464" s="36">
        <f t="shared" si="691"/>
        <v>0</v>
      </c>
      <c r="AE464" s="57">
        <f>+$A$22</f>
        <v>37</v>
      </c>
      <c r="AF464" s="36"/>
      <c r="AG464" s="36"/>
      <c r="AH464" s="36">
        <f t="shared" si="692"/>
        <v>0</v>
      </c>
      <c r="AI464" s="36">
        <f t="shared" si="693"/>
        <v>0</v>
      </c>
      <c r="AK464" s="57">
        <f>+$A$22</f>
        <v>37</v>
      </c>
      <c r="AL464" s="36"/>
      <c r="AM464" s="36"/>
      <c r="AN464" s="36">
        <f t="shared" si="694"/>
        <v>0</v>
      </c>
      <c r="AO464" s="36">
        <f t="shared" si="695"/>
        <v>0</v>
      </c>
      <c r="AQ464" s="57">
        <f>+$A$22</f>
        <v>37</v>
      </c>
      <c r="AR464" s="36"/>
      <c r="AS464" s="36"/>
      <c r="AT464" s="36">
        <f t="shared" si="696"/>
        <v>0</v>
      </c>
      <c r="AU464" s="36">
        <f t="shared" si="697"/>
        <v>0</v>
      </c>
      <c r="AW464" s="57">
        <f>+$A$22</f>
        <v>37</v>
      </c>
      <c r="AX464" s="36"/>
      <c r="AY464" s="36"/>
      <c r="AZ464" s="36">
        <f t="shared" si="698"/>
        <v>0</v>
      </c>
      <c r="BA464" s="36">
        <f t="shared" si="699"/>
        <v>0</v>
      </c>
    </row>
    <row r="465" spans="1:53">
      <c r="A465" s="57">
        <f>+$A$23</f>
        <v>65</v>
      </c>
      <c r="B465" s="36"/>
      <c r="C465" s="36"/>
      <c r="D465" s="36">
        <f t="shared" si="682"/>
        <v>-866</v>
      </c>
      <c r="E465" s="36">
        <f t="shared" si="683"/>
        <v>-56290000</v>
      </c>
      <c r="G465" s="57">
        <f>+$A$23</f>
        <v>65</v>
      </c>
      <c r="H465" s="36"/>
      <c r="I465" s="36"/>
      <c r="J465" s="36">
        <f t="shared" si="684"/>
        <v>0</v>
      </c>
      <c r="K465" s="36">
        <f t="shared" si="685"/>
        <v>0</v>
      </c>
      <c r="M465" s="57">
        <f>+$A$23</f>
        <v>65</v>
      </c>
      <c r="N465" s="36"/>
      <c r="O465" s="36">
        <v>8</v>
      </c>
      <c r="P465" s="36">
        <f t="shared" si="686"/>
        <v>8</v>
      </c>
      <c r="Q465" s="36">
        <f t="shared" si="687"/>
        <v>520000</v>
      </c>
      <c r="S465" s="57">
        <f>+$A$23</f>
        <v>65</v>
      </c>
      <c r="T465" s="36"/>
      <c r="U465" s="36"/>
      <c r="V465" s="36">
        <f t="shared" si="688"/>
        <v>0</v>
      </c>
      <c r="W465" s="36">
        <f t="shared" si="689"/>
        <v>0</v>
      </c>
      <c r="Y465" s="57">
        <f>+$A$23</f>
        <v>65</v>
      </c>
      <c r="Z465" s="36"/>
      <c r="AA465" s="36"/>
      <c r="AB465" s="36">
        <f t="shared" si="690"/>
        <v>0</v>
      </c>
      <c r="AC465" s="36">
        <f t="shared" si="691"/>
        <v>0</v>
      </c>
      <c r="AE465" s="57">
        <f>+$A$23</f>
        <v>65</v>
      </c>
      <c r="AF465" s="36"/>
      <c r="AG465" s="36"/>
      <c r="AH465" s="36">
        <f t="shared" si="692"/>
        <v>0</v>
      </c>
      <c r="AI465" s="36">
        <f t="shared" si="693"/>
        <v>0</v>
      </c>
      <c r="AK465" s="57">
        <f>+$A$23</f>
        <v>65</v>
      </c>
      <c r="AL465" s="36"/>
      <c r="AM465" s="36"/>
      <c r="AN465" s="36">
        <f t="shared" si="694"/>
        <v>0</v>
      </c>
      <c r="AO465" s="36">
        <f t="shared" si="695"/>
        <v>0</v>
      </c>
      <c r="AQ465" s="57">
        <f>+$A$23</f>
        <v>65</v>
      </c>
      <c r="AR465" s="36"/>
      <c r="AS465" s="36"/>
      <c r="AT465" s="36">
        <f t="shared" si="696"/>
        <v>0</v>
      </c>
      <c r="AU465" s="36">
        <f t="shared" si="697"/>
        <v>0</v>
      </c>
      <c r="AW465" s="57">
        <f>+$A$23</f>
        <v>65</v>
      </c>
      <c r="AX465" s="36"/>
      <c r="AY465" s="36"/>
      <c r="AZ465" s="36">
        <f t="shared" si="698"/>
        <v>-874</v>
      </c>
      <c r="BA465" s="36">
        <f t="shared" si="699"/>
        <v>-56810000</v>
      </c>
    </row>
    <row r="466" spans="1:53">
      <c r="A466" s="57">
        <f>+$A$24</f>
        <v>52</v>
      </c>
      <c r="B466" s="36"/>
      <c r="C466" s="36"/>
      <c r="D466" s="36">
        <f t="shared" si="682"/>
        <v>35</v>
      </c>
      <c r="E466" s="36">
        <f t="shared" si="683"/>
        <v>1820000</v>
      </c>
      <c r="G466" s="57">
        <f>+$A$24</f>
        <v>52</v>
      </c>
      <c r="H466" s="36"/>
      <c r="I466" s="36"/>
      <c r="J466" s="36">
        <f t="shared" si="684"/>
        <v>0</v>
      </c>
      <c r="K466" s="36">
        <f t="shared" si="685"/>
        <v>0</v>
      </c>
      <c r="M466" s="57">
        <f>+$A$24</f>
        <v>52</v>
      </c>
      <c r="N466" s="36"/>
      <c r="O466" s="36"/>
      <c r="P466" s="36">
        <f t="shared" si="686"/>
        <v>0</v>
      </c>
      <c r="Q466" s="36">
        <f t="shared" si="687"/>
        <v>0</v>
      </c>
      <c r="S466" s="57">
        <f>+$A$24</f>
        <v>52</v>
      </c>
      <c r="T466" s="36"/>
      <c r="U466" s="36"/>
      <c r="V466" s="36">
        <f t="shared" si="688"/>
        <v>0</v>
      </c>
      <c r="W466" s="36">
        <f t="shared" si="689"/>
        <v>0</v>
      </c>
      <c r="Y466" s="57">
        <f>+$A$24</f>
        <v>52</v>
      </c>
      <c r="Z466" s="36"/>
      <c r="AA466" s="36"/>
      <c r="AB466" s="36">
        <f t="shared" si="690"/>
        <v>0</v>
      </c>
      <c r="AC466" s="36">
        <f t="shared" si="691"/>
        <v>0</v>
      </c>
      <c r="AE466" s="57">
        <f>+$A$24</f>
        <v>52</v>
      </c>
      <c r="AF466" s="36"/>
      <c r="AG466" s="36"/>
      <c r="AH466" s="36">
        <f t="shared" si="692"/>
        <v>0</v>
      </c>
      <c r="AI466" s="36">
        <f t="shared" si="693"/>
        <v>0</v>
      </c>
      <c r="AK466" s="57">
        <f>+$A$24</f>
        <v>52</v>
      </c>
      <c r="AL466" s="36"/>
      <c r="AM466" s="36"/>
      <c r="AN466" s="36">
        <f t="shared" si="694"/>
        <v>0</v>
      </c>
      <c r="AO466" s="36">
        <f t="shared" si="695"/>
        <v>0</v>
      </c>
      <c r="AQ466" s="57">
        <f>+$A$24</f>
        <v>52</v>
      </c>
      <c r="AR466" s="36"/>
      <c r="AS466" s="36"/>
      <c r="AT466" s="36">
        <f t="shared" si="696"/>
        <v>0</v>
      </c>
      <c r="AU466" s="36">
        <f t="shared" si="697"/>
        <v>0</v>
      </c>
      <c r="AW466" s="57">
        <f>+$A$24</f>
        <v>52</v>
      </c>
      <c r="AX466" s="36"/>
      <c r="AY466" s="36"/>
      <c r="AZ466" s="36">
        <f t="shared" si="698"/>
        <v>35</v>
      </c>
      <c r="BA466" s="36">
        <f t="shared" si="699"/>
        <v>1820000</v>
      </c>
    </row>
    <row r="467" spans="1:53">
      <c r="A467" s="57">
        <f>+$A$25</f>
        <v>85</v>
      </c>
      <c r="B467" s="36"/>
      <c r="C467" s="36"/>
      <c r="D467" s="36">
        <f t="shared" si="682"/>
        <v>451</v>
      </c>
      <c r="E467" s="36">
        <f t="shared" si="683"/>
        <v>38335000</v>
      </c>
      <c r="G467" s="57">
        <f>+$A$25</f>
        <v>85</v>
      </c>
      <c r="H467" s="36">
        <v>10</v>
      </c>
      <c r="I467" s="36">
        <v>7</v>
      </c>
      <c r="J467" s="36">
        <f t="shared" si="684"/>
        <v>127</v>
      </c>
      <c r="K467" s="36">
        <f t="shared" si="685"/>
        <v>10795000</v>
      </c>
      <c r="M467" s="57">
        <f>+$A$25</f>
        <v>85</v>
      </c>
      <c r="N467" s="36">
        <v>14</v>
      </c>
      <c r="O467" s="36">
        <v>11</v>
      </c>
      <c r="P467" s="36">
        <f t="shared" si="686"/>
        <v>179</v>
      </c>
      <c r="Q467" s="36">
        <f t="shared" si="687"/>
        <v>15215000</v>
      </c>
      <c r="S467" s="57">
        <f>+$A$25</f>
        <v>85</v>
      </c>
      <c r="T467" s="36"/>
      <c r="U467" s="36"/>
      <c r="V467" s="36">
        <f t="shared" si="688"/>
        <v>0</v>
      </c>
      <c r="W467" s="36">
        <f t="shared" si="689"/>
        <v>0</v>
      </c>
      <c r="Y467" s="57">
        <f>+$A$25</f>
        <v>85</v>
      </c>
      <c r="Z467" s="36"/>
      <c r="AA467" s="36"/>
      <c r="AB467" s="36">
        <f t="shared" si="690"/>
        <v>0</v>
      </c>
      <c r="AC467" s="36">
        <f t="shared" si="691"/>
        <v>0</v>
      </c>
      <c r="AE467" s="57">
        <f>+$A$25</f>
        <v>85</v>
      </c>
      <c r="AF467" s="36"/>
      <c r="AG467" s="36"/>
      <c r="AH467" s="36">
        <f t="shared" si="692"/>
        <v>0</v>
      </c>
      <c r="AI467" s="36">
        <f t="shared" si="693"/>
        <v>0</v>
      </c>
      <c r="AK467" s="57">
        <f>+$A$25</f>
        <v>85</v>
      </c>
      <c r="AL467" s="36"/>
      <c r="AM467" s="36"/>
      <c r="AN467" s="36">
        <f t="shared" si="694"/>
        <v>0</v>
      </c>
      <c r="AO467" s="36">
        <f t="shared" si="695"/>
        <v>0</v>
      </c>
      <c r="AQ467" s="57">
        <f>+$A$25</f>
        <v>85</v>
      </c>
      <c r="AR467" s="36"/>
      <c r="AS467" s="36"/>
      <c r="AT467" s="36">
        <f t="shared" si="696"/>
        <v>0</v>
      </c>
      <c r="AU467" s="36">
        <f t="shared" si="697"/>
        <v>0</v>
      </c>
      <c r="AW467" s="57">
        <f>+$A$25</f>
        <v>85</v>
      </c>
      <c r="AX467" s="36"/>
      <c r="AY467" s="36"/>
      <c r="AZ467" s="36">
        <f t="shared" si="698"/>
        <v>399</v>
      </c>
      <c r="BA467" s="36">
        <f t="shared" si="699"/>
        <v>33915000</v>
      </c>
    </row>
    <row r="468" spans="1:53">
      <c r="A468" s="57">
        <f>+$A$26</f>
        <v>55</v>
      </c>
      <c r="B468" s="36"/>
      <c r="C468" s="36"/>
      <c r="D468" s="36">
        <f t="shared" si="682"/>
        <v>2813</v>
      </c>
      <c r="E468" s="36">
        <f t="shared" si="683"/>
        <v>154715000</v>
      </c>
      <c r="G468" s="57">
        <f>+$A$26</f>
        <v>55</v>
      </c>
      <c r="H468" s="36">
        <v>11</v>
      </c>
      <c r="I468" s="36">
        <v>9</v>
      </c>
      <c r="J468" s="36">
        <f t="shared" si="684"/>
        <v>141</v>
      </c>
      <c r="K468" s="36">
        <f t="shared" si="685"/>
        <v>7755000</v>
      </c>
      <c r="M468" s="57">
        <f>+$A$26</f>
        <v>55</v>
      </c>
      <c r="N468" s="36">
        <v>17</v>
      </c>
      <c r="O468" s="36"/>
      <c r="P468" s="36">
        <f t="shared" si="686"/>
        <v>204</v>
      </c>
      <c r="Q468" s="36">
        <f t="shared" si="687"/>
        <v>11220000</v>
      </c>
      <c r="S468" s="57">
        <f>+$A$26</f>
        <v>55</v>
      </c>
      <c r="T468" s="36"/>
      <c r="U468" s="36"/>
      <c r="V468" s="36">
        <f t="shared" si="688"/>
        <v>0</v>
      </c>
      <c r="W468" s="36">
        <f t="shared" si="689"/>
        <v>0</v>
      </c>
      <c r="Y468" s="57">
        <f>+$A$26</f>
        <v>55</v>
      </c>
      <c r="Z468" s="36"/>
      <c r="AA468" s="36"/>
      <c r="AB468" s="36">
        <f t="shared" si="690"/>
        <v>0</v>
      </c>
      <c r="AC468" s="36">
        <f t="shared" si="691"/>
        <v>0</v>
      </c>
      <c r="AE468" s="57">
        <f>+$A$26</f>
        <v>55</v>
      </c>
      <c r="AF468" s="36"/>
      <c r="AG468" s="36"/>
      <c r="AH468" s="36">
        <f t="shared" si="692"/>
        <v>0</v>
      </c>
      <c r="AI468" s="36">
        <f t="shared" si="693"/>
        <v>0</v>
      </c>
      <c r="AK468" s="57">
        <f>+$A$26</f>
        <v>55</v>
      </c>
      <c r="AL468" s="36"/>
      <c r="AM468" s="36"/>
      <c r="AN468" s="36">
        <f t="shared" si="694"/>
        <v>0</v>
      </c>
      <c r="AO468" s="36">
        <f t="shared" si="695"/>
        <v>0</v>
      </c>
      <c r="AQ468" s="57">
        <f>+$A$26</f>
        <v>55</v>
      </c>
      <c r="AR468" s="36"/>
      <c r="AS468" s="36"/>
      <c r="AT468" s="36">
        <f t="shared" si="696"/>
        <v>0</v>
      </c>
      <c r="AU468" s="36">
        <f t="shared" si="697"/>
        <v>0</v>
      </c>
      <c r="AW468" s="57">
        <f>+$A$26</f>
        <v>55</v>
      </c>
      <c r="AX468" s="36"/>
      <c r="AY468" s="36"/>
      <c r="AZ468" s="36">
        <f t="shared" si="698"/>
        <v>2750</v>
      </c>
      <c r="BA468" s="36">
        <f t="shared" si="699"/>
        <v>151250000</v>
      </c>
    </row>
    <row r="469" spans="1:53">
      <c r="A469" s="57">
        <f>+$A$27</f>
        <v>120</v>
      </c>
      <c r="B469" s="36"/>
      <c r="C469" s="36"/>
      <c r="D469" s="36">
        <f t="shared" si="682"/>
        <v>-126</v>
      </c>
      <c r="E469" s="36">
        <f t="shared" si="683"/>
        <v>-15120000</v>
      </c>
      <c r="G469" s="57">
        <f>+$A$27</f>
        <v>120</v>
      </c>
      <c r="H469" s="36"/>
      <c r="I469" s="36"/>
      <c r="J469" s="36">
        <f t="shared" si="684"/>
        <v>0</v>
      </c>
      <c r="K469" s="36">
        <f t="shared" si="685"/>
        <v>0</v>
      </c>
      <c r="M469" s="57">
        <f>+$A$27</f>
        <v>120</v>
      </c>
      <c r="N469" s="36"/>
      <c r="O469" s="36"/>
      <c r="P469" s="36">
        <f t="shared" si="686"/>
        <v>0</v>
      </c>
      <c r="Q469" s="36">
        <f t="shared" si="687"/>
        <v>0</v>
      </c>
      <c r="S469" s="57">
        <f>+$A$27</f>
        <v>120</v>
      </c>
      <c r="T469" s="36"/>
      <c r="U469" s="36"/>
      <c r="V469" s="36">
        <f t="shared" si="688"/>
        <v>0</v>
      </c>
      <c r="W469" s="36">
        <f t="shared" si="689"/>
        <v>0</v>
      </c>
      <c r="Y469" s="57">
        <f>+$A$27</f>
        <v>120</v>
      </c>
      <c r="Z469" s="36"/>
      <c r="AA469" s="36"/>
      <c r="AB469" s="36">
        <f t="shared" si="690"/>
        <v>0</v>
      </c>
      <c r="AC469" s="36">
        <f t="shared" si="691"/>
        <v>0</v>
      </c>
      <c r="AE469" s="57">
        <f>+$A$27</f>
        <v>120</v>
      </c>
      <c r="AF469" s="36"/>
      <c r="AG469" s="36"/>
      <c r="AH469" s="36">
        <f t="shared" si="692"/>
        <v>0</v>
      </c>
      <c r="AI469" s="36">
        <f t="shared" si="693"/>
        <v>0</v>
      </c>
      <c r="AK469" s="57">
        <f>+$A$27</f>
        <v>120</v>
      </c>
      <c r="AL469" s="36"/>
      <c r="AM469" s="36"/>
      <c r="AN469" s="36">
        <f t="shared" si="694"/>
        <v>0</v>
      </c>
      <c r="AO469" s="36">
        <f t="shared" si="695"/>
        <v>0</v>
      </c>
      <c r="AQ469" s="57">
        <f>+$A$27</f>
        <v>120</v>
      </c>
      <c r="AR469" s="36"/>
      <c r="AS469" s="36"/>
      <c r="AT469" s="36">
        <f t="shared" si="696"/>
        <v>0</v>
      </c>
      <c r="AU469" s="36">
        <f t="shared" si="697"/>
        <v>0</v>
      </c>
      <c r="AW469" s="57">
        <f>+$A$27</f>
        <v>120</v>
      </c>
      <c r="AX469" s="36"/>
      <c r="AY469" s="36"/>
      <c r="AZ469" s="36">
        <f t="shared" si="698"/>
        <v>-126</v>
      </c>
      <c r="BA469" s="36">
        <f t="shared" si="699"/>
        <v>-15120000</v>
      </c>
    </row>
    <row r="470" spans="1:53">
      <c r="A470" s="57">
        <f>+$A$28</f>
        <v>72</v>
      </c>
      <c r="B470" s="36"/>
      <c r="C470" s="36"/>
      <c r="D470" s="36">
        <f t="shared" si="682"/>
        <v>14</v>
      </c>
      <c r="E470" s="36">
        <f t="shared" si="683"/>
        <v>1008000</v>
      </c>
      <c r="G470" s="57">
        <f>+$A$28</f>
        <v>72</v>
      </c>
      <c r="H470" s="36"/>
      <c r="I470" s="36"/>
      <c r="J470" s="36">
        <f t="shared" si="684"/>
        <v>0</v>
      </c>
      <c r="K470" s="36">
        <f t="shared" si="685"/>
        <v>0</v>
      </c>
      <c r="M470" s="57">
        <f>+$A$28</f>
        <v>72</v>
      </c>
      <c r="N470" s="36"/>
      <c r="O470" s="36"/>
      <c r="P470" s="36">
        <f t="shared" si="686"/>
        <v>0</v>
      </c>
      <c r="Q470" s="36">
        <f t="shared" si="687"/>
        <v>0</v>
      </c>
      <c r="S470" s="57">
        <f>+$A$28</f>
        <v>72</v>
      </c>
      <c r="T470" s="36"/>
      <c r="U470" s="36"/>
      <c r="V470" s="36">
        <f t="shared" si="688"/>
        <v>0</v>
      </c>
      <c r="W470" s="36">
        <f t="shared" si="689"/>
        <v>0</v>
      </c>
      <c r="Y470" s="57">
        <f>+$A$28</f>
        <v>72</v>
      </c>
      <c r="Z470" s="36"/>
      <c r="AA470" s="36"/>
      <c r="AB470" s="36">
        <f t="shared" si="690"/>
        <v>0</v>
      </c>
      <c r="AC470" s="36">
        <f t="shared" si="691"/>
        <v>0</v>
      </c>
      <c r="AE470" s="57">
        <f>+$A$28</f>
        <v>72</v>
      </c>
      <c r="AF470" s="36"/>
      <c r="AG470" s="36"/>
      <c r="AH470" s="36">
        <f t="shared" si="692"/>
        <v>0</v>
      </c>
      <c r="AI470" s="36">
        <f t="shared" si="693"/>
        <v>0</v>
      </c>
      <c r="AK470" s="57">
        <f>+$A$28</f>
        <v>72</v>
      </c>
      <c r="AL470" s="36"/>
      <c r="AM470" s="36"/>
      <c r="AN470" s="36">
        <f t="shared" si="694"/>
        <v>0</v>
      </c>
      <c r="AO470" s="36">
        <f t="shared" si="695"/>
        <v>0</v>
      </c>
      <c r="AQ470" s="57">
        <f>+$A$28</f>
        <v>72</v>
      </c>
      <c r="AR470" s="36"/>
      <c r="AS470" s="36"/>
      <c r="AT470" s="36">
        <f t="shared" si="696"/>
        <v>0</v>
      </c>
      <c r="AU470" s="36">
        <f t="shared" si="697"/>
        <v>0</v>
      </c>
      <c r="AW470" s="57">
        <f>+$A$28</f>
        <v>72</v>
      </c>
      <c r="AX470" s="36"/>
      <c r="AY470" s="36"/>
      <c r="AZ470" s="36">
        <f t="shared" si="698"/>
        <v>14</v>
      </c>
      <c r="BA470" s="36">
        <f t="shared" si="699"/>
        <v>1008000</v>
      </c>
    </row>
    <row r="471" spans="1:53">
      <c r="A471" s="57">
        <f>+$A$29</f>
        <v>105</v>
      </c>
      <c r="B471" s="36"/>
      <c r="C471" s="36"/>
      <c r="D471" s="36">
        <f t="shared" ref="D471" si="700">AZ437</f>
        <v>-148</v>
      </c>
      <c r="E471" s="36">
        <f t="shared" ref="E471" si="701">+D471*A471*1000</f>
        <v>-15540000</v>
      </c>
      <c r="G471" s="57">
        <f>+$A$29</f>
        <v>105</v>
      </c>
      <c r="H471" s="36"/>
      <c r="I471" s="36"/>
      <c r="J471" s="36">
        <f t="shared" ref="J471" si="702">+(H471*12)+I471</f>
        <v>0</v>
      </c>
      <c r="K471" s="36">
        <f t="shared" ref="K471" si="703">+J471*G471*1000</f>
        <v>0</v>
      </c>
      <c r="M471" s="57">
        <f>+$A$29</f>
        <v>105</v>
      </c>
      <c r="N471" s="36">
        <v>1</v>
      </c>
      <c r="O471" s="36">
        <v>10</v>
      </c>
      <c r="P471" s="36">
        <f t="shared" ref="P471" si="704">+(N471*12)+O471</f>
        <v>22</v>
      </c>
      <c r="Q471" s="36">
        <f t="shared" ref="Q471" si="705">+P471*M471*1000</f>
        <v>2310000</v>
      </c>
      <c r="S471" s="57">
        <f>+$A$29</f>
        <v>105</v>
      </c>
      <c r="T471" s="36"/>
      <c r="U471" s="36"/>
      <c r="V471" s="36">
        <f t="shared" ref="V471" si="706">+(T471*12)+U471</f>
        <v>0</v>
      </c>
      <c r="W471" s="36">
        <f t="shared" ref="W471" si="707">+V471*S471*1000</f>
        <v>0</v>
      </c>
      <c r="Y471" s="57">
        <f>+$A$29</f>
        <v>105</v>
      </c>
      <c r="Z471" s="36"/>
      <c r="AA471" s="36"/>
      <c r="AB471" s="36">
        <f t="shared" ref="AB471" si="708">+(Z471*12)+AA471</f>
        <v>0</v>
      </c>
      <c r="AC471" s="36">
        <f t="shared" ref="AC471" si="709">+AB471*Y471*1000</f>
        <v>0</v>
      </c>
      <c r="AE471" s="57">
        <f>+$A$29</f>
        <v>105</v>
      </c>
      <c r="AF471" s="36"/>
      <c r="AG471" s="36"/>
      <c r="AH471" s="36">
        <f t="shared" ref="AH471" si="710">+(AF471*12)+AG471</f>
        <v>0</v>
      </c>
      <c r="AI471" s="36">
        <f t="shared" ref="AI471" si="711">+AH471*AE471*1000</f>
        <v>0</v>
      </c>
      <c r="AK471" s="57">
        <f>+$A$29</f>
        <v>105</v>
      </c>
      <c r="AL471" s="36"/>
      <c r="AM471" s="36"/>
      <c r="AN471" s="36">
        <f t="shared" ref="AN471" si="712">+(AL471*12)+AM471</f>
        <v>0</v>
      </c>
      <c r="AO471" s="36">
        <f t="shared" ref="AO471" si="713">+AN471*AK471*1000</f>
        <v>0</v>
      </c>
      <c r="AQ471" s="57">
        <f>+$A$29</f>
        <v>105</v>
      </c>
      <c r="AR471" s="36"/>
      <c r="AS471" s="36"/>
      <c r="AT471" s="36">
        <f t="shared" ref="AT471" si="714">+(AR471*12)+AS471</f>
        <v>0</v>
      </c>
      <c r="AU471" s="36">
        <f t="shared" ref="AU471" si="715">+AT471*AQ471*1000</f>
        <v>0</v>
      </c>
      <c r="AW471" s="57">
        <f>+$A$29</f>
        <v>105</v>
      </c>
      <c r="AX471" s="36"/>
      <c r="AY471" s="36"/>
      <c r="AZ471" s="36">
        <f t="shared" ref="AZ471" si="716">+D471+J471-P471+V471+AB471-AH471+AN471-AT471</f>
        <v>-170</v>
      </c>
      <c r="BA471" s="36">
        <f t="shared" ref="BA471" si="717">+AZ471*AW471*1000</f>
        <v>-17850000</v>
      </c>
    </row>
    <row r="472" spans="1:53">
      <c r="A472" s="57">
        <f>+$A$30</f>
        <v>130</v>
      </c>
      <c r="B472" s="36"/>
      <c r="C472" s="36"/>
      <c r="D472" s="36">
        <f>AZ438</f>
        <v>-79</v>
      </c>
      <c r="E472" s="36">
        <f t="shared" si="683"/>
        <v>-10270000</v>
      </c>
      <c r="G472" s="57">
        <f>+$A$30</f>
        <v>130</v>
      </c>
      <c r="H472" s="36"/>
      <c r="I472" s="36"/>
      <c r="J472" s="36">
        <f t="shared" si="684"/>
        <v>0</v>
      </c>
      <c r="K472" s="36">
        <f t="shared" si="685"/>
        <v>0</v>
      </c>
      <c r="M472" s="57">
        <f>+$A$30</f>
        <v>130</v>
      </c>
      <c r="N472" s="36"/>
      <c r="O472" s="36"/>
      <c r="P472" s="36">
        <f t="shared" si="686"/>
        <v>0</v>
      </c>
      <c r="Q472" s="36">
        <f t="shared" si="687"/>
        <v>0</v>
      </c>
      <c r="S472" s="57">
        <f>+$A$30</f>
        <v>130</v>
      </c>
      <c r="T472" s="36"/>
      <c r="U472" s="36"/>
      <c r="V472" s="36">
        <f t="shared" si="688"/>
        <v>0</v>
      </c>
      <c r="W472" s="36">
        <f t="shared" si="689"/>
        <v>0</v>
      </c>
      <c r="Y472" s="57">
        <f>+$A$30</f>
        <v>130</v>
      </c>
      <c r="Z472" s="36"/>
      <c r="AA472" s="36"/>
      <c r="AB472" s="36">
        <f t="shared" si="690"/>
        <v>0</v>
      </c>
      <c r="AC472" s="36">
        <f t="shared" si="691"/>
        <v>0</v>
      </c>
      <c r="AE472" s="57">
        <f>+$A$30</f>
        <v>130</v>
      </c>
      <c r="AF472" s="36"/>
      <c r="AG472" s="36"/>
      <c r="AH472" s="36">
        <f t="shared" si="692"/>
        <v>0</v>
      </c>
      <c r="AI472" s="36">
        <f t="shared" si="693"/>
        <v>0</v>
      </c>
      <c r="AK472" s="57">
        <f>+$A$30</f>
        <v>130</v>
      </c>
      <c r="AL472" s="36"/>
      <c r="AM472" s="36"/>
      <c r="AN472" s="36">
        <f t="shared" si="694"/>
        <v>0</v>
      </c>
      <c r="AO472" s="36">
        <f t="shared" si="695"/>
        <v>0</v>
      </c>
      <c r="AQ472" s="57">
        <f>+$A$30</f>
        <v>130</v>
      </c>
      <c r="AR472" s="36"/>
      <c r="AS472" s="36"/>
      <c r="AT472" s="36">
        <f t="shared" si="696"/>
        <v>0</v>
      </c>
      <c r="AU472" s="36">
        <f t="shared" si="697"/>
        <v>0</v>
      </c>
      <c r="AW472" s="57">
        <f>+$A$30</f>
        <v>130</v>
      </c>
      <c r="AX472" s="36"/>
      <c r="AY472" s="36"/>
      <c r="AZ472" s="36">
        <f t="shared" si="698"/>
        <v>-79</v>
      </c>
      <c r="BA472" s="36">
        <f t="shared" si="699"/>
        <v>-10270000</v>
      </c>
    </row>
    <row r="473" spans="1:53">
      <c r="Y473" s="54" t="s">
        <v>82</v>
      </c>
    </row>
    <row r="474" spans="1:53">
      <c r="B474" s="36">
        <f>SUM(B446:B472)</f>
        <v>0</v>
      </c>
      <c r="C474" s="36">
        <f>SUM(C446:C472)</f>
        <v>0</v>
      </c>
      <c r="D474" s="36">
        <f>SUM(D446:D472)</f>
        <v>4021</v>
      </c>
      <c r="E474" s="36">
        <f>SUM(E446:E472)</f>
        <v>180733000</v>
      </c>
      <c r="H474" s="36">
        <f>SUM(H446:H472)</f>
        <v>47</v>
      </c>
      <c r="I474" s="36">
        <f>SUM(I446:I472)</f>
        <v>25</v>
      </c>
      <c r="J474" s="36">
        <f>SUM(J446:J472)</f>
        <v>589</v>
      </c>
      <c r="K474" s="36">
        <f>SUM(K446:K472)</f>
        <v>36289000</v>
      </c>
      <c r="N474" s="36">
        <f>SUM(N446:N472)</f>
        <v>78</v>
      </c>
      <c r="O474" s="36">
        <f>SUM(O446:O472)</f>
        <v>42</v>
      </c>
      <c r="P474" s="36">
        <f>SUM(P446:P472)</f>
        <v>978</v>
      </c>
      <c r="Q474" s="36">
        <f>SUM(Q446:Q472)</f>
        <v>54908000</v>
      </c>
      <c r="T474" s="36">
        <f>SUM(T446:T472)</f>
        <v>0</v>
      </c>
      <c r="U474" s="36">
        <f>SUM(U446:U472)</f>
        <v>0</v>
      </c>
      <c r="V474" s="36">
        <f>SUM(V446:V472)</f>
        <v>0</v>
      </c>
      <c r="W474" s="36">
        <f>SUM(W446:W472)</f>
        <v>0</v>
      </c>
      <c r="Z474" s="36">
        <f>SUM(Z446:Z472)</f>
        <v>0</v>
      </c>
      <c r="AA474" s="36">
        <f>SUM(AA446:AA472)</f>
        <v>0</v>
      </c>
      <c r="AB474" s="36">
        <f>SUM(AB446:AB472)</f>
        <v>0</v>
      </c>
      <c r="AC474" s="36">
        <f>SUM(AC446:AC472)</f>
        <v>0</v>
      </c>
      <c r="AF474" s="36">
        <f>SUM(AF446:AF472)</f>
        <v>0</v>
      </c>
      <c r="AG474" s="36">
        <f>SUM(AG446:AG472)</f>
        <v>0</v>
      </c>
      <c r="AH474" s="36">
        <f>SUM(AH446:AH472)</f>
        <v>0</v>
      </c>
      <c r="AI474" s="36">
        <f>SUM(AI446:AI472)</f>
        <v>0</v>
      </c>
      <c r="AL474" s="36">
        <f>SUM(AL446:AL472)</f>
        <v>0</v>
      </c>
      <c r="AM474" s="36">
        <f>SUM(AM446:AM472)</f>
        <v>0</v>
      </c>
      <c r="AN474" s="36">
        <f>SUM(AN446:AN472)</f>
        <v>0</v>
      </c>
      <c r="AO474" s="36">
        <f>SUM(AO446:AO472)</f>
        <v>0</v>
      </c>
      <c r="AR474" s="36">
        <f>SUM(AR446:AR472)</f>
        <v>0</v>
      </c>
      <c r="AS474" s="36">
        <f>SUM(AS446:AS472)</f>
        <v>0</v>
      </c>
      <c r="AT474" s="36">
        <f>SUM(AT446:AT472)</f>
        <v>0</v>
      </c>
      <c r="AU474" s="36">
        <f>SUM(AU446:AU472)</f>
        <v>0</v>
      </c>
      <c r="AX474" s="36">
        <f>SUM(AX446:AX472)</f>
        <v>0</v>
      </c>
      <c r="AY474" s="36">
        <f>SUM(AY446:AY472)</f>
        <v>0</v>
      </c>
      <c r="AZ474" s="36">
        <f>SUM(AZ446:AZ472)</f>
        <v>3632</v>
      </c>
      <c r="BA474" s="36">
        <f>SUM(BA446:BA472)</f>
        <v>162114000</v>
      </c>
    </row>
    <row r="475" spans="1:53">
      <c r="A475" s="37"/>
      <c r="B475" s="37"/>
      <c r="C475" s="37"/>
      <c r="D475" s="37"/>
      <c r="E475" s="37"/>
      <c r="F475" s="286"/>
      <c r="G475" s="37"/>
      <c r="H475" s="37">
        <v>49</v>
      </c>
      <c r="I475" s="37">
        <v>1</v>
      </c>
      <c r="J475" s="37"/>
      <c r="K475" s="37"/>
      <c r="L475" s="286"/>
      <c r="M475" s="37"/>
      <c r="N475" s="37">
        <v>81</v>
      </c>
      <c r="O475" s="37">
        <v>6</v>
      </c>
      <c r="P475" s="37"/>
      <c r="Q475" s="37"/>
      <c r="R475" s="286"/>
      <c r="S475" s="37"/>
      <c r="T475" s="37"/>
      <c r="U475" s="37"/>
      <c r="V475" s="37"/>
      <c r="W475" s="37"/>
      <c r="X475" s="286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</row>
    <row r="476" spans="1:53">
      <c r="H476" s="54" t="b">
        <f>+H475='Nota Masuk'!E300</f>
        <v>1</v>
      </c>
      <c r="I476" s="54" t="b">
        <f>+I475='Nota Masuk'!F300</f>
        <v>1</v>
      </c>
      <c r="K476" s="54" t="b">
        <f>'Nota Masuk'!J299=K474</f>
        <v>1</v>
      </c>
      <c r="N476" s="54" t="b">
        <f>+N475='Nota Jual'!D910</f>
        <v>1</v>
      </c>
      <c r="O476" s="54" t="b">
        <f>+O475='Nota Jual'!E910</f>
        <v>1</v>
      </c>
      <c r="Q476" s="54" t="b">
        <f>+Q474='Nota Jual'!G909</f>
        <v>1</v>
      </c>
      <c r="V476" s="54" t="b">
        <f>+V474='Nota Jual'!H909</f>
        <v>1</v>
      </c>
      <c r="W476" s="54" t="b">
        <f>+W474='Nota Jual'!I909</f>
        <v>1</v>
      </c>
    </row>
    <row r="477" spans="1:53">
      <c r="A477" s="54" t="s">
        <v>24</v>
      </c>
      <c r="B477" s="54">
        <f>+'Nota Jual'!B912</f>
        <v>1</v>
      </c>
      <c r="C477" s="54" t="str">
        <f>+'Nota Jual'!A912</f>
        <v>Juli</v>
      </c>
    </row>
    <row r="478" spans="1:53">
      <c r="A478" s="55" t="s">
        <v>25</v>
      </c>
      <c r="B478" s="55"/>
      <c r="C478" s="55"/>
      <c r="D478" s="55"/>
      <c r="E478" s="55"/>
      <c r="F478" s="285"/>
      <c r="G478" s="55" t="s">
        <v>26</v>
      </c>
      <c r="H478" s="55"/>
      <c r="I478" s="55"/>
      <c r="J478" s="55"/>
      <c r="K478" s="55"/>
      <c r="L478" s="285"/>
      <c r="M478" s="55" t="s">
        <v>27</v>
      </c>
      <c r="N478" s="55"/>
      <c r="O478" s="55"/>
      <c r="P478" s="55"/>
      <c r="Q478" s="55"/>
      <c r="R478" s="285"/>
      <c r="S478" s="55" t="s">
        <v>37</v>
      </c>
      <c r="T478" s="55"/>
      <c r="U478" s="55"/>
      <c r="V478" s="55"/>
      <c r="W478" s="55"/>
      <c r="X478" s="285"/>
      <c r="Y478" s="55" t="s">
        <v>29</v>
      </c>
      <c r="Z478" s="55"/>
      <c r="AA478" s="55"/>
      <c r="AB478" s="55"/>
      <c r="AC478" s="55"/>
      <c r="AD478" s="55"/>
      <c r="AE478" s="55" t="s">
        <v>30</v>
      </c>
      <c r="AF478" s="55"/>
      <c r="AG478" s="55"/>
      <c r="AH478" s="55"/>
      <c r="AI478" s="55"/>
      <c r="AJ478" s="55"/>
      <c r="AK478" s="55" t="s">
        <v>31</v>
      </c>
      <c r="AL478" s="55"/>
      <c r="AM478" s="55"/>
      <c r="AN478" s="55"/>
      <c r="AO478" s="55"/>
      <c r="AP478" s="55"/>
      <c r="AQ478" s="55" t="s">
        <v>32</v>
      </c>
      <c r="AR478" s="55"/>
      <c r="AS478" s="55"/>
      <c r="AT478" s="55"/>
      <c r="AU478" s="55"/>
      <c r="AV478" s="55"/>
      <c r="AW478" s="55" t="s">
        <v>33</v>
      </c>
      <c r="AX478" s="55"/>
      <c r="AY478" s="55"/>
      <c r="AZ478" s="55"/>
      <c r="BA478" s="55"/>
    </row>
    <row r="479" spans="1:53">
      <c r="A479" s="56" t="s">
        <v>34</v>
      </c>
      <c r="B479" s="56" t="s">
        <v>11</v>
      </c>
      <c r="C479" s="56" t="s">
        <v>12</v>
      </c>
      <c r="D479" s="56" t="s">
        <v>35</v>
      </c>
      <c r="E479" s="56" t="s">
        <v>36</v>
      </c>
      <c r="G479" s="56" t="s">
        <v>34</v>
      </c>
      <c r="H479" s="56" t="s">
        <v>11</v>
      </c>
      <c r="I479" s="56" t="s">
        <v>12</v>
      </c>
      <c r="J479" s="56" t="s">
        <v>35</v>
      </c>
      <c r="K479" s="56" t="s">
        <v>36</v>
      </c>
      <c r="M479" s="56" t="s">
        <v>34</v>
      </c>
      <c r="N479" s="56" t="s">
        <v>11</v>
      </c>
      <c r="O479" s="56" t="s">
        <v>12</v>
      </c>
      <c r="P479" s="56" t="s">
        <v>35</v>
      </c>
      <c r="Q479" s="56" t="s">
        <v>36</v>
      </c>
      <c r="S479" s="56" t="s">
        <v>34</v>
      </c>
      <c r="T479" s="56" t="s">
        <v>11</v>
      </c>
      <c r="U479" s="56" t="s">
        <v>12</v>
      </c>
      <c r="V479" s="56" t="s">
        <v>35</v>
      </c>
      <c r="W479" s="56" t="s">
        <v>36</v>
      </c>
      <c r="Y479" s="56" t="s">
        <v>34</v>
      </c>
      <c r="Z479" s="56" t="s">
        <v>11</v>
      </c>
      <c r="AA479" s="56" t="s">
        <v>12</v>
      </c>
      <c r="AB479" s="56" t="s">
        <v>35</v>
      </c>
      <c r="AC479" s="56" t="s">
        <v>36</v>
      </c>
      <c r="AE479" s="56" t="s">
        <v>34</v>
      </c>
      <c r="AF479" s="56" t="s">
        <v>11</v>
      </c>
      <c r="AG479" s="56" t="s">
        <v>12</v>
      </c>
      <c r="AH479" s="56" t="s">
        <v>35</v>
      </c>
      <c r="AI479" s="56" t="s">
        <v>36</v>
      </c>
      <c r="AK479" s="56" t="s">
        <v>34</v>
      </c>
      <c r="AL479" s="56" t="s">
        <v>11</v>
      </c>
      <c r="AM479" s="56" t="s">
        <v>12</v>
      </c>
      <c r="AN479" s="56" t="s">
        <v>35</v>
      </c>
      <c r="AO479" s="56" t="s">
        <v>36</v>
      </c>
      <c r="AQ479" s="56" t="s">
        <v>34</v>
      </c>
      <c r="AR479" s="56" t="s">
        <v>11</v>
      </c>
      <c r="AS479" s="56" t="s">
        <v>12</v>
      </c>
      <c r="AT479" s="56" t="s">
        <v>35</v>
      </c>
      <c r="AU479" s="56" t="s">
        <v>36</v>
      </c>
      <c r="AW479" s="56" t="s">
        <v>34</v>
      </c>
      <c r="AX479" s="56" t="s">
        <v>11</v>
      </c>
      <c r="AY479" s="56" t="s">
        <v>12</v>
      </c>
      <c r="AZ479" s="56" t="s">
        <v>35</v>
      </c>
      <c r="BA479" s="56" t="s">
        <v>36</v>
      </c>
    </row>
    <row r="480" spans="1:53">
      <c r="A480" s="57">
        <f>+$A$4</f>
        <v>75</v>
      </c>
      <c r="B480" s="36"/>
      <c r="C480" s="36"/>
      <c r="D480" s="36">
        <f t="shared" ref="D480" si="718">AZ446</f>
        <v>297</v>
      </c>
      <c r="E480" s="36">
        <f t="shared" ref="E480" si="719">+D480*A480*1000</f>
        <v>22275000</v>
      </c>
      <c r="G480" s="57">
        <f>+$A$4</f>
        <v>75</v>
      </c>
      <c r="H480" s="36"/>
      <c r="I480" s="36"/>
      <c r="J480" s="36">
        <f t="shared" ref="J480" si="720">+(H480*12)+I480</f>
        <v>0</v>
      </c>
      <c r="K480" s="36">
        <f t="shared" ref="K480" si="721">+J480*G480*1000</f>
        <v>0</v>
      </c>
      <c r="M480" s="57">
        <f>+$A$4</f>
        <v>75</v>
      </c>
      <c r="N480" s="36">
        <v>17</v>
      </c>
      <c r="O480" s="36">
        <v>10</v>
      </c>
      <c r="P480" s="36">
        <f t="shared" ref="P480" si="722">+(N480*12)+O480</f>
        <v>214</v>
      </c>
      <c r="Q480" s="36">
        <f t="shared" ref="Q480" si="723">+P480*M480*1000</f>
        <v>16050000</v>
      </c>
      <c r="S480" s="57">
        <f>+$A$4</f>
        <v>75</v>
      </c>
      <c r="T480" s="36"/>
      <c r="U480" s="36"/>
      <c r="V480" s="36">
        <f t="shared" ref="V480" si="724">+(T480*12)+U480</f>
        <v>0</v>
      </c>
      <c r="W480" s="36">
        <f t="shared" ref="W480" si="725">+V480*S480*1000</f>
        <v>0</v>
      </c>
      <c r="Y480" s="57">
        <f>+$A$4</f>
        <v>75</v>
      </c>
      <c r="Z480" s="36"/>
      <c r="AA480" s="36"/>
      <c r="AB480" s="36">
        <f t="shared" ref="AB480" si="726">+(Z480*12)+AA480</f>
        <v>0</v>
      </c>
      <c r="AC480" s="36">
        <f t="shared" ref="AC480" si="727">+AB480*Y480*1000</f>
        <v>0</v>
      </c>
      <c r="AE480" s="57">
        <f>+$A$4</f>
        <v>75</v>
      </c>
      <c r="AF480" s="36"/>
      <c r="AG480" s="36"/>
      <c r="AH480" s="36">
        <f t="shared" ref="AH480" si="728">+(AF480*12)+AG480</f>
        <v>0</v>
      </c>
      <c r="AI480" s="36">
        <f t="shared" ref="AI480" si="729">+AH480*AE480*1000</f>
        <v>0</v>
      </c>
      <c r="AK480" s="57">
        <f>+$A$4</f>
        <v>75</v>
      </c>
      <c r="AL480" s="36"/>
      <c r="AM480" s="36"/>
      <c r="AN480" s="36">
        <f t="shared" ref="AN480" si="730">+(AL480*12)+AM480</f>
        <v>0</v>
      </c>
      <c r="AO480" s="36">
        <f t="shared" ref="AO480" si="731">+AN480*AK480*1000</f>
        <v>0</v>
      </c>
      <c r="AQ480" s="57">
        <f>+$A$4</f>
        <v>75</v>
      </c>
      <c r="AR480" s="36"/>
      <c r="AS480" s="36"/>
      <c r="AT480" s="36">
        <f t="shared" ref="AT480" si="732">+(AR480*12)+AS480</f>
        <v>0</v>
      </c>
      <c r="AU480" s="36">
        <f t="shared" ref="AU480" si="733">+AT480*AQ480*1000</f>
        <v>0</v>
      </c>
      <c r="AW480" s="57">
        <f>+$A$4</f>
        <v>75</v>
      </c>
      <c r="AX480" s="36"/>
      <c r="AY480" s="36"/>
      <c r="AZ480" s="36">
        <f t="shared" ref="AZ480" si="734">+D480+J480-P480+V480+AB480-AH480+AN480-AT480</f>
        <v>83</v>
      </c>
      <c r="BA480" s="36">
        <f t="shared" ref="BA480" si="735">+AZ480*AW480*1000</f>
        <v>6225000</v>
      </c>
    </row>
    <row r="481" spans="1:53">
      <c r="A481" s="57">
        <f>$A$5</f>
        <v>58</v>
      </c>
      <c r="B481" s="36"/>
      <c r="C481" s="36"/>
      <c r="D481" s="36">
        <f t="shared" ref="D481:D504" si="736">AZ447</f>
        <v>73</v>
      </c>
      <c r="E481" s="36">
        <f t="shared" ref="E481:E506" si="737">+D481*A481*1000</f>
        <v>4234000</v>
      </c>
      <c r="G481" s="57">
        <f>$A$5</f>
        <v>58</v>
      </c>
      <c r="H481" s="36"/>
      <c r="I481" s="36"/>
      <c r="J481" s="36">
        <f t="shared" ref="J481:J506" si="738">+(H481*12)+I481</f>
        <v>0</v>
      </c>
      <c r="K481" s="36">
        <f t="shared" ref="K481:K506" si="739">+J481*G481*1000</f>
        <v>0</v>
      </c>
      <c r="M481" s="57">
        <f>$A$5</f>
        <v>58</v>
      </c>
      <c r="N481" s="36"/>
      <c r="O481" s="36"/>
      <c r="P481" s="36">
        <f t="shared" ref="P481:P506" si="740">+(N481*12)+O481</f>
        <v>0</v>
      </c>
      <c r="Q481" s="36">
        <f t="shared" ref="Q481:Q506" si="741">+P481*M481*1000</f>
        <v>0</v>
      </c>
      <c r="S481" s="57">
        <f>$A$5</f>
        <v>58</v>
      </c>
      <c r="T481" s="36"/>
      <c r="U481" s="36"/>
      <c r="V481" s="36">
        <f t="shared" ref="V481:V506" si="742">+(T481*12)+U481</f>
        <v>0</v>
      </c>
      <c r="W481" s="36">
        <f t="shared" ref="W481:W506" si="743">+V481*S481*1000</f>
        <v>0</v>
      </c>
      <c r="Y481" s="57">
        <f>$A$5</f>
        <v>58</v>
      </c>
      <c r="Z481" s="36"/>
      <c r="AA481" s="36"/>
      <c r="AB481" s="36">
        <f t="shared" ref="AB481:AB506" si="744">+(Z481*12)+AA481</f>
        <v>0</v>
      </c>
      <c r="AC481" s="36">
        <f t="shared" ref="AC481:AC506" si="745">+AB481*Y481*1000</f>
        <v>0</v>
      </c>
      <c r="AE481" s="57">
        <f>$A$5</f>
        <v>58</v>
      </c>
      <c r="AF481" s="36"/>
      <c r="AG481" s="36"/>
      <c r="AH481" s="36">
        <f t="shared" ref="AH481:AH506" si="746">+(AF481*12)+AG481</f>
        <v>0</v>
      </c>
      <c r="AI481" s="36">
        <f t="shared" ref="AI481:AI506" si="747">+AH481*AE481*1000</f>
        <v>0</v>
      </c>
      <c r="AK481" s="57">
        <f>$A$5</f>
        <v>58</v>
      </c>
      <c r="AL481" s="36"/>
      <c r="AM481" s="36"/>
      <c r="AN481" s="36">
        <f t="shared" ref="AN481:AN506" si="748">+(AL481*12)+AM481</f>
        <v>0</v>
      </c>
      <c r="AO481" s="36">
        <f t="shared" ref="AO481:AO506" si="749">+AN481*AK481*1000</f>
        <v>0</v>
      </c>
      <c r="AQ481" s="57">
        <f>$A$5</f>
        <v>58</v>
      </c>
      <c r="AR481" s="36"/>
      <c r="AS481" s="36"/>
      <c r="AT481" s="36">
        <f t="shared" ref="AT481:AT506" si="750">+(AR481*12)+AS481</f>
        <v>0</v>
      </c>
      <c r="AU481" s="36">
        <f t="shared" ref="AU481:AU506" si="751">+AT481*AQ481*1000</f>
        <v>0</v>
      </c>
      <c r="AW481" s="57">
        <f>$A$5</f>
        <v>58</v>
      </c>
      <c r="AX481" s="36"/>
      <c r="AY481" s="36"/>
      <c r="AZ481" s="36">
        <f t="shared" ref="AZ481:AZ506" si="752">+D481+J481-P481+V481+AB481-AH481+AN481-AT481</f>
        <v>73</v>
      </c>
      <c r="BA481" s="36">
        <f t="shared" ref="BA481:BA506" si="753">+AZ481*AW481*1000</f>
        <v>4234000</v>
      </c>
    </row>
    <row r="482" spans="1:53">
      <c r="A482" s="57">
        <f>+$A$6</f>
        <v>80</v>
      </c>
      <c r="B482" s="36"/>
      <c r="C482" s="36"/>
      <c r="D482" s="36">
        <f>AZ448</f>
        <v>-12</v>
      </c>
      <c r="E482" s="36">
        <f t="shared" si="737"/>
        <v>-960000</v>
      </c>
      <c r="G482" s="57">
        <f>+$A$6</f>
        <v>80</v>
      </c>
      <c r="H482" s="36"/>
      <c r="I482" s="36"/>
      <c r="J482" s="36">
        <f t="shared" si="738"/>
        <v>0</v>
      </c>
      <c r="K482" s="36">
        <f t="shared" si="739"/>
        <v>0</v>
      </c>
      <c r="M482" s="57">
        <f>+$A$6</f>
        <v>80</v>
      </c>
      <c r="N482" s="36"/>
      <c r="O482" s="36"/>
      <c r="P482" s="36">
        <f t="shared" si="740"/>
        <v>0</v>
      </c>
      <c r="Q482" s="36">
        <f t="shared" si="741"/>
        <v>0</v>
      </c>
      <c r="S482" s="57">
        <f>+$A$6</f>
        <v>80</v>
      </c>
      <c r="T482" s="36"/>
      <c r="U482" s="36"/>
      <c r="V482" s="36">
        <f t="shared" si="742"/>
        <v>0</v>
      </c>
      <c r="W482" s="36">
        <f t="shared" si="743"/>
        <v>0</v>
      </c>
      <c r="Y482" s="57">
        <f>+$A$6</f>
        <v>80</v>
      </c>
      <c r="Z482" s="36"/>
      <c r="AA482" s="36"/>
      <c r="AB482" s="36">
        <f t="shared" si="744"/>
        <v>0</v>
      </c>
      <c r="AC482" s="36">
        <f t="shared" si="745"/>
        <v>0</v>
      </c>
      <c r="AE482" s="57">
        <f>+$A$6</f>
        <v>80</v>
      </c>
      <c r="AF482" s="36"/>
      <c r="AG482" s="36"/>
      <c r="AH482" s="36">
        <f t="shared" si="746"/>
        <v>0</v>
      </c>
      <c r="AI482" s="36">
        <f t="shared" si="747"/>
        <v>0</v>
      </c>
      <c r="AK482" s="57">
        <f>+$A$6</f>
        <v>80</v>
      </c>
      <c r="AL482" s="36"/>
      <c r="AM482" s="36"/>
      <c r="AN482" s="36">
        <f t="shared" si="748"/>
        <v>0</v>
      </c>
      <c r="AO482" s="36">
        <f t="shared" si="749"/>
        <v>0</v>
      </c>
      <c r="AQ482" s="57">
        <f>+$A$6</f>
        <v>80</v>
      </c>
      <c r="AR482" s="36"/>
      <c r="AS482" s="36"/>
      <c r="AT482" s="36">
        <f t="shared" si="750"/>
        <v>0</v>
      </c>
      <c r="AU482" s="36">
        <f t="shared" si="751"/>
        <v>0</v>
      </c>
      <c r="AW482" s="57">
        <f>+$A$6</f>
        <v>80</v>
      </c>
      <c r="AX482" s="36"/>
      <c r="AY482" s="36"/>
      <c r="AZ482" s="36">
        <f t="shared" si="752"/>
        <v>-12</v>
      </c>
      <c r="BA482" s="36">
        <f t="shared" si="753"/>
        <v>-960000</v>
      </c>
    </row>
    <row r="483" spans="1:53">
      <c r="A483" s="57">
        <f>+$A$7</f>
        <v>60</v>
      </c>
      <c r="B483" s="36"/>
      <c r="C483" s="36"/>
      <c r="D483" s="36">
        <f t="shared" si="736"/>
        <v>60</v>
      </c>
      <c r="E483" s="36">
        <f t="shared" si="737"/>
        <v>3600000</v>
      </c>
      <c r="G483" s="57">
        <f>+$A$7</f>
        <v>60</v>
      </c>
      <c r="H483" s="36">
        <v>1</v>
      </c>
      <c r="I483" s="36">
        <v>10</v>
      </c>
      <c r="J483" s="36">
        <f t="shared" si="738"/>
        <v>22</v>
      </c>
      <c r="K483" s="36">
        <f t="shared" si="739"/>
        <v>1320000</v>
      </c>
      <c r="M483" s="57">
        <f>+$A$7</f>
        <v>60</v>
      </c>
      <c r="N483" s="36"/>
      <c r="O483" s="36">
        <v>4</v>
      </c>
      <c r="P483" s="36">
        <f t="shared" si="740"/>
        <v>4</v>
      </c>
      <c r="Q483" s="36">
        <f t="shared" si="741"/>
        <v>240000</v>
      </c>
      <c r="S483" s="57">
        <f>+$A$7</f>
        <v>60</v>
      </c>
      <c r="T483" s="36"/>
      <c r="U483" s="36"/>
      <c r="V483" s="36">
        <f t="shared" si="742"/>
        <v>0</v>
      </c>
      <c r="W483" s="36">
        <f t="shared" si="743"/>
        <v>0</v>
      </c>
      <c r="Y483" s="57">
        <f>+$A$7</f>
        <v>60</v>
      </c>
      <c r="Z483" s="36"/>
      <c r="AA483" s="36"/>
      <c r="AB483" s="36">
        <f t="shared" si="744"/>
        <v>0</v>
      </c>
      <c r="AC483" s="36">
        <f t="shared" si="745"/>
        <v>0</v>
      </c>
      <c r="AE483" s="57">
        <f>+$A$7</f>
        <v>60</v>
      </c>
      <c r="AF483" s="36"/>
      <c r="AG483" s="36"/>
      <c r="AH483" s="36">
        <f t="shared" si="746"/>
        <v>0</v>
      </c>
      <c r="AI483" s="36">
        <f t="shared" si="747"/>
        <v>0</v>
      </c>
      <c r="AK483" s="57">
        <f>+$A$7</f>
        <v>60</v>
      </c>
      <c r="AL483" s="36"/>
      <c r="AM483" s="36"/>
      <c r="AN483" s="36">
        <f t="shared" si="748"/>
        <v>0</v>
      </c>
      <c r="AO483" s="36">
        <f t="shared" si="749"/>
        <v>0</v>
      </c>
      <c r="AQ483" s="57">
        <f>+$A$7</f>
        <v>60</v>
      </c>
      <c r="AR483" s="36"/>
      <c r="AS483" s="36"/>
      <c r="AT483" s="36">
        <f t="shared" si="750"/>
        <v>0</v>
      </c>
      <c r="AU483" s="36">
        <f t="shared" si="751"/>
        <v>0</v>
      </c>
      <c r="AW483" s="57">
        <f>+$A$7</f>
        <v>60</v>
      </c>
      <c r="AX483" s="36"/>
      <c r="AY483" s="36"/>
      <c r="AZ483" s="36">
        <f t="shared" si="752"/>
        <v>78</v>
      </c>
      <c r="BA483" s="36">
        <f t="shared" si="753"/>
        <v>4680000</v>
      </c>
    </row>
    <row r="484" spans="1:53">
      <c r="A484" s="57">
        <f>+$A$8</f>
        <v>82</v>
      </c>
      <c r="B484" s="36"/>
      <c r="C484" s="36"/>
      <c r="D484" s="36">
        <f t="shared" si="736"/>
        <v>25</v>
      </c>
      <c r="E484" s="36">
        <f t="shared" si="737"/>
        <v>2050000</v>
      </c>
      <c r="G484" s="57">
        <f>+$A$8</f>
        <v>82</v>
      </c>
      <c r="H484" s="36"/>
      <c r="I484" s="36"/>
      <c r="J484" s="36">
        <f t="shared" si="738"/>
        <v>0</v>
      </c>
      <c r="K484" s="36">
        <f t="shared" si="739"/>
        <v>0</v>
      </c>
      <c r="M484" s="57">
        <f>+$A$8</f>
        <v>82</v>
      </c>
      <c r="N484" s="36"/>
      <c r="O484" s="36"/>
      <c r="P484" s="36">
        <f t="shared" si="740"/>
        <v>0</v>
      </c>
      <c r="Q484" s="36">
        <f t="shared" si="741"/>
        <v>0</v>
      </c>
      <c r="S484" s="57">
        <f>+$A$8</f>
        <v>82</v>
      </c>
      <c r="T484" s="36"/>
      <c r="U484" s="36"/>
      <c r="V484" s="36">
        <f t="shared" si="742"/>
        <v>0</v>
      </c>
      <c r="W484" s="36">
        <f t="shared" si="743"/>
        <v>0</v>
      </c>
      <c r="Y484" s="57">
        <f>+$A$8</f>
        <v>82</v>
      </c>
      <c r="Z484" s="36"/>
      <c r="AA484" s="36"/>
      <c r="AB484" s="36">
        <f t="shared" si="744"/>
        <v>0</v>
      </c>
      <c r="AC484" s="36">
        <f t="shared" si="745"/>
        <v>0</v>
      </c>
      <c r="AE484" s="57">
        <f>+$A$8</f>
        <v>82</v>
      </c>
      <c r="AF484" s="36"/>
      <c r="AG484" s="36"/>
      <c r="AH484" s="36">
        <f t="shared" si="746"/>
        <v>0</v>
      </c>
      <c r="AI484" s="36">
        <f t="shared" si="747"/>
        <v>0</v>
      </c>
      <c r="AK484" s="57">
        <f>+$A$8</f>
        <v>82</v>
      </c>
      <c r="AL484" s="36"/>
      <c r="AM484" s="36"/>
      <c r="AN484" s="36">
        <f t="shared" si="748"/>
        <v>0</v>
      </c>
      <c r="AO484" s="36">
        <f t="shared" si="749"/>
        <v>0</v>
      </c>
      <c r="AQ484" s="57">
        <f>+$A$8</f>
        <v>82</v>
      </c>
      <c r="AR484" s="36"/>
      <c r="AS484" s="36"/>
      <c r="AT484" s="36">
        <f t="shared" si="750"/>
        <v>0</v>
      </c>
      <c r="AU484" s="36">
        <f t="shared" si="751"/>
        <v>0</v>
      </c>
      <c r="AW484" s="57">
        <f>+$A$8</f>
        <v>82</v>
      </c>
      <c r="AX484" s="36"/>
      <c r="AY484" s="36"/>
      <c r="AZ484" s="36">
        <f t="shared" si="752"/>
        <v>25</v>
      </c>
      <c r="BA484" s="36">
        <f t="shared" si="753"/>
        <v>2050000</v>
      </c>
    </row>
    <row r="485" spans="1:53">
      <c r="A485" s="57">
        <f>+$A$9</f>
        <v>70</v>
      </c>
      <c r="B485" s="36"/>
      <c r="C485" s="36"/>
      <c r="D485" s="36">
        <f t="shared" si="736"/>
        <v>10</v>
      </c>
      <c r="E485" s="36">
        <f t="shared" si="737"/>
        <v>700000</v>
      </c>
      <c r="G485" s="57">
        <f>+$A$9</f>
        <v>70</v>
      </c>
      <c r="H485" s="36"/>
      <c r="I485" s="36"/>
      <c r="J485" s="36">
        <f t="shared" si="738"/>
        <v>0</v>
      </c>
      <c r="K485" s="36">
        <f t="shared" si="739"/>
        <v>0</v>
      </c>
      <c r="M485" s="57">
        <f>+$A$9</f>
        <v>70</v>
      </c>
      <c r="N485" s="36"/>
      <c r="O485" s="36">
        <v>6</v>
      </c>
      <c r="P485" s="36">
        <f t="shared" si="740"/>
        <v>6</v>
      </c>
      <c r="Q485" s="36">
        <f t="shared" si="741"/>
        <v>420000</v>
      </c>
      <c r="S485" s="57">
        <f>+$A$9</f>
        <v>70</v>
      </c>
      <c r="T485" s="36"/>
      <c r="U485" s="36"/>
      <c r="V485" s="36">
        <f t="shared" si="742"/>
        <v>0</v>
      </c>
      <c r="W485" s="36">
        <f t="shared" si="743"/>
        <v>0</v>
      </c>
      <c r="Y485" s="57">
        <f>+$A$9</f>
        <v>70</v>
      </c>
      <c r="Z485" s="36"/>
      <c r="AA485" s="36"/>
      <c r="AB485" s="36">
        <f t="shared" si="744"/>
        <v>0</v>
      </c>
      <c r="AC485" s="36">
        <f t="shared" si="745"/>
        <v>0</v>
      </c>
      <c r="AE485" s="57">
        <f>+$A$9</f>
        <v>70</v>
      </c>
      <c r="AF485" s="36"/>
      <c r="AG485" s="36"/>
      <c r="AH485" s="36">
        <f t="shared" si="746"/>
        <v>0</v>
      </c>
      <c r="AI485" s="36">
        <f t="shared" si="747"/>
        <v>0</v>
      </c>
      <c r="AK485" s="57">
        <f>+$A$9</f>
        <v>70</v>
      </c>
      <c r="AL485" s="36"/>
      <c r="AM485" s="36"/>
      <c r="AN485" s="36">
        <f t="shared" si="748"/>
        <v>0</v>
      </c>
      <c r="AO485" s="36">
        <f t="shared" si="749"/>
        <v>0</v>
      </c>
      <c r="AQ485" s="57">
        <f>+$A$9</f>
        <v>70</v>
      </c>
      <c r="AR485" s="36"/>
      <c r="AS485" s="36"/>
      <c r="AT485" s="36">
        <f t="shared" si="750"/>
        <v>0</v>
      </c>
      <c r="AU485" s="36">
        <f t="shared" si="751"/>
        <v>0</v>
      </c>
      <c r="AW485" s="57">
        <f>+$A$9</f>
        <v>70</v>
      </c>
      <c r="AX485" s="36"/>
      <c r="AY485" s="36"/>
      <c r="AZ485" s="36">
        <f t="shared" si="752"/>
        <v>4</v>
      </c>
      <c r="BA485" s="36">
        <f t="shared" si="753"/>
        <v>280000</v>
      </c>
    </row>
    <row r="486" spans="1:53">
      <c r="A486" s="57">
        <f>+$A$10</f>
        <v>90</v>
      </c>
      <c r="B486" s="36"/>
      <c r="C486" s="36"/>
      <c r="D486" s="36">
        <f t="shared" si="736"/>
        <v>-276</v>
      </c>
      <c r="E486" s="36">
        <f t="shared" si="737"/>
        <v>-24840000</v>
      </c>
      <c r="G486" s="57">
        <f>+$A$10</f>
        <v>90</v>
      </c>
      <c r="H486" s="36"/>
      <c r="I486" s="36"/>
      <c r="J486" s="36">
        <f t="shared" si="738"/>
        <v>0</v>
      </c>
      <c r="K486" s="36">
        <f t="shared" si="739"/>
        <v>0</v>
      </c>
      <c r="M486" s="57">
        <f>+$A$10</f>
        <v>90</v>
      </c>
      <c r="N486" s="36"/>
      <c r="O486" s="36"/>
      <c r="P486" s="36">
        <f t="shared" si="740"/>
        <v>0</v>
      </c>
      <c r="Q486" s="36">
        <f t="shared" si="741"/>
        <v>0</v>
      </c>
      <c r="S486" s="57">
        <f>+$A$10</f>
        <v>90</v>
      </c>
      <c r="T486" s="36"/>
      <c r="U486" s="36"/>
      <c r="V486" s="36">
        <f t="shared" si="742"/>
        <v>0</v>
      </c>
      <c r="W486" s="36">
        <f t="shared" si="743"/>
        <v>0</v>
      </c>
      <c r="Y486" s="57">
        <f>+$A$10</f>
        <v>90</v>
      </c>
      <c r="Z486" s="36"/>
      <c r="AA486" s="36"/>
      <c r="AB486" s="36">
        <f t="shared" si="744"/>
        <v>0</v>
      </c>
      <c r="AC486" s="36">
        <f t="shared" si="745"/>
        <v>0</v>
      </c>
      <c r="AE486" s="57">
        <f>+$A$10</f>
        <v>90</v>
      </c>
      <c r="AF486" s="36"/>
      <c r="AG486" s="36"/>
      <c r="AH486" s="36">
        <f t="shared" si="746"/>
        <v>0</v>
      </c>
      <c r="AI486" s="36">
        <f t="shared" si="747"/>
        <v>0</v>
      </c>
      <c r="AK486" s="57">
        <f>+$A$10</f>
        <v>90</v>
      </c>
      <c r="AL486" s="36"/>
      <c r="AM486" s="36"/>
      <c r="AN486" s="36">
        <f t="shared" si="748"/>
        <v>0</v>
      </c>
      <c r="AO486" s="36">
        <f t="shared" si="749"/>
        <v>0</v>
      </c>
      <c r="AQ486" s="57">
        <f>+$A$10</f>
        <v>90</v>
      </c>
      <c r="AR486" s="36"/>
      <c r="AS486" s="36"/>
      <c r="AT486" s="36">
        <f t="shared" si="750"/>
        <v>0</v>
      </c>
      <c r="AU486" s="36">
        <f t="shared" si="751"/>
        <v>0</v>
      </c>
      <c r="AW486" s="57">
        <f>+$A$10</f>
        <v>90</v>
      </c>
      <c r="AX486" s="36"/>
      <c r="AY486" s="36"/>
      <c r="AZ486" s="36">
        <f t="shared" si="752"/>
        <v>-276</v>
      </c>
      <c r="BA486" s="36">
        <f t="shared" si="753"/>
        <v>-24840000</v>
      </c>
    </row>
    <row r="487" spans="1:53">
      <c r="A487" s="57">
        <f>+$A$11</f>
        <v>68</v>
      </c>
      <c r="B487" s="36"/>
      <c r="C487" s="36"/>
      <c r="D487" s="36">
        <f t="shared" si="736"/>
        <v>1</v>
      </c>
      <c r="E487" s="36">
        <f t="shared" si="737"/>
        <v>68000</v>
      </c>
      <c r="G487" s="57">
        <f>+$A$11</f>
        <v>68</v>
      </c>
      <c r="H487" s="36"/>
      <c r="I487" s="36"/>
      <c r="J487" s="36">
        <f t="shared" si="738"/>
        <v>0</v>
      </c>
      <c r="K487" s="36">
        <f t="shared" si="739"/>
        <v>0</v>
      </c>
      <c r="M487" s="57">
        <f>+$A$11</f>
        <v>68</v>
      </c>
      <c r="N487" s="36"/>
      <c r="O487" s="36"/>
      <c r="P487" s="36">
        <f t="shared" si="740"/>
        <v>0</v>
      </c>
      <c r="Q487" s="36">
        <f t="shared" si="741"/>
        <v>0</v>
      </c>
      <c r="S487" s="57">
        <f>+$A$11</f>
        <v>68</v>
      </c>
      <c r="T487" s="36"/>
      <c r="U487" s="36"/>
      <c r="V487" s="36">
        <f t="shared" si="742"/>
        <v>0</v>
      </c>
      <c r="W487" s="36">
        <f t="shared" si="743"/>
        <v>0</v>
      </c>
      <c r="Y487" s="57">
        <f>+$A$11</f>
        <v>68</v>
      </c>
      <c r="Z487" s="36"/>
      <c r="AA487" s="36"/>
      <c r="AB487" s="36">
        <f t="shared" si="744"/>
        <v>0</v>
      </c>
      <c r="AC487" s="36">
        <f t="shared" si="745"/>
        <v>0</v>
      </c>
      <c r="AE487" s="57">
        <f>+$A$11</f>
        <v>68</v>
      </c>
      <c r="AF487" s="36"/>
      <c r="AG487" s="36"/>
      <c r="AH487" s="36">
        <f t="shared" si="746"/>
        <v>0</v>
      </c>
      <c r="AI487" s="36">
        <f t="shared" si="747"/>
        <v>0</v>
      </c>
      <c r="AK487" s="57">
        <f>+$A$11</f>
        <v>68</v>
      </c>
      <c r="AL487" s="36"/>
      <c r="AM487" s="36"/>
      <c r="AN487" s="36">
        <f t="shared" si="748"/>
        <v>0</v>
      </c>
      <c r="AO487" s="36">
        <f t="shared" si="749"/>
        <v>0</v>
      </c>
      <c r="AQ487" s="57">
        <f>+$A$11</f>
        <v>68</v>
      </c>
      <c r="AR487" s="36"/>
      <c r="AS487" s="36"/>
      <c r="AT487" s="36">
        <f t="shared" si="750"/>
        <v>0</v>
      </c>
      <c r="AU487" s="36">
        <f t="shared" si="751"/>
        <v>0</v>
      </c>
      <c r="AW487" s="57">
        <f>+$A$11</f>
        <v>68</v>
      </c>
      <c r="AX487" s="36"/>
      <c r="AY487" s="36"/>
      <c r="AZ487" s="36">
        <f t="shared" si="752"/>
        <v>1</v>
      </c>
      <c r="BA487" s="36">
        <f t="shared" si="753"/>
        <v>68000</v>
      </c>
    </row>
    <row r="488" spans="1:53">
      <c r="A488" s="57">
        <f>+$A$12</f>
        <v>135</v>
      </c>
      <c r="B488" s="36"/>
      <c r="C488" s="36"/>
      <c r="D488" s="36">
        <f t="shared" si="736"/>
        <v>59</v>
      </c>
      <c r="E488" s="36">
        <f t="shared" si="737"/>
        <v>7965000</v>
      </c>
      <c r="G488" s="57">
        <f>+$A$12</f>
        <v>135</v>
      </c>
      <c r="H488" s="36"/>
      <c r="I488" s="36"/>
      <c r="J488" s="36">
        <f t="shared" si="738"/>
        <v>0</v>
      </c>
      <c r="K488" s="36">
        <f t="shared" si="739"/>
        <v>0</v>
      </c>
      <c r="M488" s="57">
        <f>+$A$12</f>
        <v>135</v>
      </c>
      <c r="N488" s="36"/>
      <c r="O488" s="36"/>
      <c r="P488" s="36">
        <f t="shared" si="740"/>
        <v>0</v>
      </c>
      <c r="Q488" s="36">
        <f t="shared" si="741"/>
        <v>0</v>
      </c>
      <c r="S488" s="57">
        <f>+$A$12</f>
        <v>135</v>
      </c>
      <c r="T488" s="36"/>
      <c r="U488" s="36"/>
      <c r="V488" s="36">
        <f t="shared" si="742"/>
        <v>0</v>
      </c>
      <c r="W488" s="36">
        <f t="shared" si="743"/>
        <v>0</v>
      </c>
      <c r="Y488" s="57">
        <f>+$A$12</f>
        <v>135</v>
      </c>
      <c r="Z488" s="36"/>
      <c r="AA488" s="36"/>
      <c r="AB488" s="36">
        <f t="shared" si="744"/>
        <v>0</v>
      </c>
      <c r="AC488" s="36">
        <f t="shared" si="745"/>
        <v>0</v>
      </c>
      <c r="AE488" s="57">
        <f>+$A$12</f>
        <v>135</v>
      </c>
      <c r="AF488" s="36"/>
      <c r="AG488" s="36"/>
      <c r="AH488" s="36">
        <f t="shared" si="746"/>
        <v>0</v>
      </c>
      <c r="AI488" s="36">
        <f t="shared" si="747"/>
        <v>0</v>
      </c>
      <c r="AK488" s="57">
        <f>+$A$12</f>
        <v>135</v>
      </c>
      <c r="AL488" s="36"/>
      <c r="AM488" s="36"/>
      <c r="AN488" s="36">
        <f t="shared" si="748"/>
        <v>0</v>
      </c>
      <c r="AO488" s="36">
        <f t="shared" si="749"/>
        <v>0</v>
      </c>
      <c r="AQ488" s="57">
        <f>+$A$12</f>
        <v>135</v>
      </c>
      <c r="AR488" s="36"/>
      <c r="AS488" s="36"/>
      <c r="AT488" s="36">
        <f t="shared" si="750"/>
        <v>0</v>
      </c>
      <c r="AU488" s="36">
        <f t="shared" si="751"/>
        <v>0</v>
      </c>
      <c r="AW488" s="57">
        <f>+$A$12</f>
        <v>135</v>
      </c>
      <c r="AX488" s="36"/>
      <c r="AY488" s="36"/>
      <c r="AZ488" s="36">
        <f t="shared" si="752"/>
        <v>59</v>
      </c>
      <c r="BA488" s="36">
        <f t="shared" si="753"/>
        <v>7965000</v>
      </c>
    </row>
    <row r="489" spans="1:53">
      <c r="A489" s="57">
        <f>+$A$13</f>
        <v>100</v>
      </c>
      <c r="B489" s="36"/>
      <c r="C489" s="36"/>
      <c r="D489" s="36">
        <f t="shared" si="736"/>
        <v>5</v>
      </c>
      <c r="E489" s="36">
        <f t="shared" si="737"/>
        <v>500000</v>
      </c>
      <c r="G489" s="57">
        <f>+$A$13</f>
        <v>100</v>
      </c>
      <c r="H489" s="36"/>
      <c r="I489" s="36"/>
      <c r="J489" s="36">
        <f t="shared" si="738"/>
        <v>0</v>
      </c>
      <c r="K489" s="36">
        <f t="shared" si="739"/>
        <v>0</v>
      </c>
      <c r="M489" s="57">
        <f>+$A$13</f>
        <v>100</v>
      </c>
      <c r="N489" s="36"/>
      <c r="O489" s="36"/>
      <c r="P489" s="36">
        <f t="shared" si="740"/>
        <v>0</v>
      </c>
      <c r="Q489" s="36">
        <f t="shared" si="741"/>
        <v>0</v>
      </c>
      <c r="S489" s="57">
        <f>+$A$13</f>
        <v>100</v>
      </c>
      <c r="T489" s="36"/>
      <c r="U489" s="36"/>
      <c r="V489" s="36">
        <f t="shared" si="742"/>
        <v>0</v>
      </c>
      <c r="W489" s="36">
        <f t="shared" si="743"/>
        <v>0</v>
      </c>
      <c r="Y489" s="57">
        <f>+$A$13</f>
        <v>100</v>
      </c>
      <c r="Z489" s="36"/>
      <c r="AA489" s="36"/>
      <c r="AB489" s="36">
        <f t="shared" si="744"/>
        <v>0</v>
      </c>
      <c r="AC489" s="36">
        <f t="shared" si="745"/>
        <v>0</v>
      </c>
      <c r="AE489" s="57">
        <f>+$A$13</f>
        <v>100</v>
      </c>
      <c r="AF489" s="36"/>
      <c r="AG489" s="36"/>
      <c r="AH489" s="36">
        <f t="shared" si="746"/>
        <v>0</v>
      </c>
      <c r="AI489" s="36">
        <f t="shared" si="747"/>
        <v>0</v>
      </c>
      <c r="AK489" s="57">
        <f>+$A$13</f>
        <v>100</v>
      </c>
      <c r="AL489" s="36"/>
      <c r="AM489" s="36"/>
      <c r="AN489" s="36">
        <f t="shared" si="748"/>
        <v>0</v>
      </c>
      <c r="AO489" s="36">
        <f t="shared" si="749"/>
        <v>0</v>
      </c>
      <c r="AQ489" s="57">
        <f>+$A$13</f>
        <v>100</v>
      </c>
      <c r="AR489" s="36"/>
      <c r="AS489" s="36"/>
      <c r="AT489" s="36">
        <f t="shared" si="750"/>
        <v>0</v>
      </c>
      <c r="AU489" s="36">
        <f t="shared" si="751"/>
        <v>0</v>
      </c>
      <c r="AW489" s="57">
        <f>+$A$13</f>
        <v>100</v>
      </c>
      <c r="AX489" s="36"/>
      <c r="AY489" s="36"/>
      <c r="AZ489" s="36">
        <f t="shared" si="752"/>
        <v>5</v>
      </c>
      <c r="BA489" s="36">
        <f t="shared" si="753"/>
        <v>500000</v>
      </c>
    </row>
    <row r="490" spans="1:53">
      <c r="A490" s="57">
        <f>+$A$14</f>
        <v>35</v>
      </c>
      <c r="B490" s="36"/>
      <c r="C490" s="36"/>
      <c r="D490" s="36">
        <f t="shared" si="736"/>
        <v>34</v>
      </c>
      <c r="E490" s="36">
        <f t="shared" si="737"/>
        <v>1190000</v>
      </c>
      <c r="G490" s="57">
        <f>+$A$14</f>
        <v>35</v>
      </c>
      <c r="H490" s="36"/>
      <c r="I490" s="36"/>
      <c r="J490" s="36">
        <f t="shared" si="738"/>
        <v>0</v>
      </c>
      <c r="K490" s="36">
        <f t="shared" si="739"/>
        <v>0</v>
      </c>
      <c r="M490" s="57">
        <f>+$A$14</f>
        <v>35</v>
      </c>
      <c r="N490" s="36"/>
      <c r="O490" s="36"/>
      <c r="P490" s="36">
        <f t="shared" si="740"/>
        <v>0</v>
      </c>
      <c r="Q490" s="36">
        <f t="shared" si="741"/>
        <v>0</v>
      </c>
      <c r="S490" s="57">
        <f>+$A$14</f>
        <v>35</v>
      </c>
      <c r="T490" s="36"/>
      <c r="U490" s="36"/>
      <c r="V490" s="36">
        <f t="shared" si="742"/>
        <v>0</v>
      </c>
      <c r="W490" s="36">
        <f t="shared" si="743"/>
        <v>0</v>
      </c>
      <c r="Y490" s="57">
        <f>+$A$14</f>
        <v>35</v>
      </c>
      <c r="Z490" s="36"/>
      <c r="AA490" s="36"/>
      <c r="AB490" s="36">
        <f t="shared" si="744"/>
        <v>0</v>
      </c>
      <c r="AC490" s="36">
        <f t="shared" si="745"/>
        <v>0</v>
      </c>
      <c r="AE490" s="57">
        <f>+$A$14</f>
        <v>35</v>
      </c>
      <c r="AF490" s="36"/>
      <c r="AG490" s="36"/>
      <c r="AH490" s="36">
        <f t="shared" si="746"/>
        <v>0</v>
      </c>
      <c r="AI490" s="36">
        <f t="shared" si="747"/>
        <v>0</v>
      </c>
      <c r="AK490" s="57">
        <f>+$A$14</f>
        <v>35</v>
      </c>
      <c r="AL490" s="36"/>
      <c r="AM490" s="36"/>
      <c r="AN490" s="36">
        <f t="shared" si="748"/>
        <v>0</v>
      </c>
      <c r="AO490" s="36">
        <f t="shared" si="749"/>
        <v>0</v>
      </c>
      <c r="AQ490" s="57">
        <f>+$A$14</f>
        <v>35</v>
      </c>
      <c r="AR490" s="36"/>
      <c r="AS490" s="36"/>
      <c r="AT490" s="36">
        <f t="shared" si="750"/>
        <v>0</v>
      </c>
      <c r="AU490" s="36">
        <f t="shared" si="751"/>
        <v>0</v>
      </c>
      <c r="AW490" s="57">
        <f>+$A$14</f>
        <v>35</v>
      </c>
      <c r="AX490" s="36"/>
      <c r="AY490" s="36"/>
      <c r="AZ490" s="36">
        <f t="shared" si="752"/>
        <v>34</v>
      </c>
      <c r="BA490" s="36">
        <f t="shared" si="753"/>
        <v>1190000</v>
      </c>
    </row>
    <row r="491" spans="1:53">
      <c r="A491" s="57">
        <f>+$A$15</f>
        <v>57</v>
      </c>
      <c r="B491" s="36"/>
      <c r="C491" s="36"/>
      <c r="D491" s="36">
        <f t="shared" si="736"/>
        <v>0</v>
      </c>
      <c r="E491" s="36">
        <f t="shared" si="737"/>
        <v>0</v>
      </c>
      <c r="G491" s="57">
        <f>+$A$15</f>
        <v>57</v>
      </c>
      <c r="H491" s="36"/>
      <c r="I491" s="36"/>
      <c r="J491" s="36">
        <f t="shared" si="738"/>
        <v>0</v>
      </c>
      <c r="K491" s="36">
        <f t="shared" si="739"/>
        <v>0</v>
      </c>
      <c r="M491" s="57">
        <f>+$A$15</f>
        <v>57</v>
      </c>
      <c r="N491" s="36"/>
      <c r="O491" s="36"/>
      <c r="P491" s="36">
        <f t="shared" si="740"/>
        <v>0</v>
      </c>
      <c r="Q491" s="36">
        <f t="shared" si="741"/>
        <v>0</v>
      </c>
      <c r="S491" s="57">
        <f>+$A$15</f>
        <v>57</v>
      </c>
      <c r="T491" s="36"/>
      <c r="U491" s="36"/>
      <c r="V491" s="36">
        <f t="shared" si="742"/>
        <v>0</v>
      </c>
      <c r="W491" s="36">
        <f t="shared" si="743"/>
        <v>0</v>
      </c>
      <c r="Y491" s="57">
        <f>+$A$15</f>
        <v>57</v>
      </c>
      <c r="Z491" s="36"/>
      <c r="AA491" s="36"/>
      <c r="AB491" s="36">
        <f t="shared" si="744"/>
        <v>0</v>
      </c>
      <c r="AC491" s="36">
        <f t="shared" si="745"/>
        <v>0</v>
      </c>
      <c r="AE491" s="57">
        <f>+$A$15</f>
        <v>57</v>
      </c>
      <c r="AF491" s="36"/>
      <c r="AG491" s="36"/>
      <c r="AH491" s="36">
        <f t="shared" si="746"/>
        <v>0</v>
      </c>
      <c r="AI491" s="36">
        <f t="shared" si="747"/>
        <v>0</v>
      </c>
      <c r="AK491" s="57">
        <f>+$A$15</f>
        <v>57</v>
      </c>
      <c r="AL491" s="36"/>
      <c r="AM491" s="36"/>
      <c r="AN491" s="36">
        <f t="shared" si="748"/>
        <v>0</v>
      </c>
      <c r="AO491" s="36">
        <f t="shared" si="749"/>
        <v>0</v>
      </c>
      <c r="AQ491" s="57">
        <f>+$A$15</f>
        <v>57</v>
      </c>
      <c r="AR491" s="36"/>
      <c r="AS491" s="36"/>
      <c r="AT491" s="36">
        <f t="shared" si="750"/>
        <v>0</v>
      </c>
      <c r="AU491" s="36">
        <f t="shared" si="751"/>
        <v>0</v>
      </c>
      <c r="AW491" s="57">
        <f>+$A$15</f>
        <v>57</v>
      </c>
      <c r="AX491" s="36"/>
      <c r="AY491" s="36"/>
      <c r="AZ491" s="36">
        <f t="shared" si="752"/>
        <v>0</v>
      </c>
      <c r="BA491" s="36">
        <f t="shared" si="753"/>
        <v>0</v>
      </c>
    </row>
    <row r="492" spans="1:53">
      <c r="A492" s="57">
        <f>+$A$16</f>
        <v>20</v>
      </c>
      <c r="B492" s="36"/>
      <c r="C492" s="36"/>
      <c r="D492" s="36">
        <f t="shared" si="736"/>
        <v>117</v>
      </c>
      <c r="E492" s="36">
        <f t="shared" si="737"/>
        <v>2340000</v>
      </c>
      <c r="G492" s="57">
        <f>+$A$16</f>
        <v>20</v>
      </c>
      <c r="H492" s="36"/>
      <c r="I492" s="36"/>
      <c r="J492" s="36">
        <f t="shared" si="738"/>
        <v>0</v>
      </c>
      <c r="K492" s="36">
        <f t="shared" si="739"/>
        <v>0</v>
      </c>
      <c r="M492" s="57">
        <f>+$A$16</f>
        <v>20</v>
      </c>
      <c r="N492" s="36"/>
      <c r="O492" s="36"/>
      <c r="P492" s="36">
        <f t="shared" si="740"/>
        <v>0</v>
      </c>
      <c r="Q492" s="36">
        <f t="shared" si="741"/>
        <v>0</v>
      </c>
      <c r="S492" s="57">
        <f>+$A$16</f>
        <v>20</v>
      </c>
      <c r="T492" s="36"/>
      <c r="U492" s="36"/>
      <c r="V492" s="36">
        <f t="shared" si="742"/>
        <v>0</v>
      </c>
      <c r="W492" s="36">
        <f t="shared" si="743"/>
        <v>0</v>
      </c>
      <c r="Y492" s="57">
        <f>+$A$16</f>
        <v>20</v>
      </c>
      <c r="Z492" s="36"/>
      <c r="AA492" s="36"/>
      <c r="AB492" s="36">
        <f t="shared" si="744"/>
        <v>0</v>
      </c>
      <c r="AC492" s="36">
        <f t="shared" si="745"/>
        <v>0</v>
      </c>
      <c r="AE492" s="57">
        <f>+$A$16</f>
        <v>20</v>
      </c>
      <c r="AF492" s="36"/>
      <c r="AG492" s="36"/>
      <c r="AH492" s="36">
        <f t="shared" si="746"/>
        <v>0</v>
      </c>
      <c r="AI492" s="36">
        <f t="shared" si="747"/>
        <v>0</v>
      </c>
      <c r="AK492" s="57">
        <f>+$A$16</f>
        <v>20</v>
      </c>
      <c r="AL492" s="36"/>
      <c r="AM492" s="36"/>
      <c r="AN492" s="36">
        <f t="shared" si="748"/>
        <v>0</v>
      </c>
      <c r="AO492" s="36">
        <f t="shared" si="749"/>
        <v>0</v>
      </c>
      <c r="AQ492" s="57">
        <f>+$A$16</f>
        <v>20</v>
      </c>
      <c r="AR492" s="36"/>
      <c r="AS492" s="36"/>
      <c r="AT492" s="36">
        <f t="shared" si="750"/>
        <v>0</v>
      </c>
      <c r="AU492" s="36">
        <f t="shared" si="751"/>
        <v>0</v>
      </c>
      <c r="AW492" s="57">
        <f>+$A$16</f>
        <v>20</v>
      </c>
      <c r="AX492" s="36"/>
      <c r="AY492" s="36"/>
      <c r="AZ492" s="36">
        <f t="shared" si="752"/>
        <v>117</v>
      </c>
      <c r="BA492" s="36">
        <f t="shared" si="753"/>
        <v>2340000</v>
      </c>
    </row>
    <row r="493" spans="1:53">
      <c r="A493" s="57">
        <f>+$A$17</f>
        <v>38</v>
      </c>
      <c r="B493" s="36"/>
      <c r="C493" s="36"/>
      <c r="D493" s="36">
        <f t="shared" si="736"/>
        <v>1</v>
      </c>
      <c r="E493" s="36">
        <f t="shared" si="737"/>
        <v>38000</v>
      </c>
      <c r="G493" s="57">
        <f>+$A$17</f>
        <v>38</v>
      </c>
      <c r="H493" s="36"/>
      <c r="I493" s="36"/>
      <c r="J493" s="36">
        <f t="shared" si="738"/>
        <v>0</v>
      </c>
      <c r="K493" s="36">
        <f t="shared" si="739"/>
        <v>0</v>
      </c>
      <c r="M493" s="57">
        <f>+$A$17</f>
        <v>38</v>
      </c>
      <c r="N493" s="36"/>
      <c r="O493" s="36"/>
      <c r="P493" s="36">
        <f t="shared" si="740"/>
        <v>0</v>
      </c>
      <c r="Q493" s="36">
        <f t="shared" si="741"/>
        <v>0</v>
      </c>
      <c r="S493" s="57">
        <f>+$A$17</f>
        <v>38</v>
      </c>
      <c r="T493" s="36"/>
      <c r="U493" s="36"/>
      <c r="V493" s="36">
        <f t="shared" si="742"/>
        <v>0</v>
      </c>
      <c r="W493" s="36">
        <f t="shared" si="743"/>
        <v>0</v>
      </c>
      <c r="Y493" s="57">
        <f>+$A$17</f>
        <v>38</v>
      </c>
      <c r="Z493" s="36"/>
      <c r="AA493" s="36"/>
      <c r="AB493" s="36">
        <f t="shared" si="744"/>
        <v>0</v>
      </c>
      <c r="AC493" s="36">
        <f t="shared" si="745"/>
        <v>0</v>
      </c>
      <c r="AE493" s="57">
        <f>+$A$17</f>
        <v>38</v>
      </c>
      <c r="AF493" s="36"/>
      <c r="AG493" s="36"/>
      <c r="AH493" s="36">
        <f t="shared" si="746"/>
        <v>0</v>
      </c>
      <c r="AI493" s="36">
        <f t="shared" si="747"/>
        <v>0</v>
      </c>
      <c r="AK493" s="57">
        <f>+$A$17</f>
        <v>38</v>
      </c>
      <c r="AL493" s="36"/>
      <c r="AM493" s="36"/>
      <c r="AN493" s="36">
        <f t="shared" si="748"/>
        <v>0</v>
      </c>
      <c r="AO493" s="36">
        <f t="shared" si="749"/>
        <v>0</v>
      </c>
      <c r="AQ493" s="57">
        <f>+$A$17</f>
        <v>38</v>
      </c>
      <c r="AR493" s="36"/>
      <c r="AS493" s="36"/>
      <c r="AT493" s="36">
        <f t="shared" si="750"/>
        <v>0</v>
      </c>
      <c r="AU493" s="36">
        <f t="shared" si="751"/>
        <v>0</v>
      </c>
      <c r="AW493" s="57">
        <f>+$A$17</f>
        <v>38</v>
      </c>
      <c r="AX493" s="36"/>
      <c r="AY493" s="36"/>
      <c r="AZ493" s="36">
        <f t="shared" si="752"/>
        <v>1</v>
      </c>
      <c r="BA493" s="36">
        <f t="shared" si="753"/>
        <v>38000</v>
      </c>
    </row>
    <row r="494" spans="1:53">
      <c r="A494" s="57">
        <f>+$A$18</f>
        <v>40</v>
      </c>
      <c r="B494" s="36"/>
      <c r="C494" s="36"/>
      <c r="D494" s="36">
        <f t="shared" si="736"/>
        <v>-4</v>
      </c>
      <c r="E494" s="36">
        <f t="shared" si="737"/>
        <v>-160000</v>
      </c>
      <c r="G494" s="57">
        <f>+$A$18</f>
        <v>40</v>
      </c>
      <c r="H494" s="36"/>
      <c r="I494" s="36"/>
      <c r="J494" s="36">
        <f t="shared" si="738"/>
        <v>0</v>
      </c>
      <c r="K494" s="36">
        <f t="shared" si="739"/>
        <v>0</v>
      </c>
      <c r="M494" s="57">
        <f>+$A$18</f>
        <v>40</v>
      </c>
      <c r="N494" s="36"/>
      <c r="O494" s="36"/>
      <c r="P494" s="36">
        <f t="shared" si="740"/>
        <v>0</v>
      </c>
      <c r="Q494" s="36">
        <f t="shared" si="741"/>
        <v>0</v>
      </c>
      <c r="S494" s="57">
        <f>+$A$18</f>
        <v>40</v>
      </c>
      <c r="T494" s="36"/>
      <c r="U494" s="36"/>
      <c r="V494" s="36">
        <f t="shared" si="742"/>
        <v>0</v>
      </c>
      <c r="W494" s="36">
        <f t="shared" si="743"/>
        <v>0</v>
      </c>
      <c r="Y494" s="57">
        <f>+$A$18</f>
        <v>40</v>
      </c>
      <c r="Z494" s="36"/>
      <c r="AA494" s="36"/>
      <c r="AB494" s="36">
        <f t="shared" si="744"/>
        <v>0</v>
      </c>
      <c r="AC494" s="36">
        <f t="shared" si="745"/>
        <v>0</v>
      </c>
      <c r="AE494" s="57">
        <f>+$A$18</f>
        <v>40</v>
      </c>
      <c r="AF494" s="36"/>
      <c r="AG494" s="36"/>
      <c r="AH494" s="36">
        <f t="shared" si="746"/>
        <v>0</v>
      </c>
      <c r="AI494" s="36">
        <f t="shared" si="747"/>
        <v>0</v>
      </c>
      <c r="AK494" s="57">
        <f>+$A$18</f>
        <v>40</v>
      </c>
      <c r="AL494" s="36"/>
      <c r="AM494" s="36"/>
      <c r="AN494" s="36">
        <f t="shared" si="748"/>
        <v>0</v>
      </c>
      <c r="AO494" s="36">
        <f t="shared" si="749"/>
        <v>0</v>
      </c>
      <c r="AQ494" s="57">
        <f>+$A$18</f>
        <v>40</v>
      </c>
      <c r="AR494" s="36"/>
      <c r="AS494" s="36"/>
      <c r="AT494" s="36">
        <f t="shared" si="750"/>
        <v>0</v>
      </c>
      <c r="AU494" s="36">
        <f t="shared" si="751"/>
        <v>0</v>
      </c>
      <c r="AW494" s="57">
        <f>+$A$18</f>
        <v>40</v>
      </c>
      <c r="AX494" s="36"/>
      <c r="AY494" s="36"/>
      <c r="AZ494" s="36">
        <f t="shared" si="752"/>
        <v>-4</v>
      </c>
      <c r="BA494" s="36">
        <f t="shared" si="753"/>
        <v>-160000</v>
      </c>
    </row>
    <row r="495" spans="1:53">
      <c r="A495" s="57">
        <f>+$A$19</f>
        <v>42</v>
      </c>
      <c r="B495" s="36"/>
      <c r="C495" s="36"/>
      <c r="D495" s="36">
        <f t="shared" si="736"/>
        <v>948</v>
      </c>
      <c r="E495" s="36">
        <f t="shared" si="737"/>
        <v>39816000</v>
      </c>
      <c r="G495" s="57">
        <f>+$A$19</f>
        <v>42</v>
      </c>
      <c r="H495" s="36">
        <v>4</v>
      </c>
      <c r="I495" s="36"/>
      <c r="J495" s="36">
        <f t="shared" si="738"/>
        <v>48</v>
      </c>
      <c r="K495" s="36">
        <f t="shared" si="739"/>
        <v>2016000</v>
      </c>
      <c r="M495" s="57">
        <f>+$A$19</f>
        <v>42</v>
      </c>
      <c r="N495" s="36">
        <v>42</v>
      </c>
      <c r="O495" s="36">
        <v>6</v>
      </c>
      <c r="P495" s="36">
        <f t="shared" si="740"/>
        <v>510</v>
      </c>
      <c r="Q495" s="36">
        <f t="shared" si="741"/>
        <v>21420000</v>
      </c>
      <c r="S495" s="57">
        <f>+$A$19</f>
        <v>42</v>
      </c>
      <c r="T495" s="36"/>
      <c r="U495" s="36"/>
      <c r="V495" s="36">
        <f t="shared" si="742"/>
        <v>0</v>
      </c>
      <c r="W495" s="36">
        <f t="shared" si="743"/>
        <v>0</v>
      </c>
      <c r="Y495" s="57">
        <f>+$A$19</f>
        <v>42</v>
      </c>
      <c r="Z495" s="36"/>
      <c r="AA495" s="36"/>
      <c r="AB495" s="36">
        <f t="shared" si="744"/>
        <v>0</v>
      </c>
      <c r="AC495" s="36">
        <f t="shared" si="745"/>
        <v>0</v>
      </c>
      <c r="AE495" s="57">
        <f>+$A$19</f>
        <v>42</v>
      </c>
      <c r="AF495" s="36"/>
      <c r="AG495" s="36"/>
      <c r="AH495" s="36">
        <f t="shared" si="746"/>
        <v>0</v>
      </c>
      <c r="AI495" s="36">
        <f t="shared" si="747"/>
        <v>0</v>
      </c>
      <c r="AK495" s="57">
        <f>+$A$19</f>
        <v>42</v>
      </c>
      <c r="AL495" s="36"/>
      <c r="AM495" s="36"/>
      <c r="AN495" s="36">
        <f t="shared" si="748"/>
        <v>0</v>
      </c>
      <c r="AO495" s="36">
        <f t="shared" si="749"/>
        <v>0</v>
      </c>
      <c r="AQ495" s="57">
        <f>+$A$19</f>
        <v>42</v>
      </c>
      <c r="AR495" s="36"/>
      <c r="AS495" s="36"/>
      <c r="AT495" s="36">
        <f t="shared" si="750"/>
        <v>0</v>
      </c>
      <c r="AU495" s="36">
        <f t="shared" si="751"/>
        <v>0</v>
      </c>
      <c r="AW495" s="57">
        <f>+$A$19</f>
        <v>42</v>
      </c>
      <c r="AX495" s="36"/>
      <c r="AY495" s="36"/>
      <c r="AZ495" s="36">
        <f t="shared" si="752"/>
        <v>486</v>
      </c>
      <c r="BA495" s="36">
        <f t="shared" si="753"/>
        <v>20412000</v>
      </c>
    </row>
    <row r="496" spans="1:53">
      <c r="A496" s="57">
        <f>+$A$20</f>
        <v>45</v>
      </c>
      <c r="B496" s="36"/>
      <c r="C496" s="36"/>
      <c r="D496" s="36">
        <f t="shared" si="736"/>
        <v>379</v>
      </c>
      <c r="E496" s="36">
        <f t="shared" si="737"/>
        <v>17055000</v>
      </c>
      <c r="G496" s="57">
        <f>+$A$20</f>
        <v>45</v>
      </c>
      <c r="H496" s="36"/>
      <c r="I496" s="36"/>
      <c r="J496" s="36">
        <f t="shared" si="738"/>
        <v>0</v>
      </c>
      <c r="K496" s="36">
        <f t="shared" si="739"/>
        <v>0</v>
      </c>
      <c r="M496" s="57">
        <f>+$A$20</f>
        <v>45</v>
      </c>
      <c r="N496" s="36"/>
      <c r="O496" s="36"/>
      <c r="P496" s="36">
        <f t="shared" si="740"/>
        <v>0</v>
      </c>
      <c r="Q496" s="36">
        <f t="shared" si="741"/>
        <v>0</v>
      </c>
      <c r="S496" s="57">
        <f>+$A$20</f>
        <v>45</v>
      </c>
      <c r="T496" s="36"/>
      <c r="U496" s="36"/>
      <c r="V496" s="36">
        <f t="shared" si="742"/>
        <v>0</v>
      </c>
      <c r="W496" s="36">
        <f t="shared" si="743"/>
        <v>0</v>
      </c>
      <c r="Y496" s="57">
        <f>+$A$20</f>
        <v>45</v>
      </c>
      <c r="Z496" s="36"/>
      <c r="AA496" s="36"/>
      <c r="AB496" s="36">
        <f t="shared" si="744"/>
        <v>0</v>
      </c>
      <c r="AC496" s="36">
        <f t="shared" si="745"/>
        <v>0</v>
      </c>
      <c r="AE496" s="57">
        <f>+$A$20</f>
        <v>45</v>
      </c>
      <c r="AF496" s="36"/>
      <c r="AG496" s="36"/>
      <c r="AH496" s="36">
        <f t="shared" si="746"/>
        <v>0</v>
      </c>
      <c r="AI496" s="36">
        <f t="shared" si="747"/>
        <v>0</v>
      </c>
      <c r="AK496" s="57">
        <f>+$A$20</f>
        <v>45</v>
      </c>
      <c r="AL496" s="36"/>
      <c r="AM496" s="36"/>
      <c r="AN496" s="36">
        <f t="shared" si="748"/>
        <v>0</v>
      </c>
      <c r="AO496" s="36">
        <f t="shared" si="749"/>
        <v>0</v>
      </c>
      <c r="AQ496" s="57">
        <f>+$A$20</f>
        <v>45</v>
      </c>
      <c r="AR496" s="36"/>
      <c r="AS496" s="36"/>
      <c r="AT496" s="36">
        <f t="shared" si="750"/>
        <v>0</v>
      </c>
      <c r="AU496" s="36">
        <f t="shared" si="751"/>
        <v>0</v>
      </c>
      <c r="AW496" s="57">
        <f>+$A$20</f>
        <v>45</v>
      </c>
      <c r="AX496" s="36"/>
      <c r="AY496" s="36"/>
      <c r="AZ496" s="36">
        <f t="shared" si="752"/>
        <v>379</v>
      </c>
      <c r="BA496" s="36">
        <f t="shared" si="753"/>
        <v>17055000</v>
      </c>
    </row>
    <row r="497" spans="1:53">
      <c r="A497" s="57">
        <f>+$A$21</f>
        <v>50</v>
      </c>
      <c r="B497" s="36"/>
      <c r="C497" s="36"/>
      <c r="D497" s="36">
        <f t="shared" si="736"/>
        <v>-34</v>
      </c>
      <c r="E497" s="36">
        <f t="shared" si="737"/>
        <v>-1700000</v>
      </c>
      <c r="G497" s="57">
        <f>+$A$21</f>
        <v>50</v>
      </c>
      <c r="H497" s="36">
        <v>1</v>
      </c>
      <c r="I497" s="36">
        <v>8</v>
      </c>
      <c r="J497" s="36">
        <f t="shared" si="738"/>
        <v>20</v>
      </c>
      <c r="K497" s="36">
        <f t="shared" si="739"/>
        <v>1000000</v>
      </c>
      <c r="M497" s="57">
        <f>+$A$21</f>
        <v>50</v>
      </c>
      <c r="N497" s="36">
        <v>1</v>
      </c>
      <c r="O497" s="36"/>
      <c r="P497" s="36">
        <f t="shared" si="740"/>
        <v>12</v>
      </c>
      <c r="Q497" s="36">
        <f t="shared" si="741"/>
        <v>600000</v>
      </c>
      <c r="S497" s="57">
        <f>+$A$21</f>
        <v>50</v>
      </c>
      <c r="T497" s="36"/>
      <c r="U497" s="36"/>
      <c r="V497" s="36">
        <f t="shared" si="742"/>
        <v>0</v>
      </c>
      <c r="W497" s="36">
        <f t="shared" si="743"/>
        <v>0</v>
      </c>
      <c r="Y497" s="57">
        <f>+$A$21</f>
        <v>50</v>
      </c>
      <c r="Z497" s="36"/>
      <c r="AA497" s="36"/>
      <c r="AB497" s="36">
        <f t="shared" si="744"/>
        <v>0</v>
      </c>
      <c r="AC497" s="36">
        <f t="shared" si="745"/>
        <v>0</v>
      </c>
      <c r="AE497" s="57">
        <f>+$A$21</f>
        <v>50</v>
      </c>
      <c r="AF497" s="36"/>
      <c r="AG497" s="36"/>
      <c r="AH497" s="36">
        <f t="shared" si="746"/>
        <v>0</v>
      </c>
      <c r="AI497" s="36">
        <f t="shared" si="747"/>
        <v>0</v>
      </c>
      <c r="AK497" s="57">
        <f>+$A$21</f>
        <v>50</v>
      </c>
      <c r="AL497" s="36"/>
      <c r="AM497" s="36"/>
      <c r="AN497" s="36">
        <f t="shared" si="748"/>
        <v>0</v>
      </c>
      <c r="AO497" s="36">
        <f t="shared" si="749"/>
        <v>0</v>
      </c>
      <c r="AQ497" s="57">
        <f>+$A$21</f>
        <v>50</v>
      </c>
      <c r="AR497" s="36"/>
      <c r="AS497" s="36"/>
      <c r="AT497" s="36">
        <f t="shared" si="750"/>
        <v>0</v>
      </c>
      <c r="AU497" s="36">
        <f t="shared" si="751"/>
        <v>0</v>
      </c>
      <c r="AW497" s="57">
        <f>+$A$21</f>
        <v>50</v>
      </c>
      <c r="AX497" s="36"/>
      <c r="AY497" s="36"/>
      <c r="AZ497" s="36">
        <f t="shared" si="752"/>
        <v>-26</v>
      </c>
      <c r="BA497" s="36">
        <f t="shared" si="753"/>
        <v>-1300000</v>
      </c>
    </row>
    <row r="498" spans="1:53">
      <c r="A498" s="57">
        <f>+$A$22</f>
        <v>37</v>
      </c>
      <c r="B498" s="36"/>
      <c r="C498" s="36"/>
      <c r="D498" s="36">
        <f t="shared" si="736"/>
        <v>0</v>
      </c>
      <c r="E498" s="36">
        <f t="shared" si="737"/>
        <v>0</v>
      </c>
      <c r="G498" s="57">
        <f>+$A$22</f>
        <v>37</v>
      </c>
      <c r="H498" s="36"/>
      <c r="I498" s="36"/>
      <c r="J498" s="36">
        <f t="shared" si="738"/>
        <v>0</v>
      </c>
      <c r="K498" s="36">
        <f t="shared" si="739"/>
        <v>0</v>
      </c>
      <c r="M498" s="57">
        <f>+$A$22</f>
        <v>37</v>
      </c>
      <c r="N498" s="36"/>
      <c r="O498" s="36"/>
      <c r="P498" s="36">
        <f t="shared" si="740"/>
        <v>0</v>
      </c>
      <c r="Q498" s="36">
        <f t="shared" si="741"/>
        <v>0</v>
      </c>
      <c r="S498" s="57">
        <f>+$A$22</f>
        <v>37</v>
      </c>
      <c r="T498" s="36"/>
      <c r="U498" s="36"/>
      <c r="V498" s="36">
        <f t="shared" si="742"/>
        <v>0</v>
      </c>
      <c r="W498" s="36">
        <f t="shared" si="743"/>
        <v>0</v>
      </c>
      <c r="Y498" s="57">
        <f>+$A$22</f>
        <v>37</v>
      </c>
      <c r="Z498" s="36"/>
      <c r="AA498" s="36"/>
      <c r="AB498" s="36">
        <f t="shared" si="744"/>
        <v>0</v>
      </c>
      <c r="AC498" s="36">
        <f t="shared" si="745"/>
        <v>0</v>
      </c>
      <c r="AE498" s="57">
        <f>+$A$22</f>
        <v>37</v>
      </c>
      <c r="AF498" s="36"/>
      <c r="AG498" s="36"/>
      <c r="AH498" s="36">
        <f t="shared" si="746"/>
        <v>0</v>
      </c>
      <c r="AI498" s="36">
        <f t="shared" si="747"/>
        <v>0</v>
      </c>
      <c r="AK498" s="57">
        <f>+$A$22</f>
        <v>37</v>
      </c>
      <c r="AL498" s="36"/>
      <c r="AM498" s="36"/>
      <c r="AN498" s="36">
        <f t="shared" si="748"/>
        <v>0</v>
      </c>
      <c r="AO498" s="36">
        <f t="shared" si="749"/>
        <v>0</v>
      </c>
      <c r="AQ498" s="57">
        <f>+$A$22</f>
        <v>37</v>
      </c>
      <c r="AR498" s="36"/>
      <c r="AS498" s="36"/>
      <c r="AT498" s="36">
        <f t="shared" si="750"/>
        <v>0</v>
      </c>
      <c r="AU498" s="36">
        <f t="shared" si="751"/>
        <v>0</v>
      </c>
      <c r="AW498" s="57">
        <f>+$A$22</f>
        <v>37</v>
      </c>
      <c r="AX498" s="36"/>
      <c r="AY498" s="36"/>
      <c r="AZ498" s="36">
        <f t="shared" si="752"/>
        <v>0</v>
      </c>
      <c r="BA498" s="36">
        <f t="shared" si="753"/>
        <v>0</v>
      </c>
    </row>
    <row r="499" spans="1:53">
      <c r="A499" s="57">
        <f>+$A$23</f>
        <v>65</v>
      </c>
      <c r="B499" s="36"/>
      <c r="C499" s="36"/>
      <c r="D499" s="36">
        <f t="shared" si="736"/>
        <v>-874</v>
      </c>
      <c r="E499" s="36">
        <f t="shared" si="737"/>
        <v>-56810000</v>
      </c>
      <c r="G499" s="57">
        <f>+$A$23</f>
        <v>65</v>
      </c>
      <c r="H499" s="36"/>
      <c r="I499" s="36"/>
      <c r="J499" s="36">
        <f t="shared" si="738"/>
        <v>0</v>
      </c>
      <c r="K499" s="36">
        <f t="shared" si="739"/>
        <v>0</v>
      </c>
      <c r="M499" s="57">
        <f>+$A$23</f>
        <v>65</v>
      </c>
      <c r="N499" s="36">
        <v>1</v>
      </c>
      <c r="O499" s="36">
        <v>9</v>
      </c>
      <c r="P499" s="36">
        <f t="shared" si="740"/>
        <v>21</v>
      </c>
      <c r="Q499" s="36">
        <f t="shared" si="741"/>
        <v>1365000</v>
      </c>
      <c r="S499" s="57">
        <f>+$A$23</f>
        <v>65</v>
      </c>
      <c r="T499" s="36"/>
      <c r="U499" s="36"/>
      <c r="V499" s="36">
        <f t="shared" si="742"/>
        <v>0</v>
      </c>
      <c r="W499" s="36">
        <f t="shared" si="743"/>
        <v>0</v>
      </c>
      <c r="Y499" s="57">
        <f>+$A$23</f>
        <v>65</v>
      </c>
      <c r="Z499" s="36"/>
      <c r="AA499" s="36"/>
      <c r="AB499" s="36">
        <f t="shared" si="744"/>
        <v>0</v>
      </c>
      <c r="AC499" s="36">
        <f t="shared" si="745"/>
        <v>0</v>
      </c>
      <c r="AE499" s="57">
        <f>+$A$23</f>
        <v>65</v>
      </c>
      <c r="AF499" s="36"/>
      <c r="AG499" s="36"/>
      <c r="AH499" s="36">
        <f t="shared" si="746"/>
        <v>0</v>
      </c>
      <c r="AI499" s="36">
        <f t="shared" si="747"/>
        <v>0</v>
      </c>
      <c r="AK499" s="57">
        <f>+$A$23</f>
        <v>65</v>
      </c>
      <c r="AL499" s="36"/>
      <c r="AM499" s="36"/>
      <c r="AN499" s="36">
        <f t="shared" si="748"/>
        <v>0</v>
      </c>
      <c r="AO499" s="36">
        <f t="shared" si="749"/>
        <v>0</v>
      </c>
      <c r="AQ499" s="57">
        <f>+$A$23</f>
        <v>65</v>
      </c>
      <c r="AR499" s="36"/>
      <c r="AS499" s="36"/>
      <c r="AT499" s="36">
        <f t="shared" si="750"/>
        <v>0</v>
      </c>
      <c r="AU499" s="36">
        <f t="shared" si="751"/>
        <v>0</v>
      </c>
      <c r="AW499" s="57">
        <f>+$A$23</f>
        <v>65</v>
      </c>
      <c r="AX499" s="36"/>
      <c r="AY499" s="36"/>
      <c r="AZ499" s="36">
        <f t="shared" si="752"/>
        <v>-895</v>
      </c>
      <c r="BA499" s="36">
        <f t="shared" si="753"/>
        <v>-58175000</v>
      </c>
    </row>
    <row r="500" spans="1:53">
      <c r="A500" s="57">
        <f>+$A$24</f>
        <v>52</v>
      </c>
      <c r="B500" s="36"/>
      <c r="C500" s="36"/>
      <c r="D500" s="36">
        <f t="shared" si="736"/>
        <v>35</v>
      </c>
      <c r="E500" s="36">
        <f t="shared" si="737"/>
        <v>1820000</v>
      </c>
      <c r="G500" s="57">
        <f>+$A$24</f>
        <v>52</v>
      </c>
      <c r="H500" s="36"/>
      <c r="I500" s="36"/>
      <c r="J500" s="36">
        <f t="shared" si="738"/>
        <v>0</v>
      </c>
      <c r="K500" s="36">
        <f t="shared" si="739"/>
        <v>0</v>
      </c>
      <c r="M500" s="57">
        <f>+$A$24</f>
        <v>52</v>
      </c>
      <c r="N500" s="36"/>
      <c r="O500" s="36"/>
      <c r="P500" s="36">
        <f t="shared" si="740"/>
        <v>0</v>
      </c>
      <c r="Q500" s="36">
        <f t="shared" si="741"/>
        <v>0</v>
      </c>
      <c r="S500" s="57">
        <f>+$A$24</f>
        <v>52</v>
      </c>
      <c r="T500" s="36"/>
      <c r="U500" s="36"/>
      <c r="V500" s="36">
        <f t="shared" si="742"/>
        <v>0</v>
      </c>
      <c r="W500" s="36">
        <f t="shared" si="743"/>
        <v>0</v>
      </c>
      <c r="Y500" s="57">
        <f>+$A$24</f>
        <v>52</v>
      </c>
      <c r="Z500" s="36"/>
      <c r="AA500" s="36"/>
      <c r="AB500" s="36">
        <f t="shared" si="744"/>
        <v>0</v>
      </c>
      <c r="AC500" s="36">
        <f t="shared" si="745"/>
        <v>0</v>
      </c>
      <c r="AE500" s="57">
        <f>+$A$24</f>
        <v>52</v>
      </c>
      <c r="AF500" s="36"/>
      <c r="AG500" s="36"/>
      <c r="AH500" s="36">
        <f t="shared" si="746"/>
        <v>0</v>
      </c>
      <c r="AI500" s="36">
        <f t="shared" si="747"/>
        <v>0</v>
      </c>
      <c r="AK500" s="57">
        <f>+$A$24</f>
        <v>52</v>
      </c>
      <c r="AL500" s="36"/>
      <c r="AM500" s="36"/>
      <c r="AN500" s="36">
        <f t="shared" si="748"/>
        <v>0</v>
      </c>
      <c r="AO500" s="36">
        <f t="shared" si="749"/>
        <v>0</v>
      </c>
      <c r="AQ500" s="57">
        <f>+$A$24</f>
        <v>52</v>
      </c>
      <c r="AR500" s="36"/>
      <c r="AS500" s="36"/>
      <c r="AT500" s="36">
        <f t="shared" si="750"/>
        <v>0</v>
      </c>
      <c r="AU500" s="36">
        <f t="shared" si="751"/>
        <v>0</v>
      </c>
      <c r="AW500" s="57">
        <f>+$A$24</f>
        <v>52</v>
      </c>
      <c r="AX500" s="36"/>
      <c r="AY500" s="36"/>
      <c r="AZ500" s="36">
        <f t="shared" si="752"/>
        <v>35</v>
      </c>
      <c r="BA500" s="36">
        <f t="shared" si="753"/>
        <v>1820000</v>
      </c>
    </row>
    <row r="501" spans="1:53">
      <c r="A501" s="57">
        <f>+$A$25</f>
        <v>85</v>
      </c>
      <c r="B501" s="36"/>
      <c r="C501" s="36"/>
      <c r="D501" s="36">
        <f t="shared" si="736"/>
        <v>399</v>
      </c>
      <c r="E501" s="36">
        <f t="shared" si="737"/>
        <v>33915000</v>
      </c>
      <c r="G501" s="57">
        <f>+$A$25</f>
        <v>85</v>
      </c>
      <c r="H501" s="36"/>
      <c r="I501" s="36">
        <v>9</v>
      </c>
      <c r="J501" s="36">
        <f t="shared" si="738"/>
        <v>9</v>
      </c>
      <c r="K501" s="36">
        <f t="shared" si="739"/>
        <v>765000</v>
      </c>
      <c r="M501" s="57">
        <f>+$A$25</f>
        <v>85</v>
      </c>
      <c r="N501" s="36">
        <v>15</v>
      </c>
      <c r="O501" s="36">
        <v>9</v>
      </c>
      <c r="P501" s="36">
        <f t="shared" si="740"/>
        <v>189</v>
      </c>
      <c r="Q501" s="36">
        <f t="shared" si="741"/>
        <v>16065000</v>
      </c>
      <c r="S501" s="57">
        <f>+$A$25</f>
        <v>85</v>
      </c>
      <c r="T501" s="36"/>
      <c r="U501" s="36"/>
      <c r="V501" s="36">
        <f t="shared" si="742"/>
        <v>0</v>
      </c>
      <c r="W501" s="36">
        <f t="shared" si="743"/>
        <v>0</v>
      </c>
      <c r="Y501" s="57">
        <f>+$A$25</f>
        <v>85</v>
      </c>
      <c r="Z501" s="36"/>
      <c r="AA501" s="36"/>
      <c r="AB501" s="36">
        <f t="shared" si="744"/>
        <v>0</v>
      </c>
      <c r="AC501" s="36">
        <f t="shared" si="745"/>
        <v>0</v>
      </c>
      <c r="AE501" s="57">
        <f>+$A$25</f>
        <v>85</v>
      </c>
      <c r="AF501" s="36"/>
      <c r="AG501" s="36"/>
      <c r="AH501" s="36">
        <f t="shared" si="746"/>
        <v>0</v>
      </c>
      <c r="AI501" s="36">
        <f t="shared" si="747"/>
        <v>0</v>
      </c>
      <c r="AK501" s="57">
        <f>+$A$25</f>
        <v>85</v>
      </c>
      <c r="AL501" s="36"/>
      <c r="AM501" s="36"/>
      <c r="AN501" s="36">
        <f t="shared" si="748"/>
        <v>0</v>
      </c>
      <c r="AO501" s="36">
        <f t="shared" si="749"/>
        <v>0</v>
      </c>
      <c r="AQ501" s="57">
        <f>+$A$25</f>
        <v>85</v>
      </c>
      <c r="AR501" s="36"/>
      <c r="AS501" s="36"/>
      <c r="AT501" s="36">
        <f t="shared" si="750"/>
        <v>0</v>
      </c>
      <c r="AU501" s="36">
        <f t="shared" si="751"/>
        <v>0</v>
      </c>
      <c r="AW501" s="57">
        <f>+$A$25</f>
        <v>85</v>
      </c>
      <c r="AX501" s="36"/>
      <c r="AY501" s="36"/>
      <c r="AZ501" s="36">
        <f t="shared" si="752"/>
        <v>219</v>
      </c>
      <c r="BA501" s="36">
        <f t="shared" si="753"/>
        <v>18615000</v>
      </c>
    </row>
    <row r="502" spans="1:53">
      <c r="A502" s="57">
        <f>+$A$26</f>
        <v>55</v>
      </c>
      <c r="B502" s="36"/>
      <c r="C502" s="36"/>
      <c r="D502" s="36">
        <f t="shared" si="736"/>
        <v>2750</v>
      </c>
      <c r="E502" s="36">
        <f t="shared" si="737"/>
        <v>151250000</v>
      </c>
      <c r="G502" s="57">
        <f>+$A$26</f>
        <v>55</v>
      </c>
      <c r="H502" s="36">
        <v>60</v>
      </c>
      <c r="I502" s="36">
        <v>2</v>
      </c>
      <c r="J502" s="36">
        <f t="shared" si="738"/>
        <v>722</v>
      </c>
      <c r="K502" s="36">
        <f t="shared" si="739"/>
        <v>39710000</v>
      </c>
      <c r="M502" s="57">
        <f>+$A$26</f>
        <v>55</v>
      </c>
      <c r="N502" s="36">
        <v>1</v>
      </c>
      <c r="O502" s="36">
        <v>4</v>
      </c>
      <c r="P502" s="36">
        <f t="shared" si="740"/>
        <v>16</v>
      </c>
      <c r="Q502" s="36">
        <f t="shared" si="741"/>
        <v>880000</v>
      </c>
      <c r="S502" s="57">
        <f>+$A$26</f>
        <v>55</v>
      </c>
      <c r="T502" s="36"/>
      <c r="U502" s="36"/>
      <c r="V502" s="36">
        <f t="shared" si="742"/>
        <v>0</v>
      </c>
      <c r="W502" s="36">
        <f t="shared" si="743"/>
        <v>0</v>
      </c>
      <c r="Y502" s="57">
        <f>+$A$26</f>
        <v>55</v>
      </c>
      <c r="Z502" s="36"/>
      <c r="AA502" s="36"/>
      <c r="AB502" s="36">
        <f t="shared" si="744"/>
        <v>0</v>
      </c>
      <c r="AC502" s="36">
        <f t="shared" si="745"/>
        <v>0</v>
      </c>
      <c r="AE502" s="57">
        <f>+$A$26</f>
        <v>55</v>
      </c>
      <c r="AF502" s="36"/>
      <c r="AG502" s="36"/>
      <c r="AH502" s="36">
        <f t="shared" si="746"/>
        <v>0</v>
      </c>
      <c r="AI502" s="36">
        <f t="shared" si="747"/>
        <v>0</v>
      </c>
      <c r="AK502" s="57">
        <f>+$A$26</f>
        <v>55</v>
      </c>
      <c r="AL502" s="36"/>
      <c r="AM502" s="36"/>
      <c r="AN502" s="36">
        <f t="shared" si="748"/>
        <v>0</v>
      </c>
      <c r="AO502" s="36">
        <f t="shared" si="749"/>
        <v>0</v>
      </c>
      <c r="AQ502" s="57">
        <f>+$A$26</f>
        <v>55</v>
      </c>
      <c r="AR502" s="36"/>
      <c r="AS502" s="36"/>
      <c r="AT502" s="36">
        <f t="shared" si="750"/>
        <v>0</v>
      </c>
      <c r="AU502" s="36">
        <f t="shared" si="751"/>
        <v>0</v>
      </c>
      <c r="AW502" s="57">
        <f>+$A$26</f>
        <v>55</v>
      </c>
      <c r="AX502" s="36"/>
      <c r="AY502" s="36"/>
      <c r="AZ502" s="36">
        <f t="shared" si="752"/>
        <v>3456</v>
      </c>
      <c r="BA502" s="36">
        <f t="shared" si="753"/>
        <v>190080000</v>
      </c>
    </row>
    <row r="503" spans="1:53">
      <c r="A503" s="57">
        <f>+$A$27</f>
        <v>120</v>
      </c>
      <c r="B503" s="36"/>
      <c r="C503" s="36"/>
      <c r="D503" s="36">
        <f t="shared" si="736"/>
        <v>-126</v>
      </c>
      <c r="E503" s="36">
        <f t="shared" si="737"/>
        <v>-15120000</v>
      </c>
      <c r="G503" s="57">
        <f>+$A$27</f>
        <v>120</v>
      </c>
      <c r="H503" s="36"/>
      <c r="I503" s="36"/>
      <c r="J503" s="36">
        <f t="shared" si="738"/>
        <v>0</v>
      </c>
      <c r="K503" s="36">
        <f t="shared" si="739"/>
        <v>0</v>
      </c>
      <c r="M503" s="57">
        <f>+$A$27</f>
        <v>120</v>
      </c>
      <c r="N503" s="36"/>
      <c r="O503" s="36"/>
      <c r="P503" s="36">
        <f t="shared" si="740"/>
        <v>0</v>
      </c>
      <c r="Q503" s="36">
        <f t="shared" si="741"/>
        <v>0</v>
      </c>
      <c r="S503" s="57">
        <f>+$A$27</f>
        <v>120</v>
      </c>
      <c r="T503" s="36"/>
      <c r="U503" s="36"/>
      <c r="V503" s="36">
        <f t="shared" si="742"/>
        <v>0</v>
      </c>
      <c r="W503" s="36">
        <f t="shared" si="743"/>
        <v>0</v>
      </c>
      <c r="Y503" s="57">
        <f>+$A$27</f>
        <v>120</v>
      </c>
      <c r="Z503" s="36"/>
      <c r="AA503" s="36"/>
      <c r="AB503" s="36">
        <f t="shared" si="744"/>
        <v>0</v>
      </c>
      <c r="AC503" s="36">
        <f t="shared" si="745"/>
        <v>0</v>
      </c>
      <c r="AE503" s="57">
        <f>+$A$27</f>
        <v>120</v>
      </c>
      <c r="AF503" s="36"/>
      <c r="AG503" s="36"/>
      <c r="AH503" s="36">
        <f t="shared" si="746"/>
        <v>0</v>
      </c>
      <c r="AI503" s="36">
        <f t="shared" si="747"/>
        <v>0</v>
      </c>
      <c r="AK503" s="57">
        <f>+$A$27</f>
        <v>120</v>
      </c>
      <c r="AL503" s="36"/>
      <c r="AM503" s="36"/>
      <c r="AN503" s="36">
        <f t="shared" si="748"/>
        <v>0</v>
      </c>
      <c r="AO503" s="36">
        <f t="shared" si="749"/>
        <v>0</v>
      </c>
      <c r="AQ503" s="57">
        <f>+$A$27</f>
        <v>120</v>
      </c>
      <c r="AR503" s="36"/>
      <c r="AS503" s="36"/>
      <c r="AT503" s="36">
        <f t="shared" si="750"/>
        <v>0</v>
      </c>
      <c r="AU503" s="36">
        <f t="shared" si="751"/>
        <v>0</v>
      </c>
      <c r="AW503" s="57">
        <f>+$A$27</f>
        <v>120</v>
      </c>
      <c r="AX503" s="36"/>
      <c r="AY503" s="36"/>
      <c r="AZ503" s="36">
        <f t="shared" si="752"/>
        <v>-126</v>
      </c>
      <c r="BA503" s="36">
        <f t="shared" si="753"/>
        <v>-15120000</v>
      </c>
    </row>
    <row r="504" spans="1:53">
      <c r="A504" s="57">
        <f>+$A$28</f>
        <v>72</v>
      </c>
      <c r="B504" s="36"/>
      <c r="C504" s="36"/>
      <c r="D504" s="36">
        <f t="shared" si="736"/>
        <v>14</v>
      </c>
      <c r="E504" s="36">
        <f t="shared" si="737"/>
        <v>1008000</v>
      </c>
      <c r="G504" s="57">
        <f>+$A$28</f>
        <v>72</v>
      </c>
      <c r="H504" s="36"/>
      <c r="I504" s="36"/>
      <c r="J504" s="36">
        <f t="shared" si="738"/>
        <v>0</v>
      </c>
      <c r="K504" s="36">
        <f t="shared" si="739"/>
        <v>0</v>
      </c>
      <c r="M504" s="57">
        <f>+$A$28</f>
        <v>72</v>
      </c>
      <c r="N504" s="36"/>
      <c r="O504" s="36"/>
      <c r="P504" s="36">
        <f t="shared" si="740"/>
        <v>0</v>
      </c>
      <c r="Q504" s="36">
        <f t="shared" si="741"/>
        <v>0</v>
      </c>
      <c r="S504" s="57">
        <f>+$A$28</f>
        <v>72</v>
      </c>
      <c r="T504" s="36"/>
      <c r="U504" s="36"/>
      <c r="V504" s="36">
        <f t="shared" si="742"/>
        <v>0</v>
      </c>
      <c r="W504" s="36">
        <f t="shared" si="743"/>
        <v>0</v>
      </c>
      <c r="Y504" s="57">
        <f>+$A$28</f>
        <v>72</v>
      </c>
      <c r="Z504" s="36"/>
      <c r="AA504" s="36"/>
      <c r="AB504" s="36">
        <f t="shared" si="744"/>
        <v>0</v>
      </c>
      <c r="AC504" s="36">
        <f t="shared" si="745"/>
        <v>0</v>
      </c>
      <c r="AE504" s="57">
        <f>+$A$28</f>
        <v>72</v>
      </c>
      <c r="AF504" s="36"/>
      <c r="AG504" s="36"/>
      <c r="AH504" s="36">
        <f t="shared" si="746"/>
        <v>0</v>
      </c>
      <c r="AI504" s="36">
        <f t="shared" si="747"/>
        <v>0</v>
      </c>
      <c r="AK504" s="57">
        <f>+$A$28</f>
        <v>72</v>
      </c>
      <c r="AL504" s="36"/>
      <c r="AM504" s="36"/>
      <c r="AN504" s="36">
        <f t="shared" si="748"/>
        <v>0</v>
      </c>
      <c r="AO504" s="36">
        <f t="shared" si="749"/>
        <v>0</v>
      </c>
      <c r="AQ504" s="57">
        <f>+$A$28</f>
        <v>72</v>
      </c>
      <c r="AR504" s="36"/>
      <c r="AS504" s="36"/>
      <c r="AT504" s="36">
        <f t="shared" si="750"/>
        <v>0</v>
      </c>
      <c r="AU504" s="36">
        <f t="shared" si="751"/>
        <v>0</v>
      </c>
      <c r="AW504" s="57">
        <f>+$A$28</f>
        <v>72</v>
      </c>
      <c r="AX504" s="36"/>
      <c r="AY504" s="36"/>
      <c r="AZ504" s="36">
        <f t="shared" si="752"/>
        <v>14</v>
      </c>
      <c r="BA504" s="36">
        <f t="shared" si="753"/>
        <v>1008000</v>
      </c>
    </row>
    <row r="505" spans="1:53">
      <c r="A505" s="57">
        <f>+$A$29</f>
        <v>105</v>
      </c>
      <c r="B505" s="36"/>
      <c r="C505" s="36"/>
      <c r="D505" s="36">
        <f t="shared" ref="D505" si="754">AZ471</f>
        <v>-170</v>
      </c>
      <c r="E505" s="36">
        <f t="shared" ref="E505" si="755">+D505*A505*1000</f>
        <v>-17850000</v>
      </c>
      <c r="G505" s="57">
        <f>+$A$29</f>
        <v>105</v>
      </c>
      <c r="H505" s="36">
        <v>23</v>
      </c>
      <c r="I505" s="36">
        <v>3</v>
      </c>
      <c r="J505" s="36">
        <f t="shared" ref="J505" si="756">+(H505*12)+I505</f>
        <v>279</v>
      </c>
      <c r="K505" s="36">
        <f t="shared" ref="K505" si="757">+J505*G505*1000</f>
        <v>29295000</v>
      </c>
      <c r="M505" s="57">
        <f>+$A$29</f>
        <v>105</v>
      </c>
      <c r="N505" s="36">
        <v>11</v>
      </c>
      <c r="O505" s="36">
        <v>1</v>
      </c>
      <c r="P505" s="36">
        <f t="shared" ref="P505" si="758">+(N505*12)+O505</f>
        <v>133</v>
      </c>
      <c r="Q505" s="36">
        <f t="shared" ref="Q505" si="759">+P505*M505*1000</f>
        <v>13965000</v>
      </c>
      <c r="S505" s="57">
        <f>+$A$29</f>
        <v>105</v>
      </c>
      <c r="T505" s="36"/>
      <c r="U505" s="36"/>
      <c r="V505" s="36">
        <f t="shared" ref="V505" si="760">+(T505*12)+U505</f>
        <v>0</v>
      </c>
      <c r="W505" s="36">
        <f t="shared" ref="W505" si="761">+V505*S505*1000</f>
        <v>0</v>
      </c>
      <c r="Y505" s="57">
        <f>+$A$29</f>
        <v>105</v>
      </c>
      <c r="Z505" s="36"/>
      <c r="AA505" s="36"/>
      <c r="AB505" s="36">
        <f t="shared" ref="AB505" si="762">+(Z505*12)+AA505</f>
        <v>0</v>
      </c>
      <c r="AC505" s="36">
        <f t="shared" ref="AC505" si="763">+AB505*Y505*1000</f>
        <v>0</v>
      </c>
      <c r="AE505" s="57">
        <f>+$A$29</f>
        <v>105</v>
      </c>
      <c r="AF505" s="36"/>
      <c r="AG505" s="36"/>
      <c r="AH505" s="36">
        <f t="shared" ref="AH505" si="764">+(AF505*12)+AG505</f>
        <v>0</v>
      </c>
      <c r="AI505" s="36">
        <f t="shared" ref="AI505" si="765">+AH505*AE505*1000</f>
        <v>0</v>
      </c>
      <c r="AK505" s="57">
        <f>+$A$29</f>
        <v>105</v>
      </c>
      <c r="AL505" s="36"/>
      <c r="AM505" s="36"/>
      <c r="AN505" s="36">
        <f t="shared" ref="AN505" si="766">+(AL505*12)+AM505</f>
        <v>0</v>
      </c>
      <c r="AO505" s="36">
        <f t="shared" ref="AO505" si="767">+AN505*AK505*1000</f>
        <v>0</v>
      </c>
      <c r="AQ505" s="57">
        <f>+$A$29</f>
        <v>105</v>
      </c>
      <c r="AR505" s="36"/>
      <c r="AS505" s="36"/>
      <c r="AT505" s="36">
        <f t="shared" ref="AT505" si="768">+(AR505*12)+AS505</f>
        <v>0</v>
      </c>
      <c r="AU505" s="36">
        <f t="shared" ref="AU505" si="769">+AT505*AQ505*1000</f>
        <v>0</v>
      </c>
      <c r="AW505" s="57">
        <f>+$A$29</f>
        <v>105</v>
      </c>
      <c r="AX505" s="36"/>
      <c r="AY505" s="36"/>
      <c r="AZ505" s="36">
        <f t="shared" ref="AZ505" si="770">+D505+J505-P505+V505+AB505-AH505+AN505-AT505</f>
        <v>-24</v>
      </c>
      <c r="BA505" s="36">
        <f t="shared" ref="BA505" si="771">+AZ505*AW505*1000</f>
        <v>-2520000</v>
      </c>
    </row>
    <row r="506" spans="1:53">
      <c r="A506" s="57">
        <f>+$A$30</f>
        <v>130</v>
      </c>
      <c r="B506" s="36"/>
      <c r="C506" s="36"/>
      <c r="D506" s="36">
        <f>AZ472</f>
        <v>-79</v>
      </c>
      <c r="E506" s="36">
        <f t="shared" si="737"/>
        <v>-10270000</v>
      </c>
      <c r="G506" s="57">
        <f>+$A$30</f>
        <v>130</v>
      </c>
      <c r="H506" s="36"/>
      <c r="I506" s="36"/>
      <c r="J506" s="36">
        <f t="shared" si="738"/>
        <v>0</v>
      </c>
      <c r="K506" s="36">
        <f t="shared" si="739"/>
        <v>0</v>
      </c>
      <c r="M506" s="57">
        <f>+$A$30</f>
        <v>130</v>
      </c>
      <c r="N506" s="36"/>
      <c r="O506" s="36"/>
      <c r="P506" s="36">
        <f t="shared" si="740"/>
        <v>0</v>
      </c>
      <c r="Q506" s="36">
        <f t="shared" si="741"/>
        <v>0</v>
      </c>
      <c r="S506" s="57">
        <f>+$A$30</f>
        <v>130</v>
      </c>
      <c r="T506" s="36"/>
      <c r="U506" s="36"/>
      <c r="V506" s="36">
        <f t="shared" si="742"/>
        <v>0</v>
      </c>
      <c r="W506" s="36">
        <f t="shared" si="743"/>
        <v>0</v>
      </c>
      <c r="Y506" s="57">
        <f>+$A$30</f>
        <v>130</v>
      </c>
      <c r="Z506" s="36"/>
      <c r="AA506" s="36"/>
      <c r="AB506" s="36">
        <f t="shared" si="744"/>
        <v>0</v>
      </c>
      <c r="AC506" s="36">
        <f t="shared" si="745"/>
        <v>0</v>
      </c>
      <c r="AE506" s="57">
        <f>+$A$30</f>
        <v>130</v>
      </c>
      <c r="AF506" s="36"/>
      <c r="AG506" s="36"/>
      <c r="AH506" s="36">
        <f t="shared" si="746"/>
        <v>0</v>
      </c>
      <c r="AI506" s="36">
        <f t="shared" si="747"/>
        <v>0</v>
      </c>
      <c r="AK506" s="57">
        <f>+$A$30</f>
        <v>130</v>
      </c>
      <c r="AL506" s="36"/>
      <c r="AM506" s="36"/>
      <c r="AN506" s="36">
        <f t="shared" si="748"/>
        <v>0</v>
      </c>
      <c r="AO506" s="36">
        <f t="shared" si="749"/>
        <v>0</v>
      </c>
      <c r="AQ506" s="57">
        <f>+$A$30</f>
        <v>130</v>
      </c>
      <c r="AR506" s="36"/>
      <c r="AS506" s="36"/>
      <c r="AT506" s="36">
        <f t="shared" si="750"/>
        <v>0</v>
      </c>
      <c r="AU506" s="36">
        <f t="shared" si="751"/>
        <v>0</v>
      </c>
      <c r="AW506" s="57">
        <f>+$A$30</f>
        <v>130</v>
      </c>
      <c r="AX506" s="36"/>
      <c r="AY506" s="36"/>
      <c r="AZ506" s="36">
        <f t="shared" si="752"/>
        <v>-79</v>
      </c>
      <c r="BA506" s="36">
        <f t="shared" si="753"/>
        <v>-10270000</v>
      </c>
    </row>
    <row r="508" spans="1:53">
      <c r="B508" s="36">
        <f>SUM(B480:B506)</f>
        <v>0</v>
      </c>
      <c r="C508" s="36">
        <f>SUM(C480:C506)</f>
        <v>0</v>
      </c>
      <c r="D508" s="36">
        <f>SUM(D480:D506)</f>
        <v>3632</v>
      </c>
      <c r="E508" s="36">
        <f>SUM(E480:E506)</f>
        <v>162114000</v>
      </c>
      <c r="H508" s="36">
        <f>SUM(H480:H506)</f>
        <v>89</v>
      </c>
      <c r="I508" s="36">
        <f>SUM(I480:I506)</f>
        <v>32</v>
      </c>
      <c r="J508" s="36">
        <f>SUM(J480:J506)</f>
        <v>1100</v>
      </c>
      <c r="K508" s="36">
        <f>SUM(K480:K506)</f>
        <v>74106000</v>
      </c>
      <c r="N508" s="36">
        <f>SUM(N480:N506)</f>
        <v>88</v>
      </c>
      <c r="O508" s="36">
        <f>SUM(O480:O506)</f>
        <v>49</v>
      </c>
      <c r="P508" s="36">
        <f>SUM(P480:P506)</f>
        <v>1105</v>
      </c>
      <c r="Q508" s="36">
        <f>SUM(Q480:Q506)</f>
        <v>71005000</v>
      </c>
      <c r="T508" s="36">
        <f>SUM(T480:T506)</f>
        <v>0</v>
      </c>
      <c r="U508" s="36">
        <f>SUM(U480:U506)</f>
        <v>0</v>
      </c>
      <c r="V508" s="36">
        <f>SUM(V480:V506)</f>
        <v>0</v>
      </c>
      <c r="W508" s="36">
        <f>SUM(W480:W506)</f>
        <v>0</v>
      </c>
      <c r="Z508" s="36">
        <f>SUM(Z480:Z506)</f>
        <v>0</v>
      </c>
      <c r="AA508" s="36">
        <f>SUM(AA480:AA506)</f>
        <v>0</v>
      </c>
      <c r="AB508" s="36">
        <f>SUM(AB480:AB506)</f>
        <v>0</v>
      </c>
      <c r="AC508" s="36">
        <f>SUM(AC480:AC506)</f>
        <v>0</v>
      </c>
      <c r="AF508" s="36">
        <f>SUM(AF480:AF506)</f>
        <v>0</v>
      </c>
      <c r="AG508" s="36">
        <f>SUM(AG480:AG506)</f>
        <v>0</v>
      </c>
      <c r="AH508" s="36">
        <f>SUM(AH480:AH506)</f>
        <v>0</v>
      </c>
      <c r="AI508" s="36">
        <f>SUM(AI480:AI506)</f>
        <v>0</v>
      </c>
      <c r="AL508" s="36">
        <f>SUM(AL480:AL506)</f>
        <v>0</v>
      </c>
      <c r="AM508" s="36">
        <f>SUM(AM480:AM506)</f>
        <v>0</v>
      </c>
      <c r="AN508" s="36">
        <f>SUM(AN480:AN506)</f>
        <v>0</v>
      </c>
      <c r="AO508" s="36">
        <f>SUM(AO480:AO506)</f>
        <v>0</v>
      </c>
      <c r="AR508" s="36">
        <f>SUM(AR480:AR506)</f>
        <v>0</v>
      </c>
      <c r="AS508" s="36">
        <f>SUM(AS480:AS506)</f>
        <v>0</v>
      </c>
      <c r="AT508" s="36">
        <f>SUM(AT480:AT506)</f>
        <v>0</v>
      </c>
      <c r="AU508" s="36">
        <f>SUM(AU480:AU506)</f>
        <v>0</v>
      </c>
      <c r="AX508" s="36">
        <f>SUM(AX480:AX506)</f>
        <v>0</v>
      </c>
      <c r="AY508" s="36">
        <f>SUM(AY480:AY506)</f>
        <v>0</v>
      </c>
      <c r="AZ508" s="36">
        <f>SUM(AZ480:AZ506)</f>
        <v>3627</v>
      </c>
      <c r="BA508" s="36">
        <f>SUM(BA480:BA506)</f>
        <v>165215000</v>
      </c>
    </row>
    <row r="509" spans="1:53">
      <c r="A509" s="37"/>
      <c r="B509" s="37"/>
      <c r="C509" s="37"/>
      <c r="D509" s="37"/>
      <c r="E509" s="37"/>
      <c r="F509" s="286"/>
      <c r="G509" s="37"/>
      <c r="H509" s="37">
        <v>91</v>
      </c>
      <c r="I509" s="37">
        <v>8</v>
      </c>
      <c r="J509" s="37"/>
      <c r="K509" s="37"/>
      <c r="L509" s="286"/>
      <c r="M509" s="37"/>
      <c r="N509" s="37">
        <v>92</v>
      </c>
      <c r="O509" s="37">
        <v>1</v>
      </c>
      <c r="P509" s="37"/>
      <c r="Q509" s="37"/>
      <c r="R509" s="286"/>
      <c r="S509" s="37"/>
      <c r="T509" s="37"/>
      <c r="U509" s="37"/>
      <c r="V509" s="37"/>
      <c r="W509" s="37"/>
      <c r="X509" s="286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</row>
    <row r="510" spans="1:53">
      <c r="H510" s="54" t="b">
        <f>+H509='Nota Masuk'!E324</f>
        <v>1</v>
      </c>
      <c r="I510" s="54" t="b">
        <f>+I509='Nota Masuk'!F324</f>
        <v>1</v>
      </c>
      <c r="K510" s="54" t="b">
        <f>'Nota Masuk'!J323=K508</f>
        <v>1</v>
      </c>
      <c r="N510" s="54" t="b">
        <f>+N509='Nota Jual'!D957</f>
        <v>1</v>
      </c>
      <c r="O510" s="54" t="b">
        <f>+O509='Nota Jual'!E957</f>
        <v>1</v>
      </c>
      <c r="Q510" s="54" t="b">
        <f>+Q508='Nota Jual'!G956</f>
        <v>1</v>
      </c>
      <c r="V510" s="54" t="b">
        <f>+V508='Nota Jual'!H956</f>
        <v>1</v>
      </c>
      <c r="W510" s="54" t="b">
        <f>+W508='Nota Jual'!I956</f>
        <v>1</v>
      </c>
    </row>
    <row r="511" spans="1:53">
      <c r="A511" s="54" t="s">
        <v>24</v>
      </c>
      <c r="B511" s="54">
        <f>+'Nota Jual'!B959</f>
        <v>11</v>
      </c>
      <c r="C511" s="154" t="str">
        <f>+'Nota Jual'!A959</f>
        <v>Juni</v>
      </c>
    </row>
    <row r="512" spans="1:53">
      <c r="A512" s="55" t="s">
        <v>25</v>
      </c>
      <c r="B512" s="55"/>
      <c r="C512" s="55"/>
      <c r="D512" s="55"/>
      <c r="E512" s="55"/>
      <c r="F512" s="285"/>
      <c r="G512" s="55" t="s">
        <v>26</v>
      </c>
      <c r="H512" s="55"/>
      <c r="I512" s="55"/>
      <c r="J512" s="55"/>
      <c r="K512" s="55"/>
      <c r="L512" s="285"/>
      <c r="M512" s="55" t="s">
        <v>27</v>
      </c>
      <c r="N512" s="55"/>
      <c r="O512" s="55"/>
      <c r="P512" s="55"/>
      <c r="Q512" s="55"/>
      <c r="R512" s="285"/>
      <c r="S512" s="55" t="s">
        <v>37</v>
      </c>
      <c r="T512" s="55"/>
      <c r="U512" s="55"/>
      <c r="V512" s="55"/>
      <c r="W512" s="55"/>
      <c r="X512" s="285"/>
      <c r="Y512" s="55" t="s">
        <v>29</v>
      </c>
      <c r="Z512" s="55"/>
      <c r="AA512" s="55"/>
      <c r="AB512" s="55"/>
      <c r="AC512" s="55"/>
      <c r="AD512" s="55"/>
      <c r="AE512" s="55" t="s">
        <v>30</v>
      </c>
      <c r="AF512" s="55"/>
      <c r="AG512" s="55"/>
      <c r="AH512" s="55"/>
      <c r="AI512" s="55"/>
      <c r="AJ512" s="55"/>
      <c r="AK512" s="55" t="s">
        <v>31</v>
      </c>
      <c r="AL512" s="55"/>
      <c r="AM512" s="55"/>
      <c r="AN512" s="55"/>
      <c r="AO512" s="55"/>
      <c r="AP512" s="55"/>
      <c r="AQ512" s="55" t="s">
        <v>32</v>
      </c>
      <c r="AR512" s="55"/>
      <c r="AS512" s="55"/>
      <c r="AT512" s="55"/>
      <c r="AU512" s="55"/>
      <c r="AV512" s="55"/>
      <c r="AW512" s="55" t="s">
        <v>33</v>
      </c>
      <c r="AX512" s="55"/>
      <c r="AY512" s="55"/>
      <c r="AZ512" s="55"/>
      <c r="BA512" s="55"/>
    </row>
    <row r="513" spans="1:53">
      <c r="A513" s="56" t="s">
        <v>34</v>
      </c>
      <c r="B513" s="56" t="s">
        <v>11</v>
      </c>
      <c r="C513" s="56" t="s">
        <v>12</v>
      </c>
      <c r="D513" s="56" t="s">
        <v>35</v>
      </c>
      <c r="E513" s="56" t="s">
        <v>36</v>
      </c>
      <c r="G513" s="56" t="s">
        <v>34</v>
      </c>
      <c r="H513" s="56" t="s">
        <v>11</v>
      </c>
      <c r="I513" s="56" t="s">
        <v>12</v>
      </c>
      <c r="J513" s="56" t="s">
        <v>35</v>
      </c>
      <c r="K513" s="56" t="s">
        <v>36</v>
      </c>
      <c r="M513" s="56" t="s">
        <v>34</v>
      </c>
      <c r="N513" s="56" t="s">
        <v>11</v>
      </c>
      <c r="O513" s="56" t="s">
        <v>12</v>
      </c>
      <c r="P513" s="56" t="s">
        <v>35</v>
      </c>
      <c r="Q513" s="56" t="s">
        <v>36</v>
      </c>
      <c r="S513" s="56" t="s">
        <v>34</v>
      </c>
      <c r="T513" s="56" t="s">
        <v>11</v>
      </c>
      <c r="U513" s="56" t="s">
        <v>12</v>
      </c>
      <c r="V513" s="56" t="s">
        <v>35</v>
      </c>
      <c r="W513" s="56" t="s">
        <v>36</v>
      </c>
      <c r="Y513" s="56" t="s">
        <v>34</v>
      </c>
      <c r="Z513" s="56" t="s">
        <v>11</v>
      </c>
      <c r="AA513" s="56" t="s">
        <v>12</v>
      </c>
      <c r="AB513" s="56" t="s">
        <v>35</v>
      </c>
      <c r="AC513" s="56" t="s">
        <v>36</v>
      </c>
      <c r="AE513" s="56" t="s">
        <v>34</v>
      </c>
      <c r="AF513" s="56" t="s">
        <v>11</v>
      </c>
      <c r="AG513" s="56" t="s">
        <v>12</v>
      </c>
      <c r="AH513" s="56" t="s">
        <v>35</v>
      </c>
      <c r="AI513" s="56" t="s">
        <v>36</v>
      </c>
      <c r="AK513" s="56" t="s">
        <v>34</v>
      </c>
      <c r="AL513" s="56" t="s">
        <v>11</v>
      </c>
      <c r="AM513" s="56" t="s">
        <v>12</v>
      </c>
      <c r="AN513" s="56" t="s">
        <v>35</v>
      </c>
      <c r="AO513" s="56" t="s">
        <v>36</v>
      </c>
      <c r="AQ513" s="56" t="s">
        <v>34</v>
      </c>
      <c r="AR513" s="56" t="s">
        <v>11</v>
      </c>
      <c r="AS513" s="56" t="s">
        <v>12</v>
      </c>
      <c r="AT513" s="56" t="s">
        <v>35</v>
      </c>
      <c r="AU513" s="56" t="s">
        <v>36</v>
      </c>
      <c r="AW513" s="56" t="s">
        <v>34</v>
      </c>
      <c r="AX513" s="56" t="s">
        <v>11</v>
      </c>
      <c r="AY513" s="56" t="s">
        <v>12</v>
      </c>
      <c r="AZ513" s="56" t="s">
        <v>35</v>
      </c>
      <c r="BA513" s="56" t="s">
        <v>36</v>
      </c>
    </row>
    <row r="514" spans="1:53">
      <c r="A514" s="57">
        <f>+$A$4</f>
        <v>75</v>
      </c>
      <c r="B514" s="36"/>
      <c r="C514" s="36"/>
      <c r="D514" s="36">
        <f t="shared" ref="D514:D539" si="772">AZ480</f>
        <v>83</v>
      </c>
      <c r="E514" s="36">
        <f t="shared" ref="E514:E540" si="773">+D514*A514*1000</f>
        <v>6225000</v>
      </c>
      <c r="G514" s="57">
        <f>+$A$4</f>
        <v>75</v>
      </c>
      <c r="H514" s="36"/>
      <c r="I514" s="36"/>
      <c r="J514" s="36">
        <f t="shared" ref="J514:J540" si="774">+(H514*12)+I514</f>
        <v>0</v>
      </c>
      <c r="K514" s="36">
        <f t="shared" ref="K514:K540" si="775">+J514*G514*1000</f>
        <v>0</v>
      </c>
      <c r="M514" s="57">
        <f>+$A$4</f>
        <v>75</v>
      </c>
      <c r="N514" s="36"/>
      <c r="O514" s="36"/>
      <c r="P514" s="36">
        <f t="shared" ref="P514:P540" si="776">+(N514*12)+O514</f>
        <v>0</v>
      </c>
      <c r="Q514" s="36">
        <f t="shared" ref="Q514:Q540" si="777">+P514*M514*1000</f>
        <v>0</v>
      </c>
      <c r="S514" s="57">
        <f>+$A$4</f>
        <v>75</v>
      </c>
      <c r="T514" s="36"/>
      <c r="U514" s="36"/>
      <c r="V514" s="36">
        <f t="shared" ref="V514:V540" si="778">+(T514*12)+U514</f>
        <v>0</v>
      </c>
      <c r="W514" s="36">
        <f t="shared" ref="W514:W540" si="779">+V514*S514*1000</f>
        <v>0</v>
      </c>
      <c r="Y514" s="57">
        <f>+$A$4</f>
        <v>75</v>
      </c>
      <c r="Z514" s="36"/>
      <c r="AA514" s="36"/>
      <c r="AB514" s="36">
        <f t="shared" ref="AB514:AB540" si="780">+(Z514*12)+AA514</f>
        <v>0</v>
      </c>
      <c r="AC514" s="36">
        <f t="shared" ref="AC514:AC540" si="781">+AB514*Y514*1000</f>
        <v>0</v>
      </c>
      <c r="AE514" s="57">
        <f>+$A$4</f>
        <v>75</v>
      </c>
      <c r="AF514" s="36"/>
      <c r="AG514" s="36"/>
      <c r="AH514" s="36">
        <f t="shared" ref="AH514:AH540" si="782">+(AF514*12)+AG514</f>
        <v>0</v>
      </c>
      <c r="AI514" s="36">
        <f t="shared" ref="AI514:AI540" si="783">+AH514*AE514*1000</f>
        <v>0</v>
      </c>
      <c r="AK514" s="57">
        <f>+$A$4</f>
        <v>75</v>
      </c>
      <c r="AL514" s="36"/>
      <c r="AM514" s="36"/>
      <c r="AN514" s="36">
        <f t="shared" ref="AN514:AN540" si="784">+(AL514*12)+AM514</f>
        <v>0</v>
      </c>
      <c r="AO514" s="36">
        <f t="shared" ref="AO514:AO540" si="785">+AN514*AK514*1000</f>
        <v>0</v>
      </c>
      <c r="AQ514" s="57">
        <f>+$A$4</f>
        <v>75</v>
      </c>
      <c r="AR514" s="36"/>
      <c r="AS514" s="36"/>
      <c r="AT514" s="36">
        <f t="shared" ref="AT514:AT540" si="786">+(AR514*12)+AS514</f>
        <v>0</v>
      </c>
      <c r="AU514" s="36">
        <f t="shared" ref="AU514:AU540" si="787">+AT514*AQ514*1000</f>
        <v>0</v>
      </c>
      <c r="AW514" s="57">
        <f>+$A$4</f>
        <v>75</v>
      </c>
      <c r="AX514" s="36"/>
      <c r="AY514" s="36"/>
      <c r="AZ514" s="36">
        <f t="shared" ref="AZ514:AZ540" si="788">+D514+J514-P514+V514+AB514-AH514+AN514-AT514</f>
        <v>83</v>
      </c>
      <c r="BA514" s="36">
        <f t="shared" ref="BA514:BA540" si="789">+AZ514*AW514*1000</f>
        <v>6225000</v>
      </c>
    </row>
    <row r="515" spans="1:53">
      <c r="A515" s="57">
        <f>$A$5</f>
        <v>58</v>
      </c>
      <c r="B515" s="36"/>
      <c r="C515" s="36"/>
      <c r="D515" s="36">
        <f t="shared" si="772"/>
        <v>73</v>
      </c>
      <c r="E515" s="36">
        <f t="shared" si="773"/>
        <v>4234000</v>
      </c>
      <c r="G515" s="57">
        <f>$A$5</f>
        <v>58</v>
      </c>
      <c r="H515" s="36"/>
      <c r="I515" s="36"/>
      <c r="J515" s="36">
        <f t="shared" si="774"/>
        <v>0</v>
      </c>
      <c r="K515" s="36">
        <f t="shared" si="775"/>
        <v>0</v>
      </c>
      <c r="M515" s="57">
        <f>$A$5</f>
        <v>58</v>
      </c>
      <c r="N515" s="36"/>
      <c r="O515" s="36"/>
      <c r="P515" s="36">
        <f t="shared" si="776"/>
        <v>0</v>
      </c>
      <c r="Q515" s="36">
        <f t="shared" si="777"/>
        <v>0</v>
      </c>
      <c r="S515" s="57">
        <f>$A$5</f>
        <v>58</v>
      </c>
      <c r="T515" s="36"/>
      <c r="U515" s="36"/>
      <c r="V515" s="36">
        <f t="shared" si="778"/>
        <v>0</v>
      </c>
      <c r="W515" s="36">
        <f t="shared" si="779"/>
        <v>0</v>
      </c>
      <c r="Y515" s="57">
        <f>$A$5</f>
        <v>58</v>
      </c>
      <c r="Z515" s="36"/>
      <c r="AA515" s="36"/>
      <c r="AB515" s="36">
        <f t="shared" si="780"/>
        <v>0</v>
      </c>
      <c r="AC515" s="36">
        <f t="shared" si="781"/>
        <v>0</v>
      </c>
      <c r="AE515" s="57">
        <f>$A$5</f>
        <v>58</v>
      </c>
      <c r="AF515" s="36"/>
      <c r="AG515" s="36"/>
      <c r="AH515" s="36">
        <f t="shared" si="782"/>
        <v>0</v>
      </c>
      <c r="AI515" s="36">
        <f t="shared" si="783"/>
        <v>0</v>
      </c>
      <c r="AK515" s="57">
        <f>$A$5</f>
        <v>58</v>
      </c>
      <c r="AL515" s="36"/>
      <c r="AM515" s="36"/>
      <c r="AN515" s="36">
        <f t="shared" si="784"/>
        <v>0</v>
      </c>
      <c r="AO515" s="36">
        <f t="shared" si="785"/>
        <v>0</v>
      </c>
      <c r="AQ515" s="57">
        <f>$A$5</f>
        <v>58</v>
      </c>
      <c r="AR515" s="36"/>
      <c r="AS515" s="36"/>
      <c r="AT515" s="36">
        <f t="shared" si="786"/>
        <v>0</v>
      </c>
      <c r="AU515" s="36">
        <f t="shared" si="787"/>
        <v>0</v>
      </c>
      <c r="AW515" s="57">
        <f>$A$5</f>
        <v>58</v>
      </c>
      <c r="AX515" s="36"/>
      <c r="AY515" s="36"/>
      <c r="AZ515" s="36">
        <f t="shared" si="788"/>
        <v>73</v>
      </c>
      <c r="BA515" s="36">
        <f t="shared" si="789"/>
        <v>4234000</v>
      </c>
    </row>
    <row r="516" spans="1:53">
      <c r="A516" s="57">
        <f>+$A$6</f>
        <v>80</v>
      </c>
      <c r="B516" s="36"/>
      <c r="C516" s="36"/>
      <c r="D516" s="36">
        <f>AZ482</f>
        <v>-12</v>
      </c>
      <c r="E516" s="36">
        <f t="shared" si="773"/>
        <v>-960000</v>
      </c>
      <c r="G516" s="57">
        <f>+$A$6</f>
        <v>80</v>
      </c>
      <c r="H516" s="36"/>
      <c r="I516" s="36"/>
      <c r="J516" s="36">
        <f t="shared" si="774"/>
        <v>0</v>
      </c>
      <c r="K516" s="36">
        <f t="shared" si="775"/>
        <v>0</v>
      </c>
      <c r="M516" s="57">
        <f>+$A$6</f>
        <v>80</v>
      </c>
      <c r="N516" s="36"/>
      <c r="O516" s="36"/>
      <c r="P516" s="36">
        <f t="shared" si="776"/>
        <v>0</v>
      </c>
      <c r="Q516" s="36">
        <f t="shared" si="777"/>
        <v>0</v>
      </c>
      <c r="S516" s="57">
        <f>+$A$6</f>
        <v>80</v>
      </c>
      <c r="T516" s="36"/>
      <c r="U516" s="36"/>
      <c r="V516" s="36">
        <f t="shared" si="778"/>
        <v>0</v>
      </c>
      <c r="W516" s="36">
        <f t="shared" si="779"/>
        <v>0</v>
      </c>
      <c r="Y516" s="57">
        <f>+$A$6</f>
        <v>80</v>
      </c>
      <c r="Z516" s="36"/>
      <c r="AA516" s="36"/>
      <c r="AB516" s="36">
        <f t="shared" si="780"/>
        <v>0</v>
      </c>
      <c r="AC516" s="36">
        <f t="shared" si="781"/>
        <v>0</v>
      </c>
      <c r="AE516" s="57">
        <f>+$A$6</f>
        <v>80</v>
      </c>
      <c r="AF516" s="36"/>
      <c r="AG516" s="36"/>
      <c r="AH516" s="36">
        <f t="shared" si="782"/>
        <v>0</v>
      </c>
      <c r="AI516" s="36">
        <f t="shared" si="783"/>
        <v>0</v>
      </c>
      <c r="AK516" s="57">
        <f>+$A$6</f>
        <v>80</v>
      </c>
      <c r="AL516" s="36"/>
      <c r="AM516" s="36"/>
      <c r="AN516" s="36">
        <f t="shared" si="784"/>
        <v>0</v>
      </c>
      <c r="AO516" s="36">
        <f t="shared" si="785"/>
        <v>0</v>
      </c>
      <c r="AQ516" s="57">
        <f>+$A$6</f>
        <v>80</v>
      </c>
      <c r="AR516" s="36"/>
      <c r="AS516" s="36"/>
      <c r="AT516" s="36">
        <f t="shared" si="786"/>
        <v>0</v>
      </c>
      <c r="AU516" s="36">
        <f t="shared" si="787"/>
        <v>0</v>
      </c>
      <c r="AW516" s="57">
        <f>+$A$6</f>
        <v>80</v>
      </c>
      <c r="AX516" s="36"/>
      <c r="AY516" s="36"/>
      <c r="AZ516" s="36">
        <f t="shared" si="788"/>
        <v>-12</v>
      </c>
      <c r="BA516" s="36">
        <f t="shared" si="789"/>
        <v>-960000</v>
      </c>
    </row>
    <row r="517" spans="1:53">
      <c r="A517" s="57">
        <f>+$A$7</f>
        <v>60</v>
      </c>
      <c r="B517" s="36"/>
      <c r="C517" s="36"/>
      <c r="D517" s="36">
        <f t="shared" si="772"/>
        <v>78</v>
      </c>
      <c r="E517" s="36">
        <f t="shared" si="773"/>
        <v>4680000</v>
      </c>
      <c r="G517" s="57">
        <f>+$A$7</f>
        <v>60</v>
      </c>
      <c r="H517" s="36"/>
      <c r="I517" s="36"/>
      <c r="J517" s="36">
        <f t="shared" si="774"/>
        <v>0</v>
      </c>
      <c r="K517" s="36">
        <f t="shared" si="775"/>
        <v>0</v>
      </c>
      <c r="M517" s="57">
        <f>+$A$7</f>
        <v>60</v>
      </c>
      <c r="N517" s="36"/>
      <c r="O517" s="36"/>
      <c r="P517" s="36">
        <f t="shared" si="776"/>
        <v>0</v>
      </c>
      <c r="Q517" s="36">
        <f t="shared" si="777"/>
        <v>0</v>
      </c>
      <c r="S517" s="57">
        <f>+$A$7</f>
        <v>60</v>
      </c>
      <c r="T517" s="36"/>
      <c r="U517" s="36"/>
      <c r="V517" s="36">
        <f t="shared" si="778"/>
        <v>0</v>
      </c>
      <c r="W517" s="36">
        <f t="shared" si="779"/>
        <v>0</v>
      </c>
      <c r="Y517" s="57">
        <f>+$A$7</f>
        <v>60</v>
      </c>
      <c r="Z517" s="36"/>
      <c r="AA517" s="36"/>
      <c r="AB517" s="36">
        <f t="shared" si="780"/>
        <v>0</v>
      </c>
      <c r="AC517" s="36">
        <f t="shared" si="781"/>
        <v>0</v>
      </c>
      <c r="AE517" s="57">
        <f>+$A$7</f>
        <v>60</v>
      </c>
      <c r="AF517" s="36"/>
      <c r="AG517" s="36"/>
      <c r="AH517" s="36">
        <f t="shared" si="782"/>
        <v>0</v>
      </c>
      <c r="AI517" s="36">
        <f t="shared" si="783"/>
        <v>0</v>
      </c>
      <c r="AK517" s="57">
        <f>+$A$7</f>
        <v>60</v>
      </c>
      <c r="AL517" s="36"/>
      <c r="AM517" s="36"/>
      <c r="AN517" s="36">
        <f t="shared" si="784"/>
        <v>0</v>
      </c>
      <c r="AO517" s="36">
        <f t="shared" si="785"/>
        <v>0</v>
      </c>
      <c r="AQ517" s="57">
        <f>+$A$7</f>
        <v>60</v>
      </c>
      <c r="AR517" s="36"/>
      <c r="AS517" s="36"/>
      <c r="AT517" s="36">
        <f t="shared" si="786"/>
        <v>0</v>
      </c>
      <c r="AU517" s="36">
        <f t="shared" si="787"/>
        <v>0</v>
      </c>
      <c r="AW517" s="57">
        <f>+$A$7</f>
        <v>60</v>
      </c>
      <c r="AX517" s="36"/>
      <c r="AY517" s="36"/>
      <c r="AZ517" s="36">
        <f t="shared" si="788"/>
        <v>78</v>
      </c>
      <c r="BA517" s="36">
        <f t="shared" si="789"/>
        <v>4680000</v>
      </c>
    </row>
    <row r="518" spans="1:53">
      <c r="A518" s="57">
        <f>+$A$8</f>
        <v>82</v>
      </c>
      <c r="B518" s="36"/>
      <c r="C518" s="36"/>
      <c r="D518" s="36">
        <f t="shared" si="772"/>
        <v>25</v>
      </c>
      <c r="E518" s="36">
        <f t="shared" si="773"/>
        <v>2050000</v>
      </c>
      <c r="G518" s="57">
        <f>+$A$8</f>
        <v>82</v>
      </c>
      <c r="H518" s="36"/>
      <c r="I518" s="36"/>
      <c r="J518" s="36">
        <f t="shared" si="774"/>
        <v>0</v>
      </c>
      <c r="K518" s="36">
        <f t="shared" si="775"/>
        <v>0</v>
      </c>
      <c r="M518" s="57">
        <f>+$A$8</f>
        <v>82</v>
      </c>
      <c r="N518" s="36"/>
      <c r="O518" s="36"/>
      <c r="P518" s="36">
        <f t="shared" si="776"/>
        <v>0</v>
      </c>
      <c r="Q518" s="36">
        <f t="shared" si="777"/>
        <v>0</v>
      </c>
      <c r="S518" s="57">
        <f>+$A$8</f>
        <v>82</v>
      </c>
      <c r="T518" s="36"/>
      <c r="U518" s="36"/>
      <c r="V518" s="36">
        <f t="shared" si="778"/>
        <v>0</v>
      </c>
      <c r="W518" s="36">
        <f t="shared" si="779"/>
        <v>0</v>
      </c>
      <c r="Y518" s="57">
        <f>+$A$8</f>
        <v>82</v>
      </c>
      <c r="Z518" s="36"/>
      <c r="AA518" s="36"/>
      <c r="AB518" s="36">
        <f t="shared" si="780"/>
        <v>0</v>
      </c>
      <c r="AC518" s="36">
        <f t="shared" si="781"/>
        <v>0</v>
      </c>
      <c r="AE518" s="57">
        <f>+$A$8</f>
        <v>82</v>
      </c>
      <c r="AF518" s="36"/>
      <c r="AG518" s="36"/>
      <c r="AH518" s="36">
        <f t="shared" si="782"/>
        <v>0</v>
      </c>
      <c r="AI518" s="36">
        <f t="shared" si="783"/>
        <v>0</v>
      </c>
      <c r="AK518" s="57">
        <f>+$A$8</f>
        <v>82</v>
      </c>
      <c r="AL518" s="36"/>
      <c r="AM518" s="36"/>
      <c r="AN518" s="36">
        <f t="shared" si="784"/>
        <v>0</v>
      </c>
      <c r="AO518" s="36">
        <f t="shared" si="785"/>
        <v>0</v>
      </c>
      <c r="AQ518" s="57">
        <f>+$A$8</f>
        <v>82</v>
      </c>
      <c r="AR518" s="36"/>
      <c r="AS518" s="36"/>
      <c r="AT518" s="36">
        <f t="shared" si="786"/>
        <v>0</v>
      </c>
      <c r="AU518" s="36">
        <f t="shared" si="787"/>
        <v>0</v>
      </c>
      <c r="AW518" s="57">
        <f>+$A$8</f>
        <v>82</v>
      </c>
      <c r="AX518" s="36"/>
      <c r="AY518" s="36"/>
      <c r="AZ518" s="36">
        <f t="shared" si="788"/>
        <v>25</v>
      </c>
      <c r="BA518" s="36">
        <f t="shared" si="789"/>
        <v>2050000</v>
      </c>
    </row>
    <row r="519" spans="1:53">
      <c r="A519" s="57">
        <f>+$A$9</f>
        <v>70</v>
      </c>
      <c r="B519" s="36"/>
      <c r="C519" s="36"/>
      <c r="D519" s="36">
        <f t="shared" si="772"/>
        <v>4</v>
      </c>
      <c r="E519" s="36">
        <f t="shared" si="773"/>
        <v>280000</v>
      </c>
      <c r="G519" s="57">
        <f>+$A$9</f>
        <v>70</v>
      </c>
      <c r="H519" s="36"/>
      <c r="I519" s="36"/>
      <c r="J519" s="36">
        <f t="shared" si="774"/>
        <v>0</v>
      </c>
      <c r="K519" s="36">
        <f t="shared" si="775"/>
        <v>0</v>
      </c>
      <c r="M519" s="57">
        <f>+$A$9</f>
        <v>70</v>
      </c>
      <c r="N519" s="36"/>
      <c r="O519" s="36"/>
      <c r="P519" s="36">
        <f t="shared" si="776"/>
        <v>0</v>
      </c>
      <c r="Q519" s="36">
        <f t="shared" si="777"/>
        <v>0</v>
      </c>
      <c r="S519" s="57">
        <f>+$A$9</f>
        <v>70</v>
      </c>
      <c r="T519" s="36"/>
      <c r="U519" s="36"/>
      <c r="V519" s="36">
        <f t="shared" si="778"/>
        <v>0</v>
      </c>
      <c r="W519" s="36">
        <f t="shared" si="779"/>
        <v>0</v>
      </c>
      <c r="Y519" s="57">
        <f>+$A$9</f>
        <v>70</v>
      </c>
      <c r="Z519" s="36"/>
      <c r="AA519" s="36"/>
      <c r="AB519" s="36">
        <f t="shared" si="780"/>
        <v>0</v>
      </c>
      <c r="AC519" s="36">
        <f t="shared" si="781"/>
        <v>0</v>
      </c>
      <c r="AE519" s="57">
        <f>+$A$9</f>
        <v>70</v>
      </c>
      <c r="AF519" s="36"/>
      <c r="AG519" s="36"/>
      <c r="AH519" s="36">
        <f t="shared" si="782"/>
        <v>0</v>
      </c>
      <c r="AI519" s="36">
        <f t="shared" si="783"/>
        <v>0</v>
      </c>
      <c r="AK519" s="57">
        <f>+$A$9</f>
        <v>70</v>
      </c>
      <c r="AL519" s="36"/>
      <c r="AM519" s="36"/>
      <c r="AN519" s="36">
        <f t="shared" si="784"/>
        <v>0</v>
      </c>
      <c r="AO519" s="36">
        <f t="shared" si="785"/>
        <v>0</v>
      </c>
      <c r="AQ519" s="57">
        <f>+$A$9</f>
        <v>70</v>
      </c>
      <c r="AR519" s="36"/>
      <c r="AS519" s="36"/>
      <c r="AT519" s="36">
        <f t="shared" si="786"/>
        <v>0</v>
      </c>
      <c r="AU519" s="36">
        <f t="shared" si="787"/>
        <v>0</v>
      </c>
      <c r="AW519" s="57">
        <f>+$A$9</f>
        <v>70</v>
      </c>
      <c r="AX519" s="36"/>
      <c r="AY519" s="36"/>
      <c r="AZ519" s="36">
        <f t="shared" si="788"/>
        <v>4</v>
      </c>
      <c r="BA519" s="36">
        <f t="shared" si="789"/>
        <v>280000</v>
      </c>
    </row>
    <row r="520" spans="1:53">
      <c r="A520" s="57">
        <f>+$A$10</f>
        <v>90</v>
      </c>
      <c r="B520" s="36"/>
      <c r="C520" s="36"/>
      <c r="D520" s="36">
        <f t="shared" si="772"/>
        <v>-276</v>
      </c>
      <c r="E520" s="36">
        <f t="shared" si="773"/>
        <v>-24840000</v>
      </c>
      <c r="G520" s="57">
        <f>+$A$10</f>
        <v>90</v>
      </c>
      <c r="H520" s="36"/>
      <c r="I520" s="36"/>
      <c r="J520" s="36">
        <f t="shared" si="774"/>
        <v>0</v>
      </c>
      <c r="K520" s="36">
        <f t="shared" si="775"/>
        <v>0</v>
      </c>
      <c r="M520" s="57">
        <f>+$A$10</f>
        <v>90</v>
      </c>
      <c r="N520" s="36"/>
      <c r="O520" s="36"/>
      <c r="P520" s="36">
        <f t="shared" si="776"/>
        <v>0</v>
      </c>
      <c r="Q520" s="36">
        <f t="shared" si="777"/>
        <v>0</v>
      </c>
      <c r="S520" s="57">
        <f>+$A$10</f>
        <v>90</v>
      </c>
      <c r="T520" s="36"/>
      <c r="U520" s="36"/>
      <c r="V520" s="36">
        <f t="shared" si="778"/>
        <v>0</v>
      </c>
      <c r="W520" s="36">
        <f t="shared" si="779"/>
        <v>0</v>
      </c>
      <c r="Y520" s="57">
        <f>+$A$10</f>
        <v>90</v>
      </c>
      <c r="Z520" s="36"/>
      <c r="AA520" s="36"/>
      <c r="AB520" s="36">
        <f t="shared" si="780"/>
        <v>0</v>
      </c>
      <c r="AC520" s="36">
        <f t="shared" si="781"/>
        <v>0</v>
      </c>
      <c r="AE520" s="57">
        <f>+$A$10</f>
        <v>90</v>
      </c>
      <c r="AF520" s="36"/>
      <c r="AG520" s="36"/>
      <c r="AH520" s="36">
        <f t="shared" si="782"/>
        <v>0</v>
      </c>
      <c r="AI520" s="36">
        <f t="shared" si="783"/>
        <v>0</v>
      </c>
      <c r="AK520" s="57">
        <f>+$A$10</f>
        <v>90</v>
      </c>
      <c r="AL520" s="36"/>
      <c r="AM520" s="36"/>
      <c r="AN520" s="36">
        <f t="shared" si="784"/>
        <v>0</v>
      </c>
      <c r="AO520" s="36">
        <f t="shared" si="785"/>
        <v>0</v>
      </c>
      <c r="AQ520" s="57">
        <f>+$A$10</f>
        <v>90</v>
      </c>
      <c r="AR520" s="36"/>
      <c r="AS520" s="36"/>
      <c r="AT520" s="36">
        <f t="shared" si="786"/>
        <v>0</v>
      </c>
      <c r="AU520" s="36">
        <f t="shared" si="787"/>
        <v>0</v>
      </c>
      <c r="AW520" s="57">
        <f>+$A$10</f>
        <v>90</v>
      </c>
      <c r="AX520" s="36"/>
      <c r="AY520" s="36"/>
      <c r="AZ520" s="36">
        <f t="shared" si="788"/>
        <v>-276</v>
      </c>
      <c r="BA520" s="36">
        <f t="shared" si="789"/>
        <v>-24840000</v>
      </c>
    </row>
    <row r="521" spans="1:53">
      <c r="A521" s="57">
        <f>+$A$11</f>
        <v>68</v>
      </c>
      <c r="B521" s="36"/>
      <c r="C521" s="36"/>
      <c r="D521" s="36">
        <f t="shared" si="772"/>
        <v>1</v>
      </c>
      <c r="E521" s="36">
        <f t="shared" si="773"/>
        <v>68000</v>
      </c>
      <c r="G521" s="57">
        <f>+$A$11</f>
        <v>68</v>
      </c>
      <c r="H521" s="36"/>
      <c r="I521" s="36"/>
      <c r="J521" s="36">
        <f t="shared" si="774"/>
        <v>0</v>
      </c>
      <c r="K521" s="36">
        <f t="shared" si="775"/>
        <v>0</v>
      </c>
      <c r="M521" s="57">
        <f>+$A$11</f>
        <v>68</v>
      </c>
      <c r="N521" s="36"/>
      <c r="O521" s="36"/>
      <c r="P521" s="36">
        <f t="shared" si="776"/>
        <v>0</v>
      </c>
      <c r="Q521" s="36">
        <f t="shared" si="777"/>
        <v>0</v>
      </c>
      <c r="S521" s="57">
        <f>+$A$11</f>
        <v>68</v>
      </c>
      <c r="T521" s="36"/>
      <c r="U521" s="36"/>
      <c r="V521" s="36">
        <f t="shared" si="778"/>
        <v>0</v>
      </c>
      <c r="W521" s="36">
        <f t="shared" si="779"/>
        <v>0</v>
      </c>
      <c r="Y521" s="57">
        <f>+$A$11</f>
        <v>68</v>
      </c>
      <c r="Z521" s="36"/>
      <c r="AA521" s="36"/>
      <c r="AB521" s="36">
        <f t="shared" si="780"/>
        <v>0</v>
      </c>
      <c r="AC521" s="36">
        <f t="shared" si="781"/>
        <v>0</v>
      </c>
      <c r="AE521" s="57">
        <f>+$A$11</f>
        <v>68</v>
      </c>
      <c r="AF521" s="36"/>
      <c r="AG521" s="36"/>
      <c r="AH521" s="36">
        <f t="shared" si="782"/>
        <v>0</v>
      </c>
      <c r="AI521" s="36">
        <f t="shared" si="783"/>
        <v>0</v>
      </c>
      <c r="AK521" s="57">
        <f>+$A$11</f>
        <v>68</v>
      </c>
      <c r="AL521" s="36"/>
      <c r="AM521" s="36"/>
      <c r="AN521" s="36">
        <f t="shared" si="784"/>
        <v>0</v>
      </c>
      <c r="AO521" s="36">
        <f t="shared" si="785"/>
        <v>0</v>
      </c>
      <c r="AQ521" s="57">
        <f>+$A$11</f>
        <v>68</v>
      </c>
      <c r="AR521" s="36"/>
      <c r="AS521" s="36"/>
      <c r="AT521" s="36">
        <f t="shared" si="786"/>
        <v>0</v>
      </c>
      <c r="AU521" s="36">
        <f t="shared" si="787"/>
        <v>0</v>
      </c>
      <c r="AW521" s="57">
        <f>+$A$11</f>
        <v>68</v>
      </c>
      <c r="AX521" s="36"/>
      <c r="AY521" s="36"/>
      <c r="AZ521" s="36">
        <f t="shared" si="788"/>
        <v>1</v>
      </c>
      <c r="BA521" s="36">
        <f t="shared" si="789"/>
        <v>68000</v>
      </c>
    </row>
    <row r="522" spans="1:53">
      <c r="A522" s="57">
        <f>+$A$12</f>
        <v>135</v>
      </c>
      <c r="B522" s="36"/>
      <c r="C522" s="36"/>
      <c r="D522" s="36">
        <f t="shared" si="772"/>
        <v>59</v>
      </c>
      <c r="E522" s="36">
        <f t="shared" si="773"/>
        <v>7965000</v>
      </c>
      <c r="G522" s="57">
        <f>+$A$12</f>
        <v>135</v>
      </c>
      <c r="H522" s="36"/>
      <c r="I522" s="36"/>
      <c r="J522" s="36">
        <f t="shared" si="774"/>
        <v>0</v>
      </c>
      <c r="K522" s="36">
        <f t="shared" si="775"/>
        <v>0</v>
      </c>
      <c r="M522" s="57">
        <f>+$A$12</f>
        <v>135</v>
      </c>
      <c r="N522" s="36"/>
      <c r="O522" s="36"/>
      <c r="P522" s="36">
        <f t="shared" si="776"/>
        <v>0</v>
      </c>
      <c r="Q522" s="36">
        <f t="shared" si="777"/>
        <v>0</v>
      </c>
      <c r="S522" s="57">
        <f>+$A$12</f>
        <v>135</v>
      </c>
      <c r="T522" s="36"/>
      <c r="U522" s="36"/>
      <c r="V522" s="36">
        <f t="shared" si="778"/>
        <v>0</v>
      </c>
      <c r="W522" s="36">
        <f t="shared" si="779"/>
        <v>0</v>
      </c>
      <c r="Y522" s="57">
        <f>+$A$12</f>
        <v>135</v>
      </c>
      <c r="Z522" s="36"/>
      <c r="AA522" s="36"/>
      <c r="AB522" s="36">
        <f t="shared" si="780"/>
        <v>0</v>
      </c>
      <c r="AC522" s="36">
        <f t="shared" si="781"/>
        <v>0</v>
      </c>
      <c r="AE522" s="57">
        <f>+$A$12</f>
        <v>135</v>
      </c>
      <c r="AF522" s="36"/>
      <c r="AG522" s="36"/>
      <c r="AH522" s="36">
        <f t="shared" si="782"/>
        <v>0</v>
      </c>
      <c r="AI522" s="36">
        <f t="shared" si="783"/>
        <v>0</v>
      </c>
      <c r="AK522" s="57">
        <f>+$A$12</f>
        <v>135</v>
      </c>
      <c r="AL522" s="36"/>
      <c r="AM522" s="36"/>
      <c r="AN522" s="36">
        <f t="shared" si="784"/>
        <v>0</v>
      </c>
      <c r="AO522" s="36">
        <f t="shared" si="785"/>
        <v>0</v>
      </c>
      <c r="AQ522" s="57">
        <f>+$A$12</f>
        <v>135</v>
      </c>
      <c r="AR522" s="36"/>
      <c r="AS522" s="36"/>
      <c r="AT522" s="36">
        <f t="shared" si="786"/>
        <v>0</v>
      </c>
      <c r="AU522" s="36">
        <f t="shared" si="787"/>
        <v>0</v>
      </c>
      <c r="AW522" s="57">
        <f>+$A$12</f>
        <v>135</v>
      </c>
      <c r="AX522" s="36"/>
      <c r="AY522" s="36"/>
      <c r="AZ522" s="36">
        <f t="shared" si="788"/>
        <v>59</v>
      </c>
      <c r="BA522" s="36">
        <f t="shared" si="789"/>
        <v>7965000</v>
      </c>
    </row>
    <row r="523" spans="1:53">
      <c r="A523" s="57">
        <f>+$A$13</f>
        <v>100</v>
      </c>
      <c r="B523" s="36"/>
      <c r="C523" s="36"/>
      <c r="D523" s="36">
        <f t="shared" si="772"/>
        <v>5</v>
      </c>
      <c r="E523" s="36">
        <f t="shared" si="773"/>
        <v>500000</v>
      </c>
      <c r="G523" s="57">
        <f>+$A$13</f>
        <v>100</v>
      </c>
      <c r="H523" s="36"/>
      <c r="I523" s="36"/>
      <c r="J523" s="36">
        <f t="shared" si="774"/>
        <v>0</v>
      </c>
      <c r="K523" s="36">
        <f t="shared" si="775"/>
        <v>0</v>
      </c>
      <c r="M523" s="57">
        <f>+$A$13</f>
        <v>100</v>
      </c>
      <c r="N523" s="36"/>
      <c r="O523" s="36"/>
      <c r="P523" s="36">
        <f t="shared" si="776"/>
        <v>0</v>
      </c>
      <c r="Q523" s="36">
        <f t="shared" si="777"/>
        <v>0</v>
      </c>
      <c r="S523" s="57">
        <f>+$A$13</f>
        <v>100</v>
      </c>
      <c r="T523" s="36"/>
      <c r="U523" s="36"/>
      <c r="V523" s="36">
        <f t="shared" si="778"/>
        <v>0</v>
      </c>
      <c r="W523" s="36">
        <f t="shared" si="779"/>
        <v>0</v>
      </c>
      <c r="Y523" s="57">
        <f>+$A$13</f>
        <v>100</v>
      </c>
      <c r="Z523" s="36"/>
      <c r="AA523" s="36"/>
      <c r="AB523" s="36">
        <f t="shared" si="780"/>
        <v>0</v>
      </c>
      <c r="AC523" s="36">
        <f t="shared" si="781"/>
        <v>0</v>
      </c>
      <c r="AE523" s="57">
        <f>+$A$13</f>
        <v>100</v>
      </c>
      <c r="AF523" s="36"/>
      <c r="AG523" s="36"/>
      <c r="AH523" s="36">
        <f t="shared" si="782"/>
        <v>0</v>
      </c>
      <c r="AI523" s="36">
        <f t="shared" si="783"/>
        <v>0</v>
      </c>
      <c r="AK523" s="57">
        <f>+$A$13</f>
        <v>100</v>
      </c>
      <c r="AL523" s="36"/>
      <c r="AM523" s="36"/>
      <c r="AN523" s="36">
        <f t="shared" si="784"/>
        <v>0</v>
      </c>
      <c r="AO523" s="36">
        <f t="shared" si="785"/>
        <v>0</v>
      </c>
      <c r="AQ523" s="57">
        <f>+$A$13</f>
        <v>100</v>
      </c>
      <c r="AR523" s="36"/>
      <c r="AS523" s="36"/>
      <c r="AT523" s="36">
        <f t="shared" si="786"/>
        <v>0</v>
      </c>
      <c r="AU523" s="36">
        <f t="shared" si="787"/>
        <v>0</v>
      </c>
      <c r="AW523" s="57">
        <f>+$A$13</f>
        <v>100</v>
      </c>
      <c r="AX523" s="36"/>
      <c r="AY523" s="36"/>
      <c r="AZ523" s="36">
        <f t="shared" si="788"/>
        <v>5</v>
      </c>
      <c r="BA523" s="36">
        <f t="shared" si="789"/>
        <v>500000</v>
      </c>
    </row>
    <row r="524" spans="1:53">
      <c r="A524" s="57">
        <f>+$A$14</f>
        <v>35</v>
      </c>
      <c r="B524" s="36"/>
      <c r="C524" s="36"/>
      <c r="D524" s="36">
        <f t="shared" si="772"/>
        <v>34</v>
      </c>
      <c r="E524" s="36">
        <f t="shared" si="773"/>
        <v>1190000</v>
      </c>
      <c r="G524" s="57">
        <f>+$A$14</f>
        <v>35</v>
      </c>
      <c r="H524" s="36"/>
      <c r="I524" s="36"/>
      <c r="J524" s="36">
        <f t="shared" si="774"/>
        <v>0</v>
      </c>
      <c r="K524" s="36">
        <f t="shared" si="775"/>
        <v>0</v>
      </c>
      <c r="M524" s="57">
        <f>+$A$14</f>
        <v>35</v>
      </c>
      <c r="N524" s="36"/>
      <c r="O524" s="36"/>
      <c r="P524" s="36">
        <f t="shared" si="776"/>
        <v>0</v>
      </c>
      <c r="Q524" s="36">
        <f t="shared" si="777"/>
        <v>0</v>
      </c>
      <c r="S524" s="57">
        <f>+$A$14</f>
        <v>35</v>
      </c>
      <c r="T524" s="36"/>
      <c r="U524" s="36"/>
      <c r="V524" s="36">
        <f t="shared" si="778"/>
        <v>0</v>
      </c>
      <c r="W524" s="36">
        <f t="shared" si="779"/>
        <v>0</v>
      </c>
      <c r="Y524" s="57">
        <f>+$A$14</f>
        <v>35</v>
      </c>
      <c r="Z524" s="36"/>
      <c r="AA524" s="36"/>
      <c r="AB524" s="36">
        <f t="shared" si="780"/>
        <v>0</v>
      </c>
      <c r="AC524" s="36">
        <f t="shared" si="781"/>
        <v>0</v>
      </c>
      <c r="AE524" s="57">
        <f>+$A$14</f>
        <v>35</v>
      </c>
      <c r="AF524" s="36"/>
      <c r="AG524" s="36"/>
      <c r="AH524" s="36">
        <f t="shared" si="782"/>
        <v>0</v>
      </c>
      <c r="AI524" s="36">
        <f t="shared" si="783"/>
        <v>0</v>
      </c>
      <c r="AK524" s="57">
        <f>+$A$14</f>
        <v>35</v>
      </c>
      <c r="AL524" s="36"/>
      <c r="AM524" s="36"/>
      <c r="AN524" s="36">
        <f t="shared" si="784"/>
        <v>0</v>
      </c>
      <c r="AO524" s="36">
        <f t="shared" si="785"/>
        <v>0</v>
      </c>
      <c r="AQ524" s="57">
        <f>+$A$14</f>
        <v>35</v>
      </c>
      <c r="AR524" s="36"/>
      <c r="AS524" s="36"/>
      <c r="AT524" s="36">
        <f t="shared" si="786"/>
        <v>0</v>
      </c>
      <c r="AU524" s="36">
        <f t="shared" si="787"/>
        <v>0</v>
      </c>
      <c r="AW524" s="57">
        <f>+$A$14</f>
        <v>35</v>
      </c>
      <c r="AX524" s="36"/>
      <c r="AY524" s="36"/>
      <c r="AZ524" s="36">
        <f t="shared" si="788"/>
        <v>34</v>
      </c>
      <c r="BA524" s="36">
        <f t="shared" si="789"/>
        <v>1190000</v>
      </c>
    </row>
    <row r="525" spans="1:53">
      <c r="A525" s="57">
        <f>+$A$15</f>
        <v>57</v>
      </c>
      <c r="B525" s="36"/>
      <c r="C525" s="36"/>
      <c r="D525" s="36">
        <f t="shared" si="772"/>
        <v>0</v>
      </c>
      <c r="E525" s="36">
        <f t="shared" si="773"/>
        <v>0</v>
      </c>
      <c r="G525" s="57">
        <f>+$A$15</f>
        <v>57</v>
      </c>
      <c r="H525" s="36"/>
      <c r="I525" s="36"/>
      <c r="J525" s="36">
        <f t="shared" si="774"/>
        <v>0</v>
      </c>
      <c r="K525" s="36">
        <f t="shared" si="775"/>
        <v>0</v>
      </c>
      <c r="M525" s="57">
        <f>+$A$15</f>
        <v>57</v>
      </c>
      <c r="N525" s="36"/>
      <c r="O525" s="36"/>
      <c r="P525" s="36">
        <f t="shared" si="776"/>
        <v>0</v>
      </c>
      <c r="Q525" s="36">
        <f t="shared" si="777"/>
        <v>0</v>
      </c>
      <c r="S525" s="57">
        <f>+$A$15</f>
        <v>57</v>
      </c>
      <c r="T525" s="36"/>
      <c r="U525" s="36"/>
      <c r="V525" s="36">
        <f t="shared" si="778"/>
        <v>0</v>
      </c>
      <c r="W525" s="36">
        <f t="shared" si="779"/>
        <v>0</v>
      </c>
      <c r="Y525" s="57">
        <f>+$A$15</f>
        <v>57</v>
      </c>
      <c r="Z525" s="36"/>
      <c r="AA525" s="36"/>
      <c r="AB525" s="36">
        <f t="shared" si="780"/>
        <v>0</v>
      </c>
      <c r="AC525" s="36">
        <f t="shared" si="781"/>
        <v>0</v>
      </c>
      <c r="AE525" s="57">
        <f>+$A$15</f>
        <v>57</v>
      </c>
      <c r="AF525" s="36"/>
      <c r="AG525" s="36"/>
      <c r="AH525" s="36">
        <f t="shared" si="782"/>
        <v>0</v>
      </c>
      <c r="AI525" s="36">
        <f t="shared" si="783"/>
        <v>0</v>
      </c>
      <c r="AK525" s="57">
        <f>+$A$15</f>
        <v>57</v>
      </c>
      <c r="AL525" s="36"/>
      <c r="AM525" s="36"/>
      <c r="AN525" s="36">
        <f t="shared" si="784"/>
        <v>0</v>
      </c>
      <c r="AO525" s="36">
        <f t="shared" si="785"/>
        <v>0</v>
      </c>
      <c r="AQ525" s="57">
        <f>+$A$15</f>
        <v>57</v>
      </c>
      <c r="AR525" s="36"/>
      <c r="AS525" s="36"/>
      <c r="AT525" s="36">
        <f t="shared" si="786"/>
        <v>0</v>
      </c>
      <c r="AU525" s="36">
        <f t="shared" si="787"/>
        <v>0</v>
      </c>
      <c r="AW525" s="57">
        <f>+$A$15</f>
        <v>57</v>
      </c>
      <c r="AX525" s="36"/>
      <c r="AY525" s="36"/>
      <c r="AZ525" s="36">
        <f t="shared" si="788"/>
        <v>0</v>
      </c>
      <c r="BA525" s="36">
        <f t="shared" si="789"/>
        <v>0</v>
      </c>
    </row>
    <row r="526" spans="1:53">
      <c r="A526" s="57">
        <f>+$A$16</f>
        <v>20</v>
      </c>
      <c r="B526" s="36"/>
      <c r="C526" s="36"/>
      <c r="D526" s="36">
        <f t="shared" si="772"/>
        <v>117</v>
      </c>
      <c r="E526" s="36">
        <f t="shared" si="773"/>
        <v>2340000</v>
      </c>
      <c r="G526" s="57">
        <f>+$A$16</f>
        <v>20</v>
      </c>
      <c r="H526" s="36"/>
      <c r="I526" s="36"/>
      <c r="J526" s="36">
        <f t="shared" si="774"/>
        <v>0</v>
      </c>
      <c r="K526" s="36">
        <f t="shared" si="775"/>
        <v>0</v>
      </c>
      <c r="M526" s="57">
        <f>+$A$16</f>
        <v>20</v>
      </c>
      <c r="N526" s="36"/>
      <c r="O526" s="36"/>
      <c r="P526" s="36">
        <f t="shared" si="776"/>
        <v>0</v>
      </c>
      <c r="Q526" s="36">
        <f t="shared" si="777"/>
        <v>0</v>
      </c>
      <c r="S526" s="57">
        <f>+$A$16</f>
        <v>20</v>
      </c>
      <c r="T526" s="36"/>
      <c r="U526" s="36"/>
      <c r="V526" s="36">
        <f t="shared" si="778"/>
        <v>0</v>
      </c>
      <c r="W526" s="36">
        <f t="shared" si="779"/>
        <v>0</v>
      </c>
      <c r="Y526" s="57">
        <f>+$A$16</f>
        <v>20</v>
      </c>
      <c r="Z526" s="36"/>
      <c r="AA526" s="36"/>
      <c r="AB526" s="36">
        <f t="shared" si="780"/>
        <v>0</v>
      </c>
      <c r="AC526" s="36">
        <f t="shared" si="781"/>
        <v>0</v>
      </c>
      <c r="AE526" s="57">
        <f>+$A$16</f>
        <v>20</v>
      </c>
      <c r="AF526" s="36"/>
      <c r="AG526" s="36"/>
      <c r="AH526" s="36">
        <f t="shared" si="782"/>
        <v>0</v>
      </c>
      <c r="AI526" s="36">
        <f t="shared" si="783"/>
        <v>0</v>
      </c>
      <c r="AK526" s="57">
        <f>+$A$16</f>
        <v>20</v>
      </c>
      <c r="AL526" s="36"/>
      <c r="AM526" s="36"/>
      <c r="AN526" s="36">
        <f t="shared" si="784"/>
        <v>0</v>
      </c>
      <c r="AO526" s="36">
        <f t="shared" si="785"/>
        <v>0</v>
      </c>
      <c r="AQ526" s="57">
        <f>+$A$16</f>
        <v>20</v>
      </c>
      <c r="AR526" s="36"/>
      <c r="AS526" s="36"/>
      <c r="AT526" s="36">
        <f t="shared" si="786"/>
        <v>0</v>
      </c>
      <c r="AU526" s="36">
        <f t="shared" si="787"/>
        <v>0</v>
      </c>
      <c r="AW526" s="57">
        <f>+$A$16</f>
        <v>20</v>
      </c>
      <c r="AX526" s="36"/>
      <c r="AY526" s="36"/>
      <c r="AZ526" s="36">
        <f t="shared" si="788"/>
        <v>117</v>
      </c>
      <c r="BA526" s="36">
        <f t="shared" si="789"/>
        <v>2340000</v>
      </c>
    </row>
    <row r="527" spans="1:53">
      <c r="A527" s="57">
        <f>+$A$17</f>
        <v>38</v>
      </c>
      <c r="B527" s="36"/>
      <c r="C527" s="36"/>
      <c r="D527" s="36">
        <f t="shared" si="772"/>
        <v>1</v>
      </c>
      <c r="E527" s="36">
        <f t="shared" si="773"/>
        <v>38000</v>
      </c>
      <c r="G527" s="57">
        <f>+$A$17</f>
        <v>38</v>
      </c>
      <c r="H527" s="36"/>
      <c r="I527" s="36"/>
      <c r="J527" s="36">
        <f t="shared" si="774"/>
        <v>0</v>
      </c>
      <c r="K527" s="36">
        <f t="shared" si="775"/>
        <v>0</v>
      </c>
      <c r="M527" s="57">
        <f>+$A$17</f>
        <v>38</v>
      </c>
      <c r="N527" s="36"/>
      <c r="O527" s="36"/>
      <c r="P527" s="36">
        <f t="shared" si="776"/>
        <v>0</v>
      </c>
      <c r="Q527" s="36">
        <f t="shared" si="777"/>
        <v>0</v>
      </c>
      <c r="S527" s="57">
        <f>+$A$17</f>
        <v>38</v>
      </c>
      <c r="T527" s="36"/>
      <c r="U527" s="36"/>
      <c r="V527" s="36">
        <f t="shared" si="778"/>
        <v>0</v>
      </c>
      <c r="W527" s="36">
        <f t="shared" si="779"/>
        <v>0</v>
      </c>
      <c r="Y527" s="57">
        <f>+$A$17</f>
        <v>38</v>
      </c>
      <c r="Z527" s="36"/>
      <c r="AA527" s="36"/>
      <c r="AB527" s="36">
        <f t="shared" si="780"/>
        <v>0</v>
      </c>
      <c r="AC527" s="36">
        <f t="shared" si="781"/>
        <v>0</v>
      </c>
      <c r="AE527" s="57">
        <f>+$A$17</f>
        <v>38</v>
      </c>
      <c r="AF527" s="36"/>
      <c r="AG527" s="36"/>
      <c r="AH527" s="36">
        <f t="shared" si="782"/>
        <v>0</v>
      </c>
      <c r="AI527" s="36">
        <f t="shared" si="783"/>
        <v>0</v>
      </c>
      <c r="AK527" s="57">
        <f>+$A$17</f>
        <v>38</v>
      </c>
      <c r="AL527" s="36"/>
      <c r="AM527" s="36"/>
      <c r="AN527" s="36">
        <f t="shared" si="784"/>
        <v>0</v>
      </c>
      <c r="AO527" s="36">
        <f t="shared" si="785"/>
        <v>0</v>
      </c>
      <c r="AQ527" s="57">
        <f>+$A$17</f>
        <v>38</v>
      </c>
      <c r="AR527" s="36"/>
      <c r="AS527" s="36"/>
      <c r="AT527" s="36">
        <f t="shared" si="786"/>
        <v>0</v>
      </c>
      <c r="AU527" s="36">
        <f t="shared" si="787"/>
        <v>0</v>
      </c>
      <c r="AW527" s="57">
        <f>+$A$17</f>
        <v>38</v>
      </c>
      <c r="AX527" s="36"/>
      <c r="AY527" s="36"/>
      <c r="AZ527" s="36">
        <f t="shared" si="788"/>
        <v>1</v>
      </c>
      <c r="BA527" s="36">
        <f t="shared" si="789"/>
        <v>38000</v>
      </c>
    </row>
    <row r="528" spans="1:53">
      <c r="A528" s="57">
        <f>+$A$18</f>
        <v>40</v>
      </c>
      <c r="B528" s="36"/>
      <c r="C528" s="36"/>
      <c r="D528" s="36">
        <f t="shared" si="772"/>
        <v>-4</v>
      </c>
      <c r="E528" s="36">
        <f t="shared" si="773"/>
        <v>-160000</v>
      </c>
      <c r="G528" s="57">
        <f>+$A$18</f>
        <v>40</v>
      </c>
      <c r="H528" s="36"/>
      <c r="I528" s="36"/>
      <c r="J528" s="36">
        <f t="shared" si="774"/>
        <v>0</v>
      </c>
      <c r="K528" s="36">
        <f t="shared" si="775"/>
        <v>0</v>
      </c>
      <c r="M528" s="57">
        <f>+$A$18</f>
        <v>40</v>
      </c>
      <c r="N528" s="36"/>
      <c r="O528" s="36"/>
      <c r="P528" s="36">
        <f t="shared" si="776"/>
        <v>0</v>
      </c>
      <c r="Q528" s="36">
        <f t="shared" si="777"/>
        <v>0</v>
      </c>
      <c r="S528" s="57">
        <f>+$A$18</f>
        <v>40</v>
      </c>
      <c r="T528" s="36"/>
      <c r="U528" s="36"/>
      <c r="V528" s="36">
        <f t="shared" si="778"/>
        <v>0</v>
      </c>
      <c r="W528" s="36">
        <f t="shared" si="779"/>
        <v>0</v>
      </c>
      <c r="Y528" s="57">
        <f>+$A$18</f>
        <v>40</v>
      </c>
      <c r="Z528" s="36"/>
      <c r="AA528" s="36"/>
      <c r="AB528" s="36">
        <f t="shared" si="780"/>
        <v>0</v>
      </c>
      <c r="AC528" s="36">
        <f t="shared" si="781"/>
        <v>0</v>
      </c>
      <c r="AE528" s="57">
        <f>+$A$18</f>
        <v>40</v>
      </c>
      <c r="AF528" s="36"/>
      <c r="AG528" s="36"/>
      <c r="AH528" s="36">
        <f t="shared" si="782"/>
        <v>0</v>
      </c>
      <c r="AI528" s="36">
        <f t="shared" si="783"/>
        <v>0</v>
      </c>
      <c r="AK528" s="57">
        <f>+$A$18</f>
        <v>40</v>
      </c>
      <c r="AL528" s="36"/>
      <c r="AM528" s="36"/>
      <c r="AN528" s="36">
        <f t="shared" si="784"/>
        <v>0</v>
      </c>
      <c r="AO528" s="36">
        <f t="shared" si="785"/>
        <v>0</v>
      </c>
      <c r="AQ528" s="57">
        <f>+$A$18</f>
        <v>40</v>
      </c>
      <c r="AR528" s="36"/>
      <c r="AS528" s="36"/>
      <c r="AT528" s="36">
        <f t="shared" si="786"/>
        <v>0</v>
      </c>
      <c r="AU528" s="36">
        <f t="shared" si="787"/>
        <v>0</v>
      </c>
      <c r="AW528" s="57">
        <f>+$A$18</f>
        <v>40</v>
      </c>
      <c r="AX528" s="36"/>
      <c r="AY528" s="36"/>
      <c r="AZ528" s="36">
        <f t="shared" si="788"/>
        <v>-4</v>
      </c>
      <c r="BA528" s="36">
        <f t="shared" si="789"/>
        <v>-160000</v>
      </c>
    </row>
    <row r="529" spans="1:53">
      <c r="A529" s="57">
        <f>+$A$19</f>
        <v>42</v>
      </c>
      <c r="B529" s="36"/>
      <c r="C529" s="36"/>
      <c r="D529" s="36">
        <f t="shared" si="772"/>
        <v>486</v>
      </c>
      <c r="E529" s="36">
        <f t="shared" si="773"/>
        <v>20412000</v>
      </c>
      <c r="G529" s="57">
        <f>+$A$19</f>
        <v>42</v>
      </c>
      <c r="H529" s="36"/>
      <c r="I529" s="36"/>
      <c r="J529" s="36">
        <f t="shared" si="774"/>
        <v>0</v>
      </c>
      <c r="K529" s="36">
        <f t="shared" si="775"/>
        <v>0</v>
      </c>
      <c r="M529" s="57">
        <f>+$A$19</f>
        <v>42</v>
      </c>
      <c r="N529" s="36"/>
      <c r="O529" s="36"/>
      <c r="P529" s="36">
        <f t="shared" si="776"/>
        <v>0</v>
      </c>
      <c r="Q529" s="36">
        <f t="shared" si="777"/>
        <v>0</v>
      </c>
      <c r="S529" s="57">
        <f>+$A$19</f>
        <v>42</v>
      </c>
      <c r="T529" s="36"/>
      <c r="U529" s="36"/>
      <c r="V529" s="36">
        <f t="shared" si="778"/>
        <v>0</v>
      </c>
      <c r="W529" s="36">
        <f t="shared" si="779"/>
        <v>0</v>
      </c>
      <c r="Y529" s="57">
        <f>+$A$19</f>
        <v>42</v>
      </c>
      <c r="Z529" s="36"/>
      <c r="AA529" s="36"/>
      <c r="AB529" s="36">
        <f t="shared" si="780"/>
        <v>0</v>
      </c>
      <c r="AC529" s="36">
        <f t="shared" si="781"/>
        <v>0</v>
      </c>
      <c r="AE529" s="57">
        <f>+$A$19</f>
        <v>42</v>
      </c>
      <c r="AF529" s="36"/>
      <c r="AG529" s="36"/>
      <c r="AH529" s="36">
        <f t="shared" si="782"/>
        <v>0</v>
      </c>
      <c r="AI529" s="36">
        <f t="shared" si="783"/>
        <v>0</v>
      </c>
      <c r="AK529" s="57">
        <f>+$A$19</f>
        <v>42</v>
      </c>
      <c r="AL529" s="36"/>
      <c r="AM529" s="36"/>
      <c r="AN529" s="36">
        <f t="shared" si="784"/>
        <v>0</v>
      </c>
      <c r="AO529" s="36">
        <f t="shared" si="785"/>
        <v>0</v>
      </c>
      <c r="AQ529" s="57">
        <f>+$A$19</f>
        <v>42</v>
      </c>
      <c r="AR529" s="36"/>
      <c r="AS529" s="36"/>
      <c r="AT529" s="36">
        <f t="shared" si="786"/>
        <v>0</v>
      </c>
      <c r="AU529" s="36">
        <f t="shared" si="787"/>
        <v>0</v>
      </c>
      <c r="AW529" s="57">
        <f>+$A$19</f>
        <v>42</v>
      </c>
      <c r="AX529" s="36"/>
      <c r="AY529" s="36"/>
      <c r="AZ529" s="36">
        <f t="shared" si="788"/>
        <v>486</v>
      </c>
      <c r="BA529" s="36">
        <f t="shared" si="789"/>
        <v>20412000</v>
      </c>
    </row>
    <row r="530" spans="1:53">
      <c r="A530" s="57">
        <f>+$A$20</f>
        <v>45</v>
      </c>
      <c r="B530" s="36"/>
      <c r="C530" s="36"/>
      <c r="D530" s="36">
        <f t="shared" si="772"/>
        <v>379</v>
      </c>
      <c r="E530" s="36">
        <f t="shared" si="773"/>
        <v>17055000</v>
      </c>
      <c r="G530" s="57">
        <f>+$A$20</f>
        <v>45</v>
      </c>
      <c r="H530" s="36"/>
      <c r="I530" s="36"/>
      <c r="J530" s="36">
        <f t="shared" si="774"/>
        <v>0</v>
      </c>
      <c r="K530" s="36">
        <f t="shared" si="775"/>
        <v>0</v>
      </c>
      <c r="M530" s="57">
        <f>+$A$20</f>
        <v>45</v>
      </c>
      <c r="N530" s="36"/>
      <c r="O530" s="36"/>
      <c r="P530" s="36">
        <f t="shared" si="776"/>
        <v>0</v>
      </c>
      <c r="Q530" s="36">
        <f t="shared" si="777"/>
        <v>0</v>
      </c>
      <c r="S530" s="57">
        <f>+$A$20</f>
        <v>45</v>
      </c>
      <c r="T530" s="36"/>
      <c r="U530" s="36"/>
      <c r="V530" s="36">
        <f t="shared" si="778"/>
        <v>0</v>
      </c>
      <c r="W530" s="36">
        <f t="shared" si="779"/>
        <v>0</v>
      </c>
      <c r="Y530" s="57">
        <f>+$A$20</f>
        <v>45</v>
      </c>
      <c r="Z530" s="36"/>
      <c r="AA530" s="36"/>
      <c r="AB530" s="36">
        <f t="shared" si="780"/>
        <v>0</v>
      </c>
      <c r="AC530" s="36">
        <f t="shared" si="781"/>
        <v>0</v>
      </c>
      <c r="AE530" s="57">
        <f>+$A$20</f>
        <v>45</v>
      </c>
      <c r="AF530" s="36"/>
      <c r="AG530" s="36"/>
      <c r="AH530" s="36">
        <f t="shared" si="782"/>
        <v>0</v>
      </c>
      <c r="AI530" s="36">
        <f t="shared" si="783"/>
        <v>0</v>
      </c>
      <c r="AK530" s="57">
        <f>+$A$20</f>
        <v>45</v>
      </c>
      <c r="AL530" s="36"/>
      <c r="AM530" s="36"/>
      <c r="AN530" s="36">
        <f t="shared" si="784"/>
        <v>0</v>
      </c>
      <c r="AO530" s="36">
        <f t="shared" si="785"/>
        <v>0</v>
      </c>
      <c r="AQ530" s="57">
        <f>+$A$20</f>
        <v>45</v>
      </c>
      <c r="AR530" s="36"/>
      <c r="AS530" s="36"/>
      <c r="AT530" s="36">
        <f t="shared" si="786"/>
        <v>0</v>
      </c>
      <c r="AU530" s="36">
        <f t="shared" si="787"/>
        <v>0</v>
      </c>
      <c r="AW530" s="57">
        <f>+$A$20</f>
        <v>45</v>
      </c>
      <c r="AX530" s="36"/>
      <c r="AY530" s="36"/>
      <c r="AZ530" s="36">
        <f t="shared" si="788"/>
        <v>379</v>
      </c>
      <c r="BA530" s="36">
        <f t="shared" si="789"/>
        <v>17055000</v>
      </c>
    </row>
    <row r="531" spans="1:53">
      <c r="A531" s="57">
        <f>+$A$21</f>
        <v>50</v>
      </c>
      <c r="B531" s="36"/>
      <c r="C531" s="36"/>
      <c r="D531" s="36">
        <f t="shared" si="772"/>
        <v>-26</v>
      </c>
      <c r="E531" s="36">
        <f t="shared" si="773"/>
        <v>-1300000</v>
      </c>
      <c r="G531" s="57">
        <f>+$A$21</f>
        <v>50</v>
      </c>
      <c r="H531" s="36"/>
      <c r="I531" s="36"/>
      <c r="J531" s="36">
        <f t="shared" si="774"/>
        <v>0</v>
      </c>
      <c r="K531" s="36">
        <f t="shared" si="775"/>
        <v>0</v>
      </c>
      <c r="M531" s="57">
        <f>+$A$21</f>
        <v>50</v>
      </c>
      <c r="N531" s="36"/>
      <c r="O531" s="36"/>
      <c r="P531" s="36">
        <f t="shared" si="776"/>
        <v>0</v>
      </c>
      <c r="Q531" s="36">
        <f t="shared" si="777"/>
        <v>0</v>
      </c>
      <c r="S531" s="57">
        <f>+$A$21</f>
        <v>50</v>
      </c>
      <c r="T531" s="36"/>
      <c r="U531" s="36"/>
      <c r="V531" s="36">
        <f t="shared" si="778"/>
        <v>0</v>
      </c>
      <c r="W531" s="36">
        <f t="shared" si="779"/>
        <v>0</v>
      </c>
      <c r="Y531" s="57">
        <f>+$A$21</f>
        <v>50</v>
      </c>
      <c r="Z531" s="36"/>
      <c r="AA531" s="36"/>
      <c r="AB531" s="36">
        <f t="shared" si="780"/>
        <v>0</v>
      </c>
      <c r="AC531" s="36">
        <f t="shared" si="781"/>
        <v>0</v>
      </c>
      <c r="AE531" s="57">
        <f>+$A$21</f>
        <v>50</v>
      </c>
      <c r="AF531" s="36"/>
      <c r="AG531" s="36"/>
      <c r="AH531" s="36">
        <f t="shared" si="782"/>
        <v>0</v>
      </c>
      <c r="AI531" s="36">
        <f t="shared" si="783"/>
        <v>0</v>
      </c>
      <c r="AK531" s="57">
        <f>+$A$21</f>
        <v>50</v>
      </c>
      <c r="AL531" s="36"/>
      <c r="AM531" s="36"/>
      <c r="AN531" s="36">
        <f t="shared" si="784"/>
        <v>0</v>
      </c>
      <c r="AO531" s="36">
        <f t="shared" si="785"/>
        <v>0</v>
      </c>
      <c r="AQ531" s="57">
        <f>+$A$21</f>
        <v>50</v>
      </c>
      <c r="AR531" s="36"/>
      <c r="AS531" s="36"/>
      <c r="AT531" s="36">
        <f t="shared" si="786"/>
        <v>0</v>
      </c>
      <c r="AU531" s="36">
        <f t="shared" si="787"/>
        <v>0</v>
      </c>
      <c r="AW531" s="57">
        <f>+$A$21</f>
        <v>50</v>
      </c>
      <c r="AX531" s="36"/>
      <c r="AY531" s="36"/>
      <c r="AZ531" s="36">
        <f t="shared" si="788"/>
        <v>-26</v>
      </c>
      <c r="BA531" s="36">
        <f t="shared" si="789"/>
        <v>-1300000</v>
      </c>
    </row>
    <row r="532" spans="1:53">
      <c r="A532" s="57">
        <f>+$A$22</f>
        <v>37</v>
      </c>
      <c r="B532" s="36"/>
      <c r="C532" s="36"/>
      <c r="D532" s="36">
        <f t="shared" si="772"/>
        <v>0</v>
      </c>
      <c r="E532" s="36">
        <f t="shared" si="773"/>
        <v>0</v>
      </c>
      <c r="G532" s="57">
        <f>+$A$22</f>
        <v>37</v>
      </c>
      <c r="H532" s="36"/>
      <c r="I532" s="36"/>
      <c r="J532" s="36">
        <f t="shared" si="774"/>
        <v>0</v>
      </c>
      <c r="K532" s="36">
        <f t="shared" si="775"/>
        <v>0</v>
      </c>
      <c r="M532" s="57">
        <f>+$A$22</f>
        <v>37</v>
      </c>
      <c r="N532" s="36"/>
      <c r="O532" s="36"/>
      <c r="P532" s="36">
        <f t="shared" si="776"/>
        <v>0</v>
      </c>
      <c r="Q532" s="36">
        <f t="shared" si="777"/>
        <v>0</v>
      </c>
      <c r="S532" s="57">
        <f>+$A$22</f>
        <v>37</v>
      </c>
      <c r="T532" s="36"/>
      <c r="U532" s="36"/>
      <c r="V532" s="36">
        <f t="shared" si="778"/>
        <v>0</v>
      </c>
      <c r="W532" s="36">
        <f t="shared" si="779"/>
        <v>0</v>
      </c>
      <c r="Y532" s="57">
        <f>+$A$22</f>
        <v>37</v>
      </c>
      <c r="Z532" s="36"/>
      <c r="AA532" s="36"/>
      <c r="AB532" s="36">
        <f t="shared" si="780"/>
        <v>0</v>
      </c>
      <c r="AC532" s="36">
        <f t="shared" si="781"/>
        <v>0</v>
      </c>
      <c r="AE532" s="57">
        <f>+$A$22</f>
        <v>37</v>
      </c>
      <c r="AF532" s="36"/>
      <c r="AG532" s="36"/>
      <c r="AH532" s="36">
        <f t="shared" si="782"/>
        <v>0</v>
      </c>
      <c r="AI532" s="36">
        <f t="shared" si="783"/>
        <v>0</v>
      </c>
      <c r="AK532" s="57">
        <f>+$A$22</f>
        <v>37</v>
      </c>
      <c r="AL532" s="36"/>
      <c r="AM532" s="36"/>
      <c r="AN532" s="36">
        <f t="shared" si="784"/>
        <v>0</v>
      </c>
      <c r="AO532" s="36">
        <f t="shared" si="785"/>
        <v>0</v>
      </c>
      <c r="AQ532" s="57">
        <f>+$A$22</f>
        <v>37</v>
      </c>
      <c r="AR532" s="36"/>
      <c r="AS532" s="36"/>
      <c r="AT532" s="36">
        <f t="shared" si="786"/>
        <v>0</v>
      </c>
      <c r="AU532" s="36">
        <f t="shared" si="787"/>
        <v>0</v>
      </c>
      <c r="AW532" s="57">
        <f>+$A$22</f>
        <v>37</v>
      </c>
      <c r="AX532" s="36"/>
      <c r="AY532" s="36"/>
      <c r="AZ532" s="36">
        <f t="shared" si="788"/>
        <v>0</v>
      </c>
      <c r="BA532" s="36">
        <f t="shared" si="789"/>
        <v>0</v>
      </c>
    </row>
    <row r="533" spans="1:53">
      <c r="A533" s="57">
        <f>+$A$23</f>
        <v>65</v>
      </c>
      <c r="B533" s="36"/>
      <c r="C533" s="36"/>
      <c r="D533" s="36">
        <f t="shared" si="772"/>
        <v>-895</v>
      </c>
      <c r="E533" s="36">
        <f t="shared" si="773"/>
        <v>-58175000</v>
      </c>
      <c r="G533" s="57">
        <f>+$A$23</f>
        <v>65</v>
      </c>
      <c r="H533" s="36"/>
      <c r="I533" s="36"/>
      <c r="J533" s="36">
        <f t="shared" si="774"/>
        <v>0</v>
      </c>
      <c r="K533" s="36">
        <f t="shared" si="775"/>
        <v>0</v>
      </c>
      <c r="M533" s="57">
        <f>+$A$23</f>
        <v>65</v>
      </c>
      <c r="N533" s="36"/>
      <c r="O533" s="36"/>
      <c r="P533" s="36">
        <f t="shared" si="776"/>
        <v>0</v>
      </c>
      <c r="Q533" s="36">
        <f t="shared" si="777"/>
        <v>0</v>
      </c>
      <c r="S533" s="57">
        <f>+$A$23</f>
        <v>65</v>
      </c>
      <c r="T533" s="36"/>
      <c r="U533" s="36"/>
      <c r="V533" s="36">
        <f t="shared" si="778"/>
        <v>0</v>
      </c>
      <c r="W533" s="36">
        <f t="shared" si="779"/>
        <v>0</v>
      </c>
      <c r="Y533" s="57">
        <f>+$A$23</f>
        <v>65</v>
      </c>
      <c r="Z533" s="36"/>
      <c r="AA533" s="36"/>
      <c r="AB533" s="36">
        <f t="shared" si="780"/>
        <v>0</v>
      </c>
      <c r="AC533" s="36">
        <f t="shared" si="781"/>
        <v>0</v>
      </c>
      <c r="AE533" s="57">
        <f>+$A$23</f>
        <v>65</v>
      </c>
      <c r="AF533" s="36"/>
      <c r="AG533" s="36"/>
      <c r="AH533" s="36">
        <f t="shared" si="782"/>
        <v>0</v>
      </c>
      <c r="AI533" s="36">
        <f t="shared" si="783"/>
        <v>0</v>
      </c>
      <c r="AK533" s="57">
        <f>+$A$23</f>
        <v>65</v>
      </c>
      <c r="AL533" s="36"/>
      <c r="AM533" s="36"/>
      <c r="AN533" s="36">
        <f t="shared" si="784"/>
        <v>0</v>
      </c>
      <c r="AO533" s="36">
        <f t="shared" si="785"/>
        <v>0</v>
      </c>
      <c r="AQ533" s="57">
        <f>+$A$23</f>
        <v>65</v>
      </c>
      <c r="AR533" s="36"/>
      <c r="AS533" s="36"/>
      <c r="AT533" s="36">
        <f t="shared" si="786"/>
        <v>0</v>
      </c>
      <c r="AU533" s="36">
        <f t="shared" si="787"/>
        <v>0</v>
      </c>
      <c r="AW533" s="57">
        <f>+$A$23</f>
        <v>65</v>
      </c>
      <c r="AX533" s="36"/>
      <c r="AY533" s="36"/>
      <c r="AZ533" s="36">
        <f t="shared" si="788"/>
        <v>-895</v>
      </c>
      <c r="BA533" s="36">
        <f t="shared" si="789"/>
        <v>-58175000</v>
      </c>
    </row>
    <row r="534" spans="1:53">
      <c r="A534" s="57">
        <f>+$A$24</f>
        <v>52</v>
      </c>
      <c r="B534" s="36"/>
      <c r="C534" s="36"/>
      <c r="D534" s="36">
        <f t="shared" si="772"/>
        <v>35</v>
      </c>
      <c r="E534" s="36">
        <f t="shared" si="773"/>
        <v>1820000</v>
      </c>
      <c r="G534" s="57">
        <f>+$A$24</f>
        <v>52</v>
      </c>
      <c r="H534" s="36"/>
      <c r="I534" s="36"/>
      <c r="J534" s="36">
        <f t="shared" si="774"/>
        <v>0</v>
      </c>
      <c r="K534" s="36">
        <f t="shared" si="775"/>
        <v>0</v>
      </c>
      <c r="M534" s="57">
        <f>+$A$24</f>
        <v>52</v>
      </c>
      <c r="N534" s="36"/>
      <c r="O534" s="36"/>
      <c r="P534" s="36">
        <f t="shared" si="776"/>
        <v>0</v>
      </c>
      <c r="Q534" s="36">
        <f t="shared" si="777"/>
        <v>0</v>
      </c>
      <c r="S534" s="57">
        <f>+$A$24</f>
        <v>52</v>
      </c>
      <c r="T534" s="36"/>
      <c r="U534" s="36"/>
      <c r="V534" s="36">
        <f t="shared" si="778"/>
        <v>0</v>
      </c>
      <c r="W534" s="36">
        <f t="shared" si="779"/>
        <v>0</v>
      </c>
      <c r="Y534" s="57">
        <f>+$A$24</f>
        <v>52</v>
      </c>
      <c r="Z534" s="36"/>
      <c r="AA534" s="36"/>
      <c r="AB534" s="36">
        <f t="shared" si="780"/>
        <v>0</v>
      </c>
      <c r="AC534" s="36">
        <f t="shared" si="781"/>
        <v>0</v>
      </c>
      <c r="AE534" s="57">
        <f>+$A$24</f>
        <v>52</v>
      </c>
      <c r="AF534" s="36"/>
      <c r="AG534" s="36"/>
      <c r="AH534" s="36">
        <f t="shared" si="782"/>
        <v>0</v>
      </c>
      <c r="AI534" s="36">
        <f t="shared" si="783"/>
        <v>0</v>
      </c>
      <c r="AK534" s="57">
        <f>+$A$24</f>
        <v>52</v>
      </c>
      <c r="AL534" s="36"/>
      <c r="AM534" s="36"/>
      <c r="AN534" s="36">
        <f t="shared" si="784"/>
        <v>0</v>
      </c>
      <c r="AO534" s="36">
        <f t="shared" si="785"/>
        <v>0</v>
      </c>
      <c r="AQ534" s="57">
        <f>+$A$24</f>
        <v>52</v>
      </c>
      <c r="AR534" s="36"/>
      <c r="AS534" s="36"/>
      <c r="AT534" s="36">
        <f t="shared" si="786"/>
        <v>0</v>
      </c>
      <c r="AU534" s="36">
        <f t="shared" si="787"/>
        <v>0</v>
      </c>
      <c r="AW534" s="57">
        <f>+$A$24</f>
        <v>52</v>
      </c>
      <c r="AX534" s="36"/>
      <c r="AY534" s="36"/>
      <c r="AZ534" s="36">
        <f t="shared" si="788"/>
        <v>35</v>
      </c>
      <c r="BA534" s="36">
        <f t="shared" si="789"/>
        <v>1820000</v>
      </c>
    </row>
    <row r="535" spans="1:53">
      <c r="A535" s="57">
        <f>+$A$25</f>
        <v>85</v>
      </c>
      <c r="B535" s="36"/>
      <c r="C535" s="36"/>
      <c r="D535" s="36">
        <f t="shared" si="772"/>
        <v>219</v>
      </c>
      <c r="E535" s="36">
        <f t="shared" si="773"/>
        <v>18615000</v>
      </c>
      <c r="G535" s="57">
        <f>+$A$25</f>
        <v>85</v>
      </c>
      <c r="H535" s="36"/>
      <c r="I535" s="36"/>
      <c r="J535" s="36">
        <f t="shared" si="774"/>
        <v>0</v>
      </c>
      <c r="K535" s="36">
        <f t="shared" si="775"/>
        <v>0</v>
      </c>
      <c r="M535" s="57">
        <f>+$A$25</f>
        <v>85</v>
      </c>
      <c r="N535" s="36"/>
      <c r="O535" s="36"/>
      <c r="P535" s="36">
        <f t="shared" si="776"/>
        <v>0</v>
      </c>
      <c r="Q535" s="36">
        <f t="shared" si="777"/>
        <v>0</v>
      </c>
      <c r="S535" s="57">
        <f>+$A$25</f>
        <v>85</v>
      </c>
      <c r="T535" s="36"/>
      <c r="U535" s="36"/>
      <c r="V535" s="36">
        <f t="shared" si="778"/>
        <v>0</v>
      </c>
      <c r="W535" s="36">
        <f t="shared" si="779"/>
        <v>0</v>
      </c>
      <c r="Y535" s="57">
        <f>+$A$25</f>
        <v>85</v>
      </c>
      <c r="Z535" s="36"/>
      <c r="AA535" s="36"/>
      <c r="AB535" s="36">
        <f t="shared" si="780"/>
        <v>0</v>
      </c>
      <c r="AC535" s="36">
        <f t="shared" si="781"/>
        <v>0</v>
      </c>
      <c r="AE535" s="57">
        <f>+$A$25</f>
        <v>85</v>
      </c>
      <c r="AF535" s="36"/>
      <c r="AG535" s="36"/>
      <c r="AH535" s="36">
        <f t="shared" si="782"/>
        <v>0</v>
      </c>
      <c r="AI535" s="36">
        <f t="shared" si="783"/>
        <v>0</v>
      </c>
      <c r="AK535" s="57">
        <f>+$A$25</f>
        <v>85</v>
      </c>
      <c r="AL535" s="36"/>
      <c r="AM535" s="36"/>
      <c r="AN535" s="36">
        <f t="shared" si="784"/>
        <v>0</v>
      </c>
      <c r="AO535" s="36">
        <f t="shared" si="785"/>
        <v>0</v>
      </c>
      <c r="AQ535" s="57">
        <f>+$A$25</f>
        <v>85</v>
      </c>
      <c r="AR535" s="36"/>
      <c r="AS535" s="36"/>
      <c r="AT535" s="36">
        <f t="shared" si="786"/>
        <v>0</v>
      </c>
      <c r="AU535" s="36">
        <f t="shared" si="787"/>
        <v>0</v>
      </c>
      <c r="AW535" s="57">
        <f>+$A$25</f>
        <v>85</v>
      </c>
      <c r="AX535" s="36"/>
      <c r="AY535" s="36"/>
      <c r="AZ535" s="36">
        <f t="shared" si="788"/>
        <v>219</v>
      </c>
      <c r="BA535" s="36">
        <f t="shared" si="789"/>
        <v>18615000</v>
      </c>
    </row>
    <row r="536" spans="1:53">
      <c r="A536" s="57">
        <f>+$A$26</f>
        <v>55</v>
      </c>
      <c r="B536" s="36"/>
      <c r="C536" s="36"/>
      <c r="D536" s="36">
        <f t="shared" si="772"/>
        <v>3456</v>
      </c>
      <c r="E536" s="36">
        <f t="shared" si="773"/>
        <v>190080000</v>
      </c>
      <c r="G536" s="57">
        <f>+$A$26</f>
        <v>55</v>
      </c>
      <c r="H536" s="36"/>
      <c r="I536" s="36"/>
      <c r="J536" s="36">
        <f t="shared" si="774"/>
        <v>0</v>
      </c>
      <c r="K536" s="36">
        <f t="shared" si="775"/>
        <v>0</v>
      </c>
      <c r="M536" s="57">
        <f>+$A$26</f>
        <v>55</v>
      </c>
      <c r="N536" s="36"/>
      <c r="O536" s="36"/>
      <c r="P536" s="36">
        <f t="shared" si="776"/>
        <v>0</v>
      </c>
      <c r="Q536" s="36">
        <f t="shared" si="777"/>
        <v>0</v>
      </c>
      <c r="S536" s="57">
        <f>+$A$26</f>
        <v>55</v>
      </c>
      <c r="T536" s="36"/>
      <c r="U536" s="36"/>
      <c r="V536" s="36">
        <f t="shared" si="778"/>
        <v>0</v>
      </c>
      <c r="W536" s="36">
        <f t="shared" si="779"/>
        <v>0</v>
      </c>
      <c r="Y536" s="57">
        <f>+$A$26</f>
        <v>55</v>
      </c>
      <c r="Z536" s="36"/>
      <c r="AA536" s="36"/>
      <c r="AB536" s="36">
        <f t="shared" si="780"/>
        <v>0</v>
      </c>
      <c r="AC536" s="36">
        <f t="shared" si="781"/>
        <v>0</v>
      </c>
      <c r="AE536" s="57">
        <f>+$A$26</f>
        <v>55</v>
      </c>
      <c r="AF536" s="36"/>
      <c r="AG536" s="36"/>
      <c r="AH536" s="36">
        <f t="shared" si="782"/>
        <v>0</v>
      </c>
      <c r="AI536" s="36">
        <f t="shared" si="783"/>
        <v>0</v>
      </c>
      <c r="AK536" s="57">
        <f>+$A$26</f>
        <v>55</v>
      </c>
      <c r="AL536" s="36"/>
      <c r="AM536" s="36"/>
      <c r="AN536" s="36">
        <f t="shared" si="784"/>
        <v>0</v>
      </c>
      <c r="AO536" s="36">
        <f t="shared" si="785"/>
        <v>0</v>
      </c>
      <c r="AQ536" s="57">
        <f>+$A$26</f>
        <v>55</v>
      </c>
      <c r="AR536" s="36"/>
      <c r="AS536" s="36"/>
      <c r="AT536" s="36">
        <f t="shared" si="786"/>
        <v>0</v>
      </c>
      <c r="AU536" s="36">
        <f t="shared" si="787"/>
        <v>0</v>
      </c>
      <c r="AW536" s="57">
        <f>+$A$26</f>
        <v>55</v>
      </c>
      <c r="AX536" s="36"/>
      <c r="AY536" s="36"/>
      <c r="AZ536" s="36">
        <f t="shared" si="788"/>
        <v>3456</v>
      </c>
      <c r="BA536" s="36">
        <f t="shared" si="789"/>
        <v>190080000</v>
      </c>
    </row>
    <row r="537" spans="1:53">
      <c r="A537" s="57">
        <f>+$A$27</f>
        <v>120</v>
      </c>
      <c r="B537" s="36"/>
      <c r="C537" s="36"/>
      <c r="D537" s="36">
        <f t="shared" si="772"/>
        <v>-126</v>
      </c>
      <c r="E537" s="36">
        <f t="shared" si="773"/>
        <v>-15120000</v>
      </c>
      <c r="G537" s="57">
        <f>+$A$27</f>
        <v>120</v>
      </c>
      <c r="H537" s="36"/>
      <c r="I537" s="36"/>
      <c r="J537" s="36">
        <f t="shared" si="774"/>
        <v>0</v>
      </c>
      <c r="K537" s="36">
        <f t="shared" si="775"/>
        <v>0</v>
      </c>
      <c r="M537" s="57">
        <f>+$A$27</f>
        <v>120</v>
      </c>
      <c r="N537" s="36"/>
      <c r="O537" s="36"/>
      <c r="P537" s="36">
        <f t="shared" si="776"/>
        <v>0</v>
      </c>
      <c r="Q537" s="36">
        <f t="shared" si="777"/>
        <v>0</v>
      </c>
      <c r="S537" s="57">
        <f>+$A$27</f>
        <v>120</v>
      </c>
      <c r="T537" s="36"/>
      <c r="U537" s="36"/>
      <c r="V537" s="36">
        <f t="shared" si="778"/>
        <v>0</v>
      </c>
      <c r="W537" s="36">
        <f t="shared" si="779"/>
        <v>0</v>
      </c>
      <c r="Y537" s="57">
        <f>+$A$27</f>
        <v>120</v>
      </c>
      <c r="Z537" s="36"/>
      <c r="AA537" s="36"/>
      <c r="AB537" s="36">
        <f t="shared" si="780"/>
        <v>0</v>
      </c>
      <c r="AC537" s="36">
        <f t="shared" si="781"/>
        <v>0</v>
      </c>
      <c r="AE537" s="57">
        <f>+$A$27</f>
        <v>120</v>
      </c>
      <c r="AF537" s="36"/>
      <c r="AG537" s="36"/>
      <c r="AH537" s="36">
        <f t="shared" si="782"/>
        <v>0</v>
      </c>
      <c r="AI537" s="36">
        <f t="shared" si="783"/>
        <v>0</v>
      </c>
      <c r="AK537" s="57">
        <f>+$A$27</f>
        <v>120</v>
      </c>
      <c r="AL537" s="36"/>
      <c r="AM537" s="36"/>
      <c r="AN537" s="36">
        <f t="shared" si="784"/>
        <v>0</v>
      </c>
      <c r="AO537" s="36">
        <f t="shared" si="785"/>
        <v>0</v>
      </c>
      <c r="AQ537" s="57">
        <f>+$A$27</f>
        <v>120</v>
      </c>
      <c r="AR537" s="36"/>
      <c r="AS537" s="36"/>
      <c r="AT537" s="36">
        <f t="shared" si="786"/>
        <v>0</v>
      </c>
      <c r="AU537" s="36">
        <f t="shared" si="787"/>
        <v>0</v>
      </c>
      <c r="AW537" s="57">
        <f>+$A$27</f>
        <v>120</v>
      </c>
      <c r="AX537" s="36"/>
      <c r="AY537" s="36"/>
      <c r="AZ537" s="36">
        <f t="shared" si="788"/>
        <v>-126</v>
      </c>
      <c r="BA537" s="36">
        <f t="shared" si="789"/>
        <v>-15120000</v>
      </c>
    </row>
    <row r="538" spans="1:53">
      <c r="A538" s="57">
        <f>+$A$28</f>
        <v>72</v>
      </c>
      <c r="B538" s="36"/>
      <c r="C538" s="36"/>
      <c r="D538" s="36">
        <f t="shared" si="772"/>
        <v>14</v>
      </c>
      <c r="E538" s="36">
        <f t="shared" si="773"/>
        <v>1008000</v>
      </c>
      <c r="G538" s="57">
        <f>+$A$28</f>
        <v>72</v>
      </c>
      <c r="H538" s="36"/>
      <c r="I538" s="36"/>
      <c r="J538" s="36">
        <f t="shared" si="774"/>
        <v>0</v>
      </c>
      <c r="K538" s="36">
        <f t="shared" si="775"/>
        <v>0</v>
      </c>
      <c r="M538" s="57">
        <f>+$A$28</f>
        <v>72</v>
      </c>
      <c r="N538" s="36"/>
      <c r="O538" s="36"/>
      <c r="P538" s="36">
        <f t="shared" si="776"/>
        <v>0</v>
      </c>
      <c r="Q538" s="36">
        <f t="shared" si="777"/>
        <v>0</v>
      </c>
      <c r="S538" s="57">
        <f>+$A$28</f>
        <v>72</v>
      </c>
      <c r="T538" s="36"/>
      <c r="U538" s="36"/>
      <c r="V538" s="36">
        <f t="shared" si="778"/>
        <v>0</v>
      </c>
      <c r="W538" s="36">
        <f t="shared" si="779"/>
        <v>0</v>
      </c>
      <c r="Y538" s="57">
        <f>+$A$28</f>
        <v>72</v>
      </c>
      <c r="Z538" s="36"/>
      <c r="AA538" s="36"/>
      <c r="AB538" s="36">
        <f t="shared" si="780"/>
        <v>0</v>
      </c>
      <c r="AC538" s="36">
        <f t="shared" si="781"/>
        <v>0</v>
      </c>
      <c r="AE538" s="57">
        <f>+$A$28</f>
        <v>72</v>
      </c>
      <c r="AF538" s="36"/>
      <c r="AG538" s="36"/>
      <c r="AH538" s="36">
        <f t="shared" si="782"/>
        <v>0</v>
      </c>
      <c r="AI538" s="36">
        <f t="shared" si="783"/>
        <v>0</v>
      </c>
      <c r="AK538" s="57">
        <f>+$A$28</f>
        <v>72</v>
      </c>
      <c r="AL538" s="36"/>
      <c r="AM538" s="36"/>
      <c r="AN538" s="36">
        <f t="shared" si="784"/>
        <v>0</v>
      </c>
      <c r="AO538" s="36">
        <f t="shared" si="785"/>
        <v>0</v>
      </c>
      <c r="AQ538" s="57">
        <f>+$A$28</f>
        <v>72</v>
      </c>
      <c r="AR538" s="36"/>
      <c r="AS538" s="36"/>
      <c r="AT538" s="36">
        <f t="shared" si="786"/>
        <v>0</v>
      </c>
      <c r="AU538" s="36">
        <f t="shared" si="787"/>
        <v>0</v>
      </c>
      <c r="AW538" s="57">
        <f>+$A$28</f>
        <v>72</v>
      </c>
      <c r="AX538" s="36"/>
      <c r="AY538" s="36"/>
      <c r="AZ538" s="36">
        <f t="shared" si="788"/>
        <v>14</v>
      </c>
      <c r="BA538" s="36">
        <f t="shared" si="789"/>
        <v>1008000</v>
      </c>
    </row>
    <row r="539" spans="1:53">
      <c r="A539" s="57">
        <f>+$A$29</f>
        <v>105</v>
      </c>
      <c r="B539" s="36"/>
      <c r="C539" s="36"/>
      <c r="D539" s="36">
        <f t="shared" si="772"/>
        <v>-24</v>
      </c>
      <c r="E539" s="36">
        <f t="shared" si="773"/>
        <v>-2520000</v>
      </c>
      <c r="G539" s="57">
        <f>+$A$29</f>
        <v>105</v>
      </c>
      <c r="H539" s="36"/>
      <c r="I539" s="36"/>
      <c r="J539" s="36">
        <f t="shared" si="774"/>
        <v>0</v>
      </c>
      <c r="K539" s="36">
        <f t="shared" si="775"/>
        <v>0</v>
      </c>
      <c r="M539" s="57">
        <f>+$A$29</f>
        <v>105</v>
      </c>
      <c r="N539" s="36"/>
      <c r="O539" s="36"/>
      <c r="P539" s="36">
        <f t="shared" si="776"/>
        <v>0</v>
      </c>
      <c r="Q539" s="36">
        <f t="shared" si="777"/>
        <v>0</v>
      </c>
      <c r="S539" s="57">
        <f>+$A$29</f>
        <v>105</v>
      </c>
      <c r="T539" s="36"/>
      <c r="U539" s="36"/>
      <c r="V539" s="36">
        <f t="shared" si="778"/>
        <v>0</v>
      </c>
      <c r="W539" s="36">
        <f t="shared" si="779"/>
        <v>0</v>
      </c>
      <c r="Y539" s="57">
        <f>+$A$29</f>
        <v>105</v>
      </c>
      <c r="Z539" s="36"/>
      <c r="AA539" s="36"/>
      <c r="AB539" s="36">
        <f t="shared" si="780"/>
        <v>0</v>
      </c>
      <c r="AC539" s="36">
        <f t="shared" si="781"/>
        <v>0</v>
      </c>
      <c r="AE539" s="57">
        <f>+$A$29</f>
        <v>105</v>
      </c>
      <c r="AF539" s="36"/>
      <c r="AG539" s="36"/>
      <c r="AH539" s="36">
        <f t="shared" si="782"/>
        <v>0</v>
      </c>
      <c r="AI539" s="36">
        <f t="shared" si="783"/>
        <v>0</v>
      </c>
      <c r="AK539" s="57">
        <f>+$A$29</f>
        <v>105</v>
      </c>
      <c r="AL539" s="36"/>
      <c r="AM539" s="36"/>
      <c r="AN539" s="36">
        <f t="shared" si="784"/>
        <v>0</v>
      </c>
      <c r="AO539" s="36">
        <f t="shared" si="785"/>
        <v>0</v>
      </c>
      <c r="AQ539" s="57">
        <f>+$A$29</f>
        <v>105</v>
      </c>
      <c r="AR539" s="36"/>
      <c r="AS539" s="36"/>
      <c r="AT539" s="36">
        <f t="shared" si="786"/>
        <v>0</v>
      </c>
      <c r="AU539" s="36">
        <f t="shared" si="787"/>
        <v>0</v>
      </c>
      <c r="AW539" s="57">
        <f>+$A$29</f>
        <v>105</v>
      </c>
      <c r="AX539" s="36"/>
      <c r="AY539" s="36"/>
      <c r="AZ539" s="36">
        <f t="shared" si="788"/>
        <v>-24</v>
      </c>
      <c r="BA539" s="36">
        <f t="shared" si="789"/>
        <v>-2520000</v>
      </c>
    </row>
    <row r="540" spans="1:53">
      <c r="A540" s="57">
        <f>+$A$30</f>
        <v>130</v>
      </c>
      <c r="B540" s="36"/>
      <c r="C540" s="36"/>
      <c r="D540" s="36">
        <f>AZ506</f>
        <v>-79</v>
      </c>
      <c r="E540" s="36">
        <f t="shared" si="773"/>
        <v>-10270000</v>
      </c>
      <c r="G540" s="57">
        <f>+$A$30</f>
        <v>130</v>
      </c>
      <c r="H540" s="36"/>
      <c r="I540" s="36"/>
      <c r="J540" s="36">
        <f t="shared" si="774"/>
        <v>0</v>
      </c>
      <c r="K540" s="36">
        <f t="shared" si="775"/>
        <v>0</v>
      </c>
      <c r="M540" s="57">
        <f>+$A$30</f>
        <v>130</v>
      </c>
      <c r="N540" s="36"/>
      <c r="O540" s="36"/>
      <c r="P540" s="36">
        <f t="shared" si="776"/>
        <v>0</v>
      </c>
      <c r="Q540" s="36">
        <f t="shared" si="777"/>
        <v>0</v>
      </c>
      <c r="S540" s="57">
        <f>+$A$30</f>
        <v>130</v>
      </c>
      <c r="T540" s="36"/>
      <c r="U540" s="36"/>
      <c r="V540" s="36">
        <f t="shared" si="778"/>
        <v>0</v>
      </c>
      <c r="W540" s="36">
        <f t="shared" si="779"/>
        <v>0</v>
      </c>
      <c r="Y540" s="57">
        <f>+$A$30</f>
        <v>130</v>
      </c>
      <c r="Z540" s="36"/>
      <c r="AA540" s="36"/>
      <c r="AB540" s="36">
        <f t="shared" si="780"/>
        <v>0</v>
      </c>
      <c r="AC540" s="36">
        <f t="shared" si="781"/>
        <v>0</v>
      </c>
      <c r="AE540" s="57">
        <f>+$A$30</f>
        <v>130</v>
      </c>
      <c r="AF540" s="36"/>
      <c r="AG540" s="36"/>
      <c r="AH540" s="36">
        <f t="shared" si="782"/>
        <v>0</v>
      </c>
      <c r="AI540" s="36">
        <f t="shared" si="783"/>
        <v>0</v>
      </c>
      <c r="AK540" s="57">
        <f>+$A$30</f>
        <v>130</v>
      </c>
      <c r="AL540" s="36"/>
      <c r="AM540" s="36"/>
      <c r="AN540" s="36">
        <f t="shared" si="784"/>
        <v>0</v>
      </c>
      <c r="AO540" s="36">
        <f t="shared" si="785"/>
        <v>0</v>
      </c>
      <c r="AQ540" s="57">
        <f>+$A$30</f>
        <v>130</v>
      </c>
      <c r="AR540" s="36"/>
      <c r="AS540" s="36"/>
      <c r="AT540" s="36">
        <f t="shared" si="786"/>
        <v>0</v>
      </c>
      <c r="AU540" s="36">
        <f t="shared" si="787"/>
        <v>0</v>
      </c>
      <c r="AW540" s="57">
        <f>+$A$30</f>
        <v>130</v>
      </c>
      <c r="AX540" s="36"/>
      <c r="AY540" s="36"/>
      <c r="AZ540" s="36">
        <f t="shared" si="788"/>
        <v>-79</v>
      </c>
      <c r="BA540" s="36">
        <f t="shared" si="789"/>
        <v>-10270000</v>
      </c>
    </row>
    <row r="542" spans="1:53">
      <c r="B542" s="36">
        <f>SUM(B514:B540)</f>
        <v>0</v>
      </c>
      <c r="C542" s="36">
        <f>SUM(C514:C540)</f>
        <v>0</v>
      </c>
      <c r="D542" s="36">
        <f>SUM(D514:D540)</f>
        <v>3627</v>
      </c>
      <c r="E542" s="36">
        <f>SUM(E514:E540)</f>
        <v>165215000</v>
      </c>
      <c r="H542" s="36">
        <f>SUM(H514:H540)</f>
        <v>0</v>
      </c>
      <c r="I542" s="36">
        <f>SUM(I514:I540)</f>
        <v>0</v>
      </c>
      <c r="J542" s="36">
        <f>SUM(J514:J540)</f>
        <v>0</v>
      </c>
      <c r="K542" s="36">
        <f>SUM(K514:K540)</f>
        <v>0</v>
      </c>
      <c r="N542" s="36">
        <f>SUM(N514:N540)</f>
        <v>0</v>
      </c>
      <c r="O542" s="36">
        <f>SUM(O514:O540)</f>
        <v>0</v>
      </c>
      <c r="P542" s="36">
        <f>SUM(P514:P540)</f>
        <v>0</v>
      </c>
      <c r="Q542" s="36">
        <f>SUM(Q514:Q540)</f>
        <v>0</v>
      </c>
      <c r="T542" s="36">
        <f>SUM(T514:T540)</f>
        <v>0</v>
      </c>
      <c r="U542" s="36">
        <f>SUM(U514:U540)</f>
        <v>0</v>
      </c>
      <c r="V542" s="36">
        <f>SUM(V514:V540)</f>
        <v>0</v>
      </c>
      <c r="W542" s="36">
        <f>SUM(W514:W540)</f>
        <v>0</v>
      </c>
      <c r="Z542" s="36">
        <f>SUM(Z514:Z540)</f>
        <v>0</v>
      </c>
      <c r="AA542" s="36">
        <f>SUM(AA514:AA540)</f>
        <v>0</v>
      </c>
      <c r="AB542" s="36">
        <f>SUM(AB514:AB540)</f>
        <v>0</v>
      </c>
      <c r="AC542" s="36">
        <f>SUM(AC514:AC540)</f>
        <v>0</v>
      </c>
      <c r="AF542" s="36">
        <f>SUM(AF514:AF540)</f>
        <v>0</v>
      </c>
      <c r="AG542" s="36">
        <f>SUM(AG514:AG540)</f>
        <v>0</v>
      </c>
      <c r="AH542" s="36">
        <f>SUM(AH514:AH540)</f>
        <v>0</v>
      </c>
      <c r="AI542" s="36">
        <f>SUM(AI514:AI540)</f>
        <v>0</v>
      </c>
      <c r="AL542" s="36">
        <f>SUM(AL514:AL540)</f>
        <v>0</v>
      </c>
      <c r="AM542" s="36">
        <f>SUM(AM514:AM540)</f>
        <v>0</v>
      </c>
      <c r="AN542" s="36">
        <f>SUM(AN514:AN540)</f>
        <v>0</v>
      </c>
      <c r="AO542" s="36">
        <f>SUM(AO514:AO540)</f>
        <v>0</v>
      </c>
      <c r="AR542" s="36">
        <f>SUM(AR514:AR540)</f>
        <v>0</v>
      </c>
      <c r="AS542" s="36">
        <f>SUM(AS514:AS540)</f>
        <v>0</v>
      </c>
      <c r="AT542" s="36">
        <f>SUM(AT514:AT540)</f>
        <v>0</v>
      </c>
      <c r="AU542" s="36">
        <f>SUM(AU514:AU540)</f>
        <v>0</v>
      </c>
      <c r="AX542" s="36">
        <f>SUM(AX514:AX540)</f>
        <v>0</v>
      </c>
      <c r="AY542" s="36">
        <f>SUM(AY514:AY540)</f>
        <v>0</v>
      </c>
      <c r="AZ542" s="36">
        <f>SUM(AZ514:AZ540)</f>
        <v>3627</v>
      </c>
      <c r="BA542" s="36">
        <f>SUM(BA514:BA540)</f>
        <v>165215000</v>
      </c>
    </row>
    <row r="543" spans="1:53">
      <c r="A543" s="37"/>
      <c r="B543" s="37"/>
      <c r="C543" s="37"/>
      <c r="D543" s="37"/>
      <c r="E543" s="37"/>
      <c r="F543" s="286"/>
      <c r="G543" s="37"/>
      <c r="H543" s="37">
        <v>0</v>
      </c>
      <c r="I543" s="37">
        <v>0</v>
      </c>
      <c r="J543" s="37"/>
      <c r="K543" s="37"/>
      <c r="L543" s="286"/>
      <c r="M543" s="37"/>
      <c r="N543" s="37">
        <v>0</v>
      </c>
      <c r="O543" s="37">
        <v>0</v>
      </c>
      <c r="P543" s="37"/>
      <c r="Q543" s="37"/>
      <c r="R543" s="286"/>
      <c r="S543" s="37"/>
      <c r="T543" s="37"/>
      <c r="U543" s="37"/>
      <c r="V543" s="37"/>
      <c r="W543" s="37"/>
      <c r="X543" s="286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</row>
    <row r="544" spans="1:53">
      <c r="H544" s="54" t="b">
        <f>+H543='Nota Masuk'!E350</f>
        <v>0</v>
      </c>
      <c r="I544" s="54" t="b">
        <f>+I543='Nota Masuk'!F350</f>
        <v>0</v>
      </c>
      <c r="K544" s="54" t="b">
        <f>'Nota Masuk'!J349=K542</f>
        <v>0</v>
      </c>
      <c r="N544" s="54" t="b">
        <f>+N543='Nota Jual'!D1036</f>
        <v>1</v>
      </c>
      <c r="O544" s="54" t="b">
        <f>+O543='Nota Jual'!E1036</f>
        <v>1</v>
      </c>
      <c r="Q544" s="54" t="b">
        <f>+Q542='Nota Jual'!G1035</f>
        <v>1</v>
      </c>
      <c r="V544" s="54" t="b">
        <f>+V542='Nota Jual'!H1035</f>
        <v>1</v>
      </c>
      <c r="W544" s="54" t="b">
        <f>+W542='Nota Jual'!I1035</f>
        <v>1</v>
      </c>
    </row>
    <row r="545" spans="1:53">
      <c r="A545" s="54" t="s">
        <v>24</v>
      </c>
      <c r="B545" s="54">
        <f>+'Nota Jual'!B1038</f>
        <v>12</v>
      </c>
      <c r="C545" s="54" t="str">
        <f>+'Nota Jual'!A1038</f>
        <v>Juni</v>
      </c>
    </row>
    <row r="546" spans="1:53">
      <c r="A546" s="55" t="s">
        <v>25</v>
      </c>
      <c r="B546" s="55"/>
      <c r="C546" s="55"/>
      <c r="D546" s="55"/>
      <c r="E546" s="55"/>
      <c r="F546" s="285"/>
      <c r="G546" s="55" t="s">
        <v>26</v>
      </c>
      <c r="H546" s="55"/>
      <c r="I546" s="55"/>
      <c r="J546" s="55"/>
      <c r="K546" s="55"/>
      <c r="L546" s="285"/>
      <c r="M546" s="55" t="s">
        <v>27</v>
      </c>
      <c r="N546" s="55"/>
      <c r="O546" s="55"/>
      <c r="P546" s="55"/>
      <c r="Q546" s="55"/>
      <c r="R546" s="285"/>
      <c r="S546" s="55" t="s">
        <v>37</v>
      </c>
      <c r="T546" s="55"/>
      <c r="U546" s="55"/>
      <c r="V546" s="55"/>
      <c r="W546" s="55"/>
      <c r="X546" s="285"/>
      <c r="Y546" s="55" t="s">
        <v>29</v>
      </c>
      <c r="Z546" s="55"/>
      <c r="AA546" s="55"/>
      <c r="AB546" s="55"/>
      <c r="AC546" s="55"/>
      <c r="AD546" s="55"/>
      <c r="AE546" s="55" t="s">
        <v>30</v>
      </c>
      <c r="AF546" s="55"/>
      <c r="AG546" s="55"/>
      <c r="AH546" s="55"/>
      <c r="AI546" s="55"/>
      <c r="AJ546" s="55"/>
      <c r="AK546" s="55" t="s">
        <v>31</v>
      </c>
      <c r="AL546" s="55"/>
      <c r="AM546" s="55"/>
      <c r="AN546" s="55"/>
      <c r="AO546" s="55"/>
      <c r="AP546" s="55"/>
      <c r="AQ546" s="55" t="s">
        <v>32</v>
      </c>
      <c r="AR546" s="55"/>
      <c r="AS546" s="55"/>
      <c r="AT546" s="55"/>
      <c r="AU546" s="55"/>
      <c r="AV546" s="55"/>
      <c r="AW546" s="55" t="s">
        <v>33</v>
      </c>
      <c r="AX546" s="55"/>
      <c r="AY546" s="55"/>
      <c r="AZ546" s="55"/>
      <c r="BA546" s="55"/>
    </row>
    <row r="547" spans="1:53">
      <c r="A547" s="56" t="s">
        <v>34</v>
      </c>
      <c r="B547" s="56" t="s">
        <v>11</v>
      </c>
      <c r="C547" s="56" t="s">
        <v>12</v>
      </c>
      <c r="D547" s="56" t="s">
        <v>35</v>
      </c>
      <c r="E547" s="56" t="s">
        <v>36</v>
      </c>
      <c r="G547" s="56" t="s">
        <v>34</v>
      </c>
      <c r="H547" s="56" t="s">
        <v>11</v>
      </c>
      <c r="I547" s="56" t="s">
        <v>12</v>
      </c>
      <c r="J547" s="56" t="s">
        <v>35</v>
      </c>
      <c r="K547" s="56" t="s">
        <v>36</v>
      </c>
      <c r="M547" s="56" t="s">
        <v>34</v>
      </c>
      <c r="N547" s="56" t="s">
        <v>11</v>
      </c>
      <c r="O547" s="56" t="s">
        <v>12</v>
      </c>
      <c r="P547" s="56" t="s">
        <v>35</v>
      </c>
      <c r="Q547" s="56" t="s">
        <v>36</v>
      </c>
      <c r="S547" s="56" t="s">
        <v>34</v>
      </c>
      <c r="T547" s="56" t="s">
        <v>11</v>
      </c>
      <c r="U547" s="56" t="s">
        <v>12</v>
      </c>
      <c r="V547" s="56" t="s">
        <v>35</v>
      </c>
      <c r="W547" s="56" t="s">
        <v>36</v>
      </c>
      <c r="Y547" s="56" t="s">
        <v>34</v>
      </c>
      <c r="Z547" s="56" t="s">
        <v>11</v>
      </c>
      <c r="AA547" s="56" t="s">
        <v>12</v>
      </c>
      <c r="AB547" s="56" t="s">
        <v>35</v>
      </c>
      <c r="AC547" s="56" t="s">
        <v>36</v>
      </c>
      <c r="AE547" s="56" t="s">
        <v>34</v>
      </c>
      <c r="AF547" s="56" t="s">
        <v>11</v>
      </c>
      <c r="AG547" s="56" t="s">
        <v>12</v>
      </c>
      <c r="AH547" s="56" t="s">
        <v>35</v>
      </c>
      <c r="AI547" s="56" t="s">
        <v>36</v>
      </c>
      <c r="AK547" s="56" t="s">
        <v>34</v>
      </c>
      <c r="AL547" s="56" t="s">
        <v>11</v>
      </c>
      <c r="AM547" s="56" t="s">
        <v>12</v>
      </c>
      <c r="AN547" s="56" t="s">
        <v>35</v>
      </c>
      <c r="AO547" s="56" t="s">
        <v>36</v>
      </c>
      <c r="AQ547" s="56" t="s">
        <v>34</v>
      </c>
      <c r="AR547" s="56" t="s">
        <v>11</v>
      </c>
      <c r="AS547" s="56" t="s">
        <v>12</v>
      </c>
      <c r="AT547" s="56" t="s">
        <v>35</v>
      </c>
      <c r="AU547" s="56" t="s">
        <v>36</v>
      </c>
      <c r="AW547" s="56" t="s">
        <v>34</v>
      </c>
      <c r="AX547" s="56" t="s">
        <v>11</v>
      </c>
      <c r="AY547" s="56" t="s">
        <v>12</v>
      </c>
      <c r="AZ547" s="56" t="s">
        <v>35</v>
      </c>
      <c r="BA547" s="56" t="s">
        <v>36</v>
      </c>
    </row>
    <row r="548" spans="1:53">
      <c r="A548" s="57">
        <f>+$A$4</f>
        <v>75</v>
      </c>
      <c r="B548" s="36"/>
      <c r="C548" s="36"/>
      <c r="D548" s="36">
        <f t="shared" ref="D548" si="790">AZ514</f>
        <v>83</v>
      </c>
      <c r="E548" s="36">
        <f t="shared" ref="E548" si="791">+D548*A548*1000</f>
        <v>6225000</v>
      </c>
      <c r="G548" s="57">
        <f>+$A$4</f>
        <v>75</v>
      </c>
      <c r="H548" s="36"/>
      <c r="I548" s="36"/>
      <c r="J548" s="36">
        <f t="shared" ref="J548" si="792">+(H548*12)+I548</f>
        <v>0</v>
      </c>
      <c r="K548" s="36">
        <f t="shared" ref="K548" si="793">+J548*G548*1000</f>
        <v>0</v>
      </c>
      <c r="M548" s="57">
        <f>+$A$4</f>
        <v>75</v>
      </c>
      <c r="N548" s="36"/>
      <c r="O548" s="36"/>
      <c r="P548" s="36">
        <f t="shared" ref="P548" si="794">+(N548*12)+O548</f>
        <v>0</v>
      </c>
      <c r="Q548" s="36">
        <f t="shared" ref="Q548" si="795">+P548*M548*1000</f>
        <v>0</v>
      </c>
      <c r="S548" s="57">
        <f>+$A$4</f>
        <v>75</v>
      </c>
      <c r="T548" s="36"/>
      <c r="U548" s="36"/>
      <c r="V548" s="36">
        <f t="shared" ref="V548" si="796">+(T548*12)+U548</f>
        <v>0</v>
      </c>
      <c r="W548" s="36">
        <f t="shared" ref="W548" si="797">+V548*S548*1000</f>
        <v>0</v>
      </c>
      <c r="Y548" s="57">
        <f>+$A$4</f>
        <v>75</v>
      </c>
      <c r="Z548" s="36"/>
      <c r="AA548" s="36"/>
      <c r="AB548" s="36">
        <f t="shared" ref="AB548" si="798">+(Z548*12)+AA548</f>
        <v>0</v>
      </c>
      <c r="AC548" s="36">
        <f t="shared" ref="AC548" si="799">+AB548*Y548*1000</f>
        <v>0</v>
      </c>
      <c r="AE548" s="57">
        <f>+$A$4</f>
        <v>75</v>
      </c>
      <c r="AF548" s="36"/>
      <c r="AG548" s="36"/>
      <c r="AH548" s="36">
        <f t="shared" ref="AH548" si="800">+(AF548*12)+AG548</f>
        <v>0</v>
      </c>
      <c r="AI548" s="36">
        <f t="shared" ref="AI548" si="801">+AH548*AE548*1000</f>
        <v>0</v>
      </c>
      <c r="AK548" s="57">
        <f>+$A$4</f>
        <v>75</v>
      </c>
      <c r="AL548" s="36"/>
      <c r="AM548" s="36"/>
      <c r="AN548" s="36">
        <f t="shared" ref="AN548" si="802">+(AL548*12)+AM548</f>
        <v>0</v>
      </c>
      <c r="AO548" s="36">
        <f t="shared" ref="AO548" si="803">+AN548*AK548*1000</f>
        <v>0</v>
      </c>
      <c r="AQ548" s="57">
        <f>+$A$4</f>
        <v>75</v>
      </c>
      <c r="AR548" s="36"/>
      <c r="AS548" s="36"/>
      <c r="AT548" s="36">
        <f t="shared" ref="AT548" si="804">+(AR548*12)+AS548</f>
        <v>0</v>
      </c>
      <c r="AU548" s="36">
        <f t="shared" ref="AU548" si="805">+AT548*AQ548*1000</f>
        <v>0</v>
      </c>
      <c r="AW548" s="57">
        <f>+$A$4</f>
        <v>75</v>
      </c>
      <c r="AX548" s="36"/>
      <c r="AY548" s="36"/>
      <c r="AZ548" s="36">
        <f t="shared" ref="AZ548" si="806">+D548+J548-P548+V548+AB548-AH548+AN548-AT548</f>
        <v>83</v>
      </c>
      <c r="BA548" s="36">
        <f t="shared" ref="BA548" si="807">+AZ548*AW548*1000</f>
        <v>6225000</v>
      </c>
    </row>
    <row r="549" spans="1:53">
      <c r="A549" s="57">
        <f>$A$5</f>
        <v>58</v>
      </c>
      <c r="B549" s="36"/>
      <c r="C549" s="36"/>
      <c r="D549" s="36">
        <f t="shared" ref="D549:D572" si="808">AZ515</f>
        <v>73</v>
      </c>
      <c r="E549" s="36">
        <f t="shared" ref="E549:E574" si="809">+D549*A549*1000</f>
        <v>4234000</v>
      </c>
      <c r="G549" s="57">
        <f>$A$5</f>
        <v>58</v>
      </c>
      <c r="H549" s="36"/>
      <c r="I549" s="36"/>
      <c r="J549" s="36">
        <f t="shared" ref="J549:J574" si="810">+(H549*12)+I549</f>
        <v>0</v>
      </c>
      <c r="K549" s="36">
        <f t="shared" ref="K549:K574" si="811">+J549*G549*1000</f>
        <v>0</v>
      </c>
      <c r="M549" s="57">
        <f>$A$5</f>
        <v>58</v>
      </c>
      <c r="N549" s="36"/>
      <c r="O549" s="36"/>
      <c r="P549" s="36">
        <f t="shared" ref="P549:P574" si="812">+(N549*12)+O549</f>
        <v>0</v>
      </c>
      <c r="Q549" s="36">
        <f t="shared" ref="Q549:Q574" si="813">+P549*M549*1000</f>
        <v>0</v>
      </c>
      <c r="S549" s="57">
        <f>$A$5</f>
        <v>58</v>
      </c>
      <c r="T549" s="36"/>
      <c r="U549" s="36"/>
      <c r="V549" s="36">
        <f t="shared" ref="V549:V574" si="814">+(T549*12)+U549</f>
        <v>0</v>
      </c>
      <c r="W549" s="36">
        <f t="shared" ref="W549:W574" si="815">+V549*S549*1000</f>
        <v>0</v>
      </c>
      <c r="Y549" s="57">
        <f>$A$5</f>
        <v>58</v>
      </c>
      <c r="Z549" s="36"/>
      <c r="AA549" s="36"/>
      <c r="AB549" s="36">
        <f t="shared" ref="AB549:AB574" si="816">+(Z549*12)+AA549</f>
        <v>0</v>
      </c>
      <c r="AC549" s="36">
        <f t="shared" ref="AC549:AC574" si="817">+AB549*Y549*1000</f>
        <v>0</v>
      </c>
      <c r="AE549" s="57">
        <f>$A$5</f>
        <v>58</v>
      </c>
      <c r="AF549" s="36"/>
      <c r="AG549" s="36"/>
      <c r="AH549" s="36">
        <f t="shared" ref="AH549:AH574" si="818">+(AF549*12)+AG549</f>
        <v>0</v>
      </c>
      <c r="AI549" s="36">
        <f t="shared" ref="AI549:AI574" si="819">+AH549*AE549*1000</f>
        <v>0</v>
      </c>
      <c r="AK549" s="57">
        <f>$A$5</f>
        <v>58</v>
      </c>
      <c r="AL549" s="36"/>
      <c r="AM549" s="36"/>
      <c r="AN549" s="36">
        <f t="shared" ref="AN549:AN574" si="820">+(AL549*12)+AM549</f>
        <v>0</v>
      </c>
      <c r="AO549" s="36">
        <f t="shared" ref="AO549:AO574" si="821">+AN549*AK549*1000</f>
        <v>0</v>
      </c>
      <c r="AQ549" s="57">
        <f>$A$5</f>
        <v>58</v>
      </c>
      <c r="AR549" s="36"/>
      <c r="AS549" s="36"/>
      <c r="AT549" s="36">
        <f t="shared" ref="AT549:AT574" si="822">+(AR549*12)+AS549</f>
        <v>0</v>
      </c>
      <c r="AU549" s="36">
        <f t="shared" ref="AU549:AU574" si="823">+AT549*AQ549*1000</f>
        <v>0</v>
      </c>
      <c r="AW549" s="57">
        <f>$A$5</f>
        <v>58</v>
      </c>
      <c r="AX549" s="36"/>
      <c r="AY549" s="36"/>
      <c r="AZ549" s="36">
        <f t="shared" ref="AZ549:AZ574" si="824">+D549+J549-P549+V549+AB549-AH549+AN549-AT549</f>
        <v>73</v>
      </c>
      <c r="BA549" s="36">
        <f t="shared" ref="BA549:BA574" si="825">+AZ549*AW549*1000</f>
        <v>4234000</v>
      </c>
    </row>
    <row r="550" spans="1:53">
      <c r="A550" s="57">
        <f>+$A$6</f>
        <v>80</v>
      </c>
      <c r="B550" s="36"/>
      <c r="C550" s="36"/>
      <c r="D550" s="36">
        <f>AZ516</f>
        <v>-12</v>
      </c>
      <c r="E550" s="36">
        <f t="shared" si="809"/>
        <v>-960000</v>
      </c>
      <c r="G550" s="57">
        <f>+$A$6</f>
        <v>80</v>
      </c>
      <c r="H550" s="36"/>
      <c r="I550" s="36"/>
      <c r="J550" s="36">
        <f t="shared" si="810"/>
        <v>0</v>
      </c>
      <c r="K550" s="36">
        <f t="shared" si="811"/>
        <v>0</v>
      </c>
      <c r="M550" s="57">
        <f>+$A$6</f>
        <v>80</v>
      </c>
      <c r="N550" s="36"/>
      <c r="O550" s="36"/>
      <c r="P550" s="36">
        <f t="shared" si="812"/>
        <v>0</v>
      </c>
      <c r="Q550" s="36">
        <f t="shared" si="813"/>
        <v>0</v>
      </c>
      <c r="S550" s="57">
        <f>+$A$6</f>
        <v>80</v>
      </c>
      <c r="T550" s="36"/>
      <c r="U550" s="36"/>
      <c r="V550" s="36">
        <f t="shared" si="814"/>
        <v>0</v>
      </c>
      <c r="W550" s="36">
        <f t="shared" si="815"/>
        <v>0</v>
      </c>
      <c r="Y550" s="57">
        <f>+$A$6</f>
        <v>80</v>
      </c>
      <c r="Z550" s="36"/>
      <c r="AA550" s="36"/>
      <c r="AB550" s="36">
        <f t="shared" si="816"/>
        <v>0</v>
      </c>
      <c r="AC550" s="36">
        <f t="shared" si="817"/>
        <v>0</v>
      </c>
      <c r="AE550" s="57">
        <f>+$A$6</f>
        <v>80</v>
      </c>
      <c r="AF550" s="36"/>
      <c r="AG550" s="36"/>
      <c r="AH550" s="36">
        <f t="shared" si="818"/>
        <v>0</v>
      </c>
      <c r="AI550" s="36">
        <f t="shared" si="819"/>
        <v>0</v>
      </c>
      <c r="AK550" s="57">
        <f>+$A$6</f>
        <v>80</v>
      </c>
      <c r="AL550" s="36"/>
      <c r="AM550" s="36"/>
      <c r="AN550" s="36">
        <f t="shared" si="820"/>
        <v>0</v>
      </c>
      <c r="AO550" s="36">
        <f t="shared" si="821"/>
        <v>0</v>
      </c>
      <c r="AQ550" s="57">
        <f>+$A$6</f>
        <v>80</v>
      </c>
      <c r="AR550" s="36"/>
      <c r="AS550" s="36"/>
      <c r="AT550" s="36">
        <f t="shared" si="822"/>
        <v>0</v>
      </c>
      <c r="AU550" s="36">
        <f t="shared" si="823"/>
        <v>0</v>
      </c>
      <c r="AW550" s="57">
        <f>+$A$6</f>
        <v>80</v>
      </c>
      <c r="AX550" s="36"/>
      <c r="AY550" s="36"/>
      <c r="AZ550" s="36">
        <f t="shared" si="824"/>
        <v>-12</v>
      </c>
      <c r="BA550" s="36">
        <f t="shared" si="825"/>
        <v>-960000</v>
      </c>
    </row>
    <row r="551" spans="1:53">
      <c r="A551" s="57">
        <f>+$A$7</f>
        <v>60</v>
      </c>
      <c r="B551" s="36"/>
      <c r="C551" s="36"/>
      <c r="D551" s="36">
        <f t="shared" si="808"/>
        <v>78</v>
      </c>
      <c r="E551" s="36">
        <f t="shared" si="809"/>
        <v>4680000</v>
      </c>
      <c r="G551" s="57">
        <f>+$A$7</f>
        <v>60</v>
      </c>
      <c r="H551" s="36"/>
      <c r="I551" s="36"/>
      <c r="J551" s="36">
        <f t="shared" si="810"/>
        <v>0</v>
      </c>
      <c r="K551" s="36">
        <f t="shared" si="811"/>
        <v>0</v>
      </c>
      <c r="M551" s="57">
        <f>+$A$7</f>
        <v>60</v>
      </c>
      <c r="N551" s="36"/>
      <c r="O551" s="36"/>
      <c r="P551" s="36">
        <f t="shared" si="812"/>
        <v>0</v>
      </c>
      <c r="Q551" s="36">
        <f t="shared" si="813"/>
        <v>0</v>
      </c>
      <c r="S551" s="57">
        <f>+$A$7</f>
        <v>60</v>
      </c>
      <c r="T551" s="36"/>
      <c r="U551" s="36"/>
      <c r="V551" s="36">
        <f t="shared" si="814"/>
        <v>0</v>
      </c>
      <c r="W551" s="36">
        <f t="shared" si="815"/>
        <v>0</v>
      </c>
      <c r="Y551" s="57">
        <f>+$A$7</f>
        <v>60</v>
      </c>
      <c r="Z551" s="36"/>
      <c r="AA551" s="36"/>
      <c r="AB551" s="36">
        <f t="shared" si="816"/>
        <v>0</v>
      </c>
      <c r="AC551" s="36">
        <f t="shared" si="817"/>
        <v>0</v>
      </c>
      <c r="AE551" s="57">
        <f>+$A$7</f>
        <v>60</v>
      </c>
      <c r="AF551" s="36"/>
      <c r="AG551" s="36"/>
      <c r="AH551" s="36">
        <f t="shared" si="818"/>
        <v>0</v>
      </c>
      <c r="AI551" s="36">
        <f t="shared" si="819"/>
        <v>0</v>
      </c>
      <c r="AK551" s="57">
        <f>+$A$7</f>
        <v>60</v>
      </c>
      <c r="AL551" s="36"/>
      <c r="AM551" s="36"/>
      <c r="AN551" s="36">
        <f t="shared" si="820"/>
        <v>0</v>
      </c>
      <c r="AO551" s="36">
        <f t="shared" si="821"/>
        <v>0</v>
      </c>
      <c r="AQ551" s="57">
        <f>+$A$7</f>
        <v>60</v>
      </c>
      <c r="AR551" s="36"/>
      <c r="AS551" s="36"/>
      <c r="AT551" s="36">
        <f t="shared" si="822"/>
        <v>0</v>
      </c>
      <c r="AU551" s="36">
        <f t="shared" si="823"/>
        <v>0</v>
      </c>
      <c r="AW551" s="57">
        <f>+$A$7</f>
        <v>60</v>
      </c>
      <c r="AX551" s="36"/>
      <c r="AY551" s="36"/>
      <c r="AZ551" s="36">
        <f t="shared" si="824"/>
        <v>78</v>
      </c>
      <c r="BA551" s="36">
        <f t="shared" si="825"/>
        <v>4680000</v>
      </c>
    </row>
    <row r="552" spans="1:53">
      <c r="A552" s="57">
        <f>+$A$8</f>
        <v>82</v>
      </c>
      <c r="B552" s="36"/>
      <c r="C552" s="36"/>
      <c r="D552" s="36">
        <f t="shared" si="808"/>
        <v>25</v>
      </c>
      <c r="E552" s="36">
        <f t="shared" si="809"/>
        <v>2050000</v>
      </c>
      <c r="G552" s="57">
        <f>+$A$8</f>
        <v>82</v>
      </c>
      <c r="H552" s="36"/>
      <c r="I552" s="36"/>
      <c r="J552" s="36">
        <f t="shared" si="810"/>
        <v>0</v>
      </c>
      <c r="K552" s="36">
        <f t="shared" si="811"/>
        <v>0</v>
      </c>
      <c r="M552" s="57">
        <f>+$A$8</f>
        <v>82</v>
      </c>
      <c r="N552" s="36"/>
      <c r="O552" s="36"/>
      <c r="P552" s="36">
        <f t="shared" si="812"/>
        <v>0</v>
      </c>
      <c r="Q552" s="36">
        <f t="shared" si="813"/>
        <v>0</v>
      </c>
      <c r="S552" s="57">
        <f>+$A$8</f>
        <v>82</v>
      </c>
      <c r="T552" s="36"/>
      <c r="U552" s="36"/>
      <c r="V552" s="36">
        <f t="shared" si="814"/>
        <v>0</v>
      </c>
      <c r="W552" s="36">
        <f t="shared" si="815"/>
        <v>0</v>
      </c>
      <c r="Y552" s="57">
        <f>+$A$8</f>
        <v>82</v>
      </c>
      <c r="Z552" s="36"/>
      <c r="AA552" s="36"/>
      <c r="AB552" s="36">
        <f t="shared" si="816"/>
        <v>0</v>
      </c>
      <c r="AC552" s="36">
        <f t="shared" si="817"/>
        <v>0</v>
      </c>
      <c r="AE552" s="57">
        <f>+$A$8</f>
        <v>82</v>
      </c>
      <c r="AF552" s="36"/>
      <c r="AG552" s="36"/>
      <c r="AH552" s="36">
        <f t="shared" si="818"/>
        <v>0</v>
      </c>
      <c r="AI552" s="36">
        <f t="shared" si="819"/>
        <v>0</v>
      </c>
      <c r="AK552" s="57">
        <f>+$A$8</f>
        <v>82</v>
      </c>
      <c r="AL552" s="36"/>
      <c r="AM552" s="36"/>
      <c r="AN552" s="36">
        <f t="shared" si="820"/>
        <v>0</v>
      </c>
      <c r="AO552" s="36">
        <f t="shared" si="821"/>
        <v>0</v>
      </c>
      <c r="AQ552" s="57">
        <f>+$A$8</f>
        <v>82</v>
      </c>
      <c r="AR552" s="36"/>
      <c r="AS552" s="36"/>
      <c r="AT552" s="36">
        <f t="shared" si="822"/>
        <v>0</v>
      </c>
      <c r="AU552" s="36">
        <f t="shared" si="823"/>
        <v>0</v>
      </c>
      <c r="AW552" s="57">
        <f>+$A$8</f>
        <v>82</v>
      </c>
      <c r="AX552" s="36"/>
      <c r="AY552" s="36"/>
      <c r="AZ552" s="36">
        <f t="shared" si="824"/>
        <v>25</v>
      </c>
      <c r="BA552" s="36">
        <f t="shared" si="825"/>
        <v>2050000</v>
      </c>
    </row>
    <row r="553" spans="1:53">
      <c r="A553" s="57">
        <f>+$A$9</f>
        <v>70</v>
      </c>
      <c r="B553" s="36"/>
      <c r="C553" s="36"/>
      <c r="D553" s="36">
        <f t="shared" si="808"/>
        <v>4</v>
      </c>
      <c r="E553" s="36">
        <f t="shared" si="809"/>
        <v>280000</v>
      </c>
      <c r="G553" s="57">
        <f>+$A$9</f>
        <v>70</v>
      </c>
      <c r="H553" s="36"/>
      <c r="I553" s="36"/>
      <c r="J553" s="36">
        <f t="shared" si="810"/>
        <v>0</v>
      </c>
      <c r="K553" s="36">
        <f t="shared" si="811"/>
        <v>0</v>
      </c>
      <c r="M553" s="57">
        <f>+$A$9</f>
        <v>70</v>
      </c>
      <c r="N553" s="36"/>
      <c r="O553" s="36"/>
      <c r="P553" s="36">
        <f t="shared" si="812"/>
        <v>0</v>
      </c>
      <c r="Q553" s="36">
        <f t="shared" si="813"/>
        <v>0</v>
      </c>
      <c r="S553" s="57">
        <f>+$A$9</f>
        <v>70</v>
      </c>
      <c r="T553" s="36"/>
      <c r="U553" s="36"/>
      <c r="V553" s="36">
        <f t="shared" si="814"/>
        <v>0</v>
      </c>
      <c r="W553" s="36">
        <f t="shared" si="815"/>
        <v>0</v>
      </c>
      <c r="Y553" s="57">
        <f>+$A$9</f>
        <v>70</v>
      </c>
      <c r="Z553" s="36"/>
      <c r="AA553" s="36"/>
      <c r="AB553" s="36">
        <f t="shared" si="816"/>
        <v>0</v>
      </c>
      <c r="AC553" s="36">
        <f t="shared" si="817"/>
        <v>0</v>
      </c>
      <c r="AE553" s="57">
        <f>+$A$9</f>
        <v>70</v>
      </c>
      <c r="AF553" s="36"/>
      <c r="AG553" s="36"/>
      <c r="AH553" s="36">
        <f t="shared" si="818"/>
        <v>0</v>
      </c>
      <c r="AI553" s="36">
        <f t="shared" si="819"/>
        <v>0</v>
      </c>
      <c r="AK553" s="57">
        <f>+$A$9</f>
        <v>70</v>
      </c>
      <c r="AL553" s="36"/>
      <c r="AM553" s="36"/>
      <c r="AN553" s="36">
        <f t="shared" si="820"/>
        <v>0</v>
      </c>
      <c r="AO553" s="36">
        <f t="shared" si="821"/>
        <v>0</v>
      </c>
      <c r="AQ553" s="57">
        <f>+$A$9</f>
        <v>70</v>
      </c>
      <c r="AR553" s="36"/>
      <c r="AS553" s="36"/>
      <c r="AT553" s="36">
        <f t="shared" si="822"/>
        <v>0</v>
      </c>
      <c r="AU553" s="36">
        <f t="shared" si="823"/>
        <v>0</v>
      </c>
      <c r="AW553" s="57">
        <f>+$A$9</f>
        <v>70</v>
      </c>
      <c r="AX553" s="36"/>
      <c r="AY553" s="36"/>
      <c r="AZ553" s="36">
        <f t="shared" si="824"/>
        <v>4</v>
      </c>
      <c r="BA553" s="36">
        <f t="shared" si="825"/>
        <v>280000</v>
      </c>
    </row>
    <row r="554" spans="1:53">
      <c r="A554" s="57">
        <f>+$A$10</f>
        <v>90</v>
      </c>
      <c r="B554" s="36"/>
      <c r="C554" s="36"/>
      <c r="D554" s="36">
        <f t="shared" si="808"/>
        <v>-276</v>
      </c>
      <c r="E554" s="36">
        <f t="shared" si="809"/>
        <v>-24840000</v>
      </c>
      <c r="G554" s="57">
        <f>+$A$10</f>
        <v>90</v>
      </c>
      <c r="H554" s="36"/>
      <c r="I554" s="36"/>
      <c r="J554" s="36">
        <f t="shared" si="810"/>
        <v>0</v>
      </c>
      <c r="K554" s="36">
        <f t="shared" si="811"/>
        <v>0</v>
      </c>
      <c r="M554" s="57">
        <f>+$A$10</f>
        <v>90</v>
      </c>
      <c r="N554" s="36"/>
      <c r="O554" s="36"/>
      <c r="P554" s="36">
        <f t="shared" si="812"/>
        <v>0</v>
      </c>
      <c r="Q554" s="36">
        <f t="shared" si="813"/>
        <v>0</v>
      </c>
      <c r="S554" s="57">
        <f>+$A$10</f>
        <v>90</v>
      </c>
      <c r="T554" s="36"/>
      <c r="U554" s="36"/>
      <c r="V554" s="36">
        <f t="shared" si="814"/>
        <v>0</v>
      </c>
      <c r="W554" s="36">
        <f t="shared" si="815"/>
        <v>0</v>
      </c>
      <c r="Y554" s="57">
        <f>+$A$10</f>
        <v>90</v>
      </c>
      <c r="Z554" s="36"/>
      <c r="AA554" s="36"/>
      <c r="AB554" s="36">
        <f t="shared" si="816"/>
        <v>0</v>
      </c>
      <c r="AC554" s="36">
        <f t="shared" si="817"/>
        <v>0</v>
      </c>
      <c r="AE554" s="57">
        <f>+$A$10</f>
        <v>90</v>
      </c>
      <c r="AF554" s="36"/>
      <c r="AG554" s="36"/>
      <c r="AH554" s="36">
        <f t="shared" si="818"/>
        <v>0</v>
      </c>
      <c r="AI554" s="36">
        <f t="shared" si="819"/>
        <v>0</v>
      </c>
      <c r="AK554" s="57">
        <f>+$A$10</f>
        <v>90</v>
      </c>
      <c r="AL554" s="36"/>
      <c r="AM554" s="36"/>
      <c r="AN554" s="36">
        <f t="shared" si="820"/>
        <v>0</v>
      </c>
      <c r="AO554" s="36">
        <f t="shared" si="821"/>
        <v>0</v>
      </c>
      <c r="AQ554" s="57">
        <f>+$A$10</f>
        <v>90</v>
      </c>
      <c r="AR554" s="36"/>
      <c r="AS554" s="36"/>
      <c r="AT554" s="36">
        <f t="shared" si="822"/>
        <v>0</v>
      </c>
      <c r="AU554" s="36">
        <f t="shared" si="823"/>
        <v>0</v>
      </c>
      <c r="AW554" s="57">
        <f>+$A$10</f>
        <v>90</v>
      </c>
      <c r="AX554" s="36"/>
      <c r="AY554" s="36"/>
      <c r="AZ554" s="36">
        <f t="shared" si="824"/>
        <v>-276</v>
      </c>
      <c r="BA554" s="36">
        <f t="shared" si="825"/>
        <v>-24840000</v>
      </c>
    </row>
    <row r="555" spans="1:53">
      <c r="A555" s="57">
        <f>+$A$11</f>
        <v>68</v>
      </c>
      <c r="B555" s="36"/>
      <c r="C555" s="36"/>
      <c r="D555" s="36">
        <f t="shared" si="808"/>
        <v>1</v>
      </c>
      <c r="E555" s="36">
        <f t="shared" si="809"/>
        <v>68000</v>
      </c>
      <c r="G555" s="57">
        <f>+$A$11</f>
        <v>68</v>
      </c>
      <c r="H555" s="36"/>
      <c r="I555" s="36"/>
      <c r="J555" s="36">
        <f t="shared" si="810"/>
        <v>0</v>
      </c>
      <c r="K555" s="36">
        <f t="shared" si="811"/>
        <v>0</v>
      </c>
      <c r="M555" s="57">
        <f>+$A$11</f>
        <v>68</v>
      </c>
      <c r="N555" s="36"/>
      <c r="O555" s="36"/>
      <c r="P555" s="36">
        <f t="shared" si="812"/>
        <v>0</v>
      </c>
      <c r="Q555" s="36">
        <f t="shared" si="813"/>
        <v>0</v>
      </c>
      <c r="S555" s="57">
        <f>+$A$11</f>
        <v>68</v>
      </c>
      <c r="T555" s="36"/>
      <c r="U555" s="36"/>
      <c r="V555" s="36">
        <f t="shared" si="814"/>
        <v>0</v>
      </c>
      <c r="W555" s="36">
        <f t="shared" si="815"/>
        <v>0</v>
      </c>
      <c r="Y555" s="57">
        <f>+$A$11</f>
        <v>68</v>
      </c>
      <c r="Z555" s="36"/>
      <c r="AA555" s="36"/>
      <c r="AB555" s="36">
        <f t="shared" si="816"/>
        <v>0</v>
      </c>
      <c r="AC555" s="36">
        <f t="shared" si="817"/>
        <v>0</v>
      </c>
      <c r="AE555" s="57">
        <f>+$A$11</f>
        <v>68</v>
      </c>
      <c r="AF555" s="36"/>
      <c r="AG555" s="36"/>
      <c r="AH555" s="36">
        <f t="shared" si="818"/>
        <v>0</v>
      </c>
      <c r="AI555" s="36">
        <f t="shared" si="819"/>
        <v>0</v>
      </c>
      <c r="AK555" s="57">
        <f>+$A$11</f>
        <v>68</v>
      </c>
      <c r="AL555" s="36"/>
      <c r="AM555" s="36"/>
      <c r="AN555" s="36">
        <f t="shared" si="820"/>
        <v>0</v>
      </c>
      <c r="AO555" s="36">
        <f t="shared" si="821"/>
        <v>0</v>
      </c>
      <c r="AQ555" s="57">
        <f>+$A$11</f>
        <v>68</v>
      </c>
      <c r="AR555" s="36"/>
      <c r="AS555" s="36"/>
      <c r="AT555" s="36">
        <f t="shared" si="822"/>
        <v>0</v>
      </c>
      <c r="AU555" s="36">
        <f t="shared" si="823"/>
        <v>0</v>
      </c>
      <c r="AW555" s="57">
        <f>+$A$11</f>
        <v>68</v>
      </c>
      <c r="AX555" s="36"/>
      <c r="AY555" s="36"/>
      <c r="AZ555" s="36">
        <f t="shared" si="824"/>
        <v>1</v>
      </c>
      <c r="BA555" s="36">
        <f t="shared" si="825"/>
        <v>68000</v>
      </c>
    </row>
    <row r="556" spans="1:53">
      <c r="A556" s="57">
        <f>+$A$12</f>
        <v>135</v>
      </c>
      <c r="B556" s="36"/>
      <c r="C556" s="36"/>
      <c r="D556" s="36">
        <f t="shared" si="808"/>
        <v>59</v>
      </c>
      <c r="E556" s="36">
        <f t="shared" si="809"/>
        <v>7965000</v>
      </c>
      <c r="G556" s="57">
        <f>+$A$12</f>
        <v>135</v>
      </c>
      <c r="H556" s="36"/>
      <c r="I556" s="36"/>
      <c r="J556" s="36">
        <f t="shared" si="810"/>
        <v>0</v>
      </c>
      <c r="K556" s="36">
        <f t="shared" si="811"/>
        <v>0</v>
      </c>
      <c r="M556" s="57">
        <f>+$A$12</f>
        <v>135</v>
      </c>
      <c r="N556" s="36"/>
      <c r="O556" s="36"/>
      <c r="P556" s="36">
        <f t="shared" si="812"/>
        <v>0</v>
      </c>
      <c r="Q556" s="36">
        <f t="shared" si="813"/>
        <v>0</v>
      </c>
      <c r="S556" s="57">
        <f>+$A$12</f>
        <v>135</v>
      </c>
      <c r="T556" s="36"/>
      <c r="U556" s="36"/>
      <c r="V556" s="36">
        <f t="shared" si="814"/>
        <v>0</v>
      </c>
      <c r="W556" s="36">
        <f t="shared" si="815"/>
        <v>0</v>
      </c>
      <c r="Y556" s="57">
        <f>+$A$12</f>
        <v>135</v>
      </c>
      <c r="Z556" s="36"/>
      <c r="AA556" s="36"/>
      <c r="AB556" s="36">
        <f t="shared" si="816"/>
        <v>0</v>
      </c>
      <c r="AC556" s="36">
        <f t="shared" si="817"/>
        <v>0</v>
      </c>
      <c r="AE556" s="57">
        <f>+$A$12</f>
        <v>135</v>
      </c>
      <c r="AF556" s="36"/>
      <c r="AG556" s="36"/>
      <c r="AH556" s="36">
        <f t="shared" si="818"/>
        <v>0</v>
      </c>
      <c r="AI556" s="36">
        <f t="shared" si="819"/>
        <v>0</v>
      </c>
      <c r="AK556" s="57">
        <f>+$A$12</f>
        <v>135</v>
      </c>
      <c r="AL556" s="36"/>
      <c r="AM556" s="36"/>
      <c r="AN556" s="36">
        <f t="shared" si="820"/>
        <v>0</v>
      </c>
      <c r="AO556" s="36">
        <f t="shared" si="821"/>
        <v>0</v>
      </c>
      <c r="AQ556" s="57">
        <f>+$A$12</f>
        <v>135</v>
      </c>
      <c r="AR556" s="36"/>
      <c r="AS556" s="36"/>
      <c r="AT556" s="36">
        <f t="shared" si="822"/>
        <v>0</v>
      </c>
      <c r="AU556" s="36">
        <f t="shared" si="823"/>
        <v>0</v>
      </c>
      <c r="AW556" s="57">
        <f>+$A$12</f>
        <v>135</v>
      </c>
      <c r="AX556" s="36"/>
      <c r="AY556" s="36"/>
      <c r="AZ556" s="36">
        <f t="shared" si="824"/>
        <v>59</v>
      </c>
      <c r="BA556" s="36">
        <f t="shared" si="825"/>
        <v>7965000</v>
      </c>
    </row>
    <row r="557" spans="1:53">
      <c r="A557" s="57">
        <f>+$A$13</f>
        <v>100</v>
      </c>
      <c r="B557" s="36"/>
      <c r="C557" s="36"/>
      <c r="D557" s="36">
        <f t="shared" si="808"/>
        <v>5</v>
      </c>
      <c r="E557" s="36">
        <f t="shared" si="809"/>
        <v>500000</v>
      </c>
      <c r="G557" s="57">
        <f>+$A$13</f>
        <v>100</v>
      </c>
      <c r="H557" s="36"/>
      <c r="I557" s="36"/>
      <c r="J557" s="36">
        <f t="shared" si="810"/>
        <v>0</v>
      </c>
      <c r="K557" s="36">
        <f t="shared" si="811"/>
        <v>0</v>
      </c>
      <c r="M557" s="57">
        <f>+$A$13</f>
        <v>100</v>
      </c>
      <c r="N557" s="36"/>
      <c r="O557" s="36"/>
      <c r="P557" s="36">
        <f t="shared" si="812"/>
        <v>0</v>
      </c>
      <c r="Q557" s="36">
        <f t="shared" si="813"/>
        <v>0</v>
      </c>
      <c r="S557" s="57">
        <f>+$A$13</f>
        <v>100</v>
      </c>
      <c r="T557" s="36"/>
      <c r="U557" s="36"/>
      <c r="V557" s="36">
        <f t="shared" si="814"/>
        <v>0</v>
      </c>
      <c r="W557" s="36">
        <f t="shared" si="815"/>
        <v>0</v>
      </c>
      <c r="Y557" s="57">
        <f>+$A$13</f>
        <v>100</v>
      </c>
      <c r="Z557" s="36"/>
      <c r="AA557" s="36"/>
      <c r="AB557" s="36">
        <f t="shared" si="816"/>
        <v>0</v>
      </c>
      <c r="AC557" s="36">
        <f t="shared" si="817"/>
        <v>0</v>
      </c>
      <c r="AE557" s="57">
        <f>+$A$13</f>
        <v>100</v>
      </c>
      <c r="AF557" s="36"/>
      <c r="AG557" s="36"/>
      <c r="AH557" s="36">
        <f t="shared" si="818"/>
        <v>0</v>
      </c>
      <c r="AI557" s="36">
        <f t="shared" si="819"/>
        <v>0</v>
      </c>
      <c r="AK557" s="57">
        <f>+$A$13</f>
        <v>100</v>
      </c>
      <c r="AL557" s="36"/>
      <c r="AM557" s="36"/>
      <c r="AN557" s="36">
        <f t="shared" si="820"/>
        <v>0</v>
      </c>
      <c r="AO557" s="36">
        <f t="shared" si="821"/>
        <v>0</v>
      </c>
      <c r="AQ557" s="57">
        <f>+$A$13</f>
        <v>100</v>
      </c>
      <c r="AR557" s="36"/>
      <c r="AS557" s="36"/>
      <c r="AT557" s="36">
        <f t="shared" si="822"/>
        <v>0</v>
      </c>
      <c r="AU557" s="36">
        <f t="shared" si="823"/>
        <v>0</v>
      </c>
      <c r="AW557" s="57">
        <f>+$A$13</f>
        <v>100</v>
      </c>
      <c r="AX557" s="36"/>
      <c r="AY557" s="36"/>
      <c r="AZ557" s="36">
        <f t="shared" si="824"/>
        <v>5</v>
      </c>
      <c r="BA557" s="36">
        <f t="shared" si="825"/>
        <v>500000</v>
      </c>
    </row>
    <row r="558" spans="1:53">
      <c r="A558" s="57">
        <f>+$A$14</f>
        <v>35</v>
      </c>
      <c r="B558" s="36"/>
      <c r="C558" s="36"/>
      <c r="D558" s="36">
        <f t="shared" si="808"/>
        <v>34</v>
      </c>
      <c r="E558" s="36">
        <f t="shared" si="809"/>
        <v>1190000</v>
      </c>
      <c r="G558" s="57">
        <f>+$A$14</f>
        <v>35</v>
      </c>
      <c r="H558" s="36"/>
      <c r="I558" s="36"/>
      <c r="J558" s="36">
        <f t="shared" si="810"/>
        <v>0</v>
      </c>
      <c r="K558" s="36">
        <f t="shared" si="811"/>
        <v>0</v>
      </c>
      <c r="M558" s="57">
        <f>+$A$14</f>
        <v>35</v>
      </c>
      <c r="N558" s="36"/>
      <c r="O558" s="36"/>
      <c r="P558" s="36">
        <f t="shared" si="812"/>
        <v>0</v>
      </c>
      <c r="Q558" s="36">
        <f t="shared" si="813"/>
        <v>0</v>
      </c>
      <c r="S558" s="57">
        <f>+$A$14</f>
        <v>35</v>
      </c>
      <c r="T558" s="36"/>
      <c r="U558" s="36"/>
      <c r="V558" s="36">
        <f t="shared" si="814"/>
        <v>0</v>
      </c>
      <c r="W558" s="36">
        <f t="shared" si="815"/>
        <v>0</v>
      </c>
      <c r="Y558" s="57">
        <f>+$A$14</f>
        <v>35</v>
      </c>
      <c r="Z558" s="36"/>
      <c r="AA558" s="36"/>
      <c r="AB558" s="36">
        <f t="shared" si="816"/>
        <v>0</v>
      </c>
      <c r="AC558" s="36">
        <f t="shared" si="817"/>
        <v>0</v>
      </c>
      <c r="AE558" s="57">
        <f>+$A$14</f>
        <v>35</v>
      </c>
      <c r="AF558" s="36"/>
      <c r="AG558" s="36"/>
      <c r="AH558" s="36">
        <f t="shared" si="818"/>
        <v>0</v>
      </c>
      <c r="AI558" s="36">
        <f t="shared" si="819"/>
        <v>0</v>
      </c>
      <c r="AK558" s="57">
        <f>+$A$14</f>
        <v>35</v>
      </c>
      <c r="AL558" s="36"/>
      <c r="AM558" s="36"/>
      <c r="AN558" s="36">
        <f t="shared" si="820"/>
        <v>0</v>
      </c>
      <c r="AO558" s="36">
        <f t="shared" si="821"/>
        <v>0</v>
      </c>
      <c r="AQ558" s="57">
        <f>+$A$14</f>
        <v>35</v>
      </c>
      <c r="AR558" s="36"/>
      <c r="AS558" s="36"/>
      <c r="AT558" s="36">
        <f t="shared" si="822"/>
        <v>0</v>
      </c>
      <c r="AU558" s="36">
        <f t="shared" si="823"/>
        <v>0</v>
      </c>
      <c r="AW558" s="57">
        <f>+$A$14</f>
        <v>35</v>
      </c>
      <c r="AX558" s="36"/>
      <c r="AY558" s="36"/>
      <c r="AZ558" s="36">
        <f t="shared" si="824"/>
        <v>34</v>
      </c>
      <c r="BA558" s="36">
        <f t="shared" si="825"/>
        <v>1190000</v>
      </c>
    </row>
    <row r="559" spans="1:53">
      <c r="A559" s="57">
        <f>+$A$15</f>
        <v>57</v>
      </c>
      <c r="B559" s="36"/>
      <c r="C559" s="36"/>
      <c r="D559" s="36">
        <f t="shared" si="808"/>
        <v>0</v>
      </c>
      <c r="E559" s="36">
        <f t="shared" si="809"/>
        <v>0</v>
      </c>
      <c r="G559" s="57">
        <f>+$A$15</f>
        <v>57</v>
      </c>
      <c r="H559" s="36"/>
      <c r="I559" s="36"/>
      <c r="J559" s="36">
        <f t="shared" si="810"/>
        <v>0</v>
      </c>
      <c r="K559" s="36">
        <f t="shared" si="811"/>
        <v>0</v>
      </c>
      <c r="M559" s="57">
        <f>+$A$15</f>
        <v>57</v>
      </c>
      <c r="N559" s="36"/>
      <c r="O559" s="36"/>
      <c r="P559" s="36">
        <f t="shared" si="812"/>
        <v>0</v>
      </c>
      <c r="Q559" s="36">
        <f t="shared" si="813"/>
        <v>0</v>
      </c>
      <c r="S559" s="57">
        <f>+$A$15</f>
        <v>57</v>
      </c>
      <c r="T559" s="36"/>
      <c r="U559" s="36"/>
      <c r="V559" s="36">
        <f t="shared" si="814"/>
        <v>0</v>
      </c>
      <c r="W559" s="36">
        <f t="shared" si="815"/>
        <v>0</v>
      </c>
      <c r="Y559" s="57">
        <f>+$A$15</f>
        <v>57</v>
      </c>
      <c r="Z559" s="36"/>
      <c r="AA559" s="36"/>
      <c r="AB559" s="36">
        <f t="shared" si="816"/>
        <v>0</v>
      </c>
      <c r="AC559" s="36">
        <f t="shared" si="817"/>
        <v>0</v>
      </c>
      <c r="AE559" s="57">
        <f>+$A$15</f>
        <v>57</v>
      </c>
      <c r="AF559" s="36"/>
      <c r="AG559" s="36"/>
      <c r="AH559" s="36">
        <f t="shared" si="818"/>
        <v>0</v>
      </c>
      <c r="AI559" s="36">
        <f t="shared" si="819"/>
        <v>0</v>
      </c>
      <c r="AK559" s="57">
        <f>+$A$15</f>
        <v>57</v>
      </c>
      <c r="AL559" s="36"/>
      <c r="AM559" s="36"/>
      <c r="AN559" s="36">
        <f t="shared" si="820"/>
        <v>0</v>
      </c>
      <c r="AO559" s="36">
        <f t="shared" si="821"/>
        <v>0</v>
      </c>
      <c r="AQ559" s="57">
        <f>+$A$15</f>
        <v>57</v>
      </c>
      <c r="AR559" s="36"/>
      <c r="AS559" s="36"/>
      <c r="AT559" s="36">
        <f t="shared" si="822"/>
        <v>0</v>
      </c>
      <c r="AU559" s="36">
        <f t="shared" si="823"/>
        <v>0</v>
      </c>
      <c r="AW559" s="57">
        <f>+$A$15</f>
        <v>57</v>
      </c>
      <c r="AX559" s="36"/>
      <c r="AY559" s="36"/>
      <c r="AZ559" s="36">
        <f t="shared" si="824"/>
        <v>0</v>
      </c>
      <c r="BA559" s="36">
        <f t="shared" si="825"/>
        <v>0</v>
      </c>
    </row>
    <row r="560" spans="1:53">
      <c r="A560" s="57">
        <f>+$A$16</f>
        <v>20</v>
      </c>
      <c r="B560" s="36"/>
      <c r="C560" s="36"/>
      <c r="D560" s="36">
        <f t="shared" si="808"/>
        <v>117</v>
      </c>
      <c r="E560" s="36">
        <f t="shared" si="809"/>
        <v>2340000</v>
      </c>
      <c r="G560" s="57">
        <f>+$A$16</f>
        <v>20</v>
      </c>
      <c r="H560" s="36"/>
      <c r="I560" s="36"/>
      <c r="J560" s="36">
        <f t="shared" si="810"/>
        <v>0</v>
      </c>
      <c r="K560" s="36">
        <f t="shared" si="811"/>
        <v>0</v>
      </c>
      <c r="M560" s="57">
        <f>+$A$16</f>
        <v>20</v>
      </c>
      <c r="N560" s="36"/>
      <c r="O560" s="36"/>
      <c r="P560" s="36">
        <f t="shared" si="812"/>
        <v>0</v>
      </c>
      <c r="Q560" s="36">
        <f t="shared" si="813"/>
        <v>0</v>
      </c>
      <c r="S560" s="57">
        <f>+$A$16</f>
        <v>20</v>
      </c>
      <c r="T560" s="36"/>
      <c r="U560" s="36"/>
      <c r="V560" s="36">
        <f t="shared" si="814"/>
        <v>0</v>
      </c>
      <c r="W560" s="36">
        <f t="shared" si="815"/>
        <v>0</v>
      </c>
      <c r="Y560" s="57">
        <f>+$A$16</f>
        <v>20</v>
      </c>
      <c r="Z560" s="36"/>
      <c r="AA560" s="36"/>
      <c r="AB560" s="36">
        <f t="shared" si="816"/>
        <v>0</v>
      </c>
      <c r="AC560" s="36">
        <f t="shared" si="817"/>
        <v>0</v>
      </c>
      <c r="AE560" s="57">
        <f>+$A$16</f>
        <v>20</v>
      </c>
      <c r="AF560" s="36"/>
      <c r="AG560" s="36"/>
      <c r="AH560" s="36">
        <f t="shared" si="818"/>
        <v>0</v>
      </c>
      <c r="AI560" s="36">
        <f t="shared" si="819"/>
        <v>0</v>
      </c>
      <c r="AK560" s="57">
        <f>+$A$16</f>
        <v>20</v>
      </c>
      <c r="AL560" s="36"/>
      <c r="AM560" s="36"/>
      <c r="AN560" s="36">
        <f t="shared" si="820"/>
        <v>0</v>
      </c>
      <c r="AO560" s="36">
        <f t="shared" si="821"/>
        <v>0</v>
      </c>
      <c r="AQ560" s="57">
        <f>+$A$16</f>
        <v>20</v>
      </c>
      <c r="AR560" s="36"/>
      <c r="AS560" s="36"/>
      <c r="AT560" s="36">
        <f t="shared" si="822"/>
        <v>0</v>
      </c>
      <c r="AU560" s="36">
        <f t="shared" si="823"/>
        <v>0</v>
      </c>
      <c r="AW560" s="57">
        <f>+$A$16</f>
        <v>20</v>
      </c>
      <c r="AX560" s="36"/>
      <c r="AY560" s="36"/>
      <c r="AZ560" s="36">
        <f t="shared" si="824"/>
        <v>117</v>
      </c>
      <c r="BA560" s="36">
        <f t="shared" si="825"/>
        <v>2340000</v>
      </c>
    </row>
    <row r="561" spans="1:53">
      <c r="A561" s="57">
        <f>+$A$17</f>
        <v>38</v>
      </c>
      <c r="B561" s="36"/>
      <c r="C561" s="36"/>
      <c r="D561" s="36">
        <f t="shared" si="808"/>
        <v>1</v>
      </c>
      <c r="E561" s="36">
        <f t="shared" si="809"/>
        <v>38000</v>
      </c>
      <c r="G561" s="57">
        <f>+$A$17</f>
        <v>38</v>
      </c>
      <c r="H561" s="36"/>
      <c r="I561" s="36"/>
      <c r="J561" s="36">
        <f t="shared" si="810"/>
        <v>0</v>
      </c>
      <c r="K561" s="36">
        <f t="shared" si="811"/>
        <v>0</v>
      </c>
      <c r="M561" s="57">
        <f>+$A$17</f>
        <v>38</v>
      </c>
      <c r="N561" s="36"/>
      <c r="O561" s="36"/>
      <c r="P561" s="36">
        <f t="shared" si="812"/>
        <v>0</v>
      </c>
      <c r="Q561" s="36">
        <f t="shared" si="813"/>
        <v>0</v>
      </c>
      <c r="S561" s="57">
        <f>+$A$17</f>
        <v>38</v>
      </c>
      <c r="T561" s="36"/>
      <c r="U561" s="36"/>
      <c r="V561" s="36">
        <f t="shared" si="814"/>
        <v>0</v>
      </c>
      <c r="W561" s="36">
        <f t="shared" si="815"/>
        <v>0</v>
      </c>
      <c r="Y561" s="57">
        <f>+$A$17</f>
        <v>38</v>
      </c>
      <c r="Z561" s="36"/>
      <c r="AA561" s="36"/>
      <c r="AB561" s="36">
        <f t="shared" si="816"/>
        <v>0</v>
      </c>
      <c r="AC561" s="36">
        <f t="shared" si="817"/>
        <v>0</v>
      </c>
      <c r="AE561" s="57">
        <f>+$A$17</f>
        <v>38</v>
      </c>
      <c r="AF561" s="36"/>
      <c r="AG561" s="36"/>
      <c r="AH561" s="36">
        <f t="shared" si="818"/>
        <v>0</v>
      </c>
      <c r="AI561" s="36">
        <f t="shared" si="819"/>
        <v>0</v>
      </c>
      <c r="AK561" s="57">
        <f>+$A$17</f>
        <v>38</v>
      </c>
      <c r="AL561" s="36"/>
      <c r="AM561" s="36"/>
      <c r="AN561" s="36">
        <f t="shared" si="820"/>
        <v>0</v>
      </c>
      <c r="AO561" s="36">
        <f t="shared" si="821"/>
        <v>0</v>
      </c>
      <c r="AQ561" s="57">
        <f>+$A$17</f>
        <v>38</v>
      </c>
      <c r="AR561" s="36"/>
      <c r="AS561" s="36"/>
      <c r="AT561" s="36">
        <f t="shared" si="822"/>
        <v>0</v>
      </c>
      <c r="AU561" s="36">
        <f t="shared" si="823"/>
        <v>0</v>
      </c>
      <c r="AW561" s="57">
        <f>+$A$17</f>
        <v>38</v>
      </c>
      <c r="AX561" s="36"/>
      <c r="AY561" s="36"/>
      <c r="AZ561" s="36">
        <f t="shared" si="824"/>
        <v>1</v>
      </c>
      <c r="BA561" s="36">
        <f t="shared" si="825"/>
        <v>38000</v>
      </c>
    </row>
    <row r="562" spans="1:53">
      <c r="A562" s="57">
        <f>+$A$18</f>
        <v>40</v>
      </c>
      <c r="B562" s="36"/>
      <c r="C562" s="36"/>
      <c r="D562" s="36">
        <f t="shared" si="808"/>
        <v>-4</v>
      </c>
      <c r="E562" s="36">
        <f t="shared" si="809"/>
        <v>-160000</v>
      </c>
      <c r="G562" s="57">
        <f>+$A$18</f>
        <v>40</v>
      </c>
      <c r="H562" s="36"/>
      <c r="I562" s="36"/>
      <c r="J562" s="36">
        <f t="shared" si="810"/>
        <v>0</v>
      </c>
      <c r="K562" s="36">
        <f t="shared" si="811"/>
        <v>0</v>
      </c>
      <c r="M562" s="57">
        <f>+$A$18</f>
        <v>40</v>
      </c>
      <c r="N562" s="36"/>
      <c r="O562" s="36"/>
      <c r="P562" s="36">
        <f t="shared" si="812"/>
        <v>0</v>
      </c>
      <c r="Q562" s="36">
        <f t="shared" si="813"/>
        <v>0</v>
      </c>
      <c r="S562" s="57">
        <f>+$A$18</f>
        <v>40</v>
      </c>
      <c r="T562" s="36"/>
      <c r="U562" s="36"/>
      <c r="V562" s="36">
        <f t="shared" si="814"/>
        <v>0</v>
      </c>
      <c r="W562" s="36">
        <f t="shared" si="815"/>
        <v>0</v>
      </c>
      <c r="Y562" s="57">
        <f>+$A$18</f>
        <v>40</v>
      </c>
      <c r="Z562" s="36"/>
      <c r="AA562" s="36"/>
      <c r="AB562" s="36">
        <f t="shared" si="816"/>
        <v>0</v>
      </c>
      <c r="AC562" s="36">
        <f t="shared" si="817"/>
        <v>0</v>
      </c>
      <c r="AE562" s="57">
        <f>+$A$18</f>
        <v>40</v>
      </c>
      <c r="AF562" s="36"/>
      <c r="AG562" s="36"/>
      <c r="AH562" s="36">
        <f t="shared" si="818"/>
        <v>0</v>
      </c>
      <c r="AI562" s="36">
        <f t="shared" si="819"/>
        <v>0</v>
      </c>
      <c r="AK562" s="57">
        <f>+$A$18</f>
        <v>40</v>
      </c>
      <c r="AL562" s="36"/>
      <c r="AM562" s="36"/>
      <c r="AN562" s="36">
        <f t="shared" si="820"/>
        <v>0</v>
      </c>
      <c r="AO562" s="36">
        <f t="shared" si="821"/>
        <v>0</v>
      </c>
      <c r="AQ562" s="57">
        <f>+$A$18</f>
        <v>40</v>
      </c>
      <c r="AR562" s="36"/>
      <c r="AS562" s="36"/>
      <c r="AT562" s="36">
        <f t="shared" si="822"/>
        <v>0</v>
      </c>
      <c r="AU562" s="36">
        <f t="shared" si="823"/>
        <v>0</v>
      </c>
      <c r="AW562" s="57">
        <f>+$A$18</f>
        <v>40</v>
      </c>
      <c r="AX562" s="36"/>
      <c r="AY562" s="36"/>
      <c r="AZ562" s="36">
        <f t="shared" si="824"/>
        <v>-4</v>
      </c>
      <c r="BA562" s="36">
        <f t="shared" si="825"/>
        <v>-160000</v>
      </c>
    </row>
    <row r="563" spans="1:53">
      <c r="A563" s="57">
        <f>+$A$19</f>
        <v>42</v>
      </c>
      <c r="B563" s="36"/>
      <c r="C563" s="36"/>
      <c r="D563" s="36">
        <f t="shared" si="808"/>
        <v>486</v>
      </c>
      <c r="E563" s="36">
        <f t="shared" si="809"/>
        <v>20412000</v>
      </c>
      <c r="G563" s="57">
        <f>+$A$19</f>
        <v>42</v>
      </c>
      <c r="H563" s="36"/>
      <c r="I563" s="36"/>
      <c r="J563" s="36">
        <f t="shared" si="810"/>
        <v>0</v>
      </c>
      <c r="K563" s="36">
        <f t="shared" si="811"/>
        <v>0</v>
      </c>
      <c r="M563" s="57">
        <f>+$A$19</f>
        <v>42</v>
      </c>
      <c r="N563" s="36"/>
      <c r="O563" s="36"/>
      <c r="P563" s="36">
        <f t="shared" si="812"/>
        <v>0</v>
      </c>
      <c r="Q563" s="36">
        <f t="shared" si="813"/>
        <v>0</v>
      </c>
      <c r="S563" s="57">
        <f>+$A$19</f>
        <v>42</v>
      </c>
      <c r="T563" s="36"/>
      <c r="U563" s="36"/>
      <c r="V563" s="36">
        <f t="shared" si="814"/>
        <v>0</v>
      </c>
      <c r="W563" s="36">
        <f t="shared" si="815"/>
        <v>0</v>
      </c>
      <c r="Y563" s="57">
        <f>+$A$19</f>
        <v>42</v>
      </c>
      <c r="Z563" s="36"/>
      <c r="AA563" s="36"/>
      <c r="AB563" s="36">
        <f t="shared" si="816"/>
        <v>0</v>
      </c>
      <c r="AC563" s="36">
        <f t="shared" si="817"/>
        <v>0</v>
      </c>
      <c r="AE563" s="57">
        <f>+$A$19</f>
        <v>42</v>
      </c>
      <c r="AF563" s="36"/>
      <c r="AG563" s="36"/>
      <c r="AH563" s="36">
        <f t="shared" si="818"/>
        <v>0</v>
      </c>
      <c r="AI563" s="36">
        <f t="shared" si="819"/>
        <v>0</v>
      </c>
      <c r="AK563" s="57">
        <f>+$A$19</f>
        <v>42</v>
      </c>
      <c r="AL563" s="36"/>
      <c r="AM563" s="36"/>
      <c r="AN563" s="36">
        <f t="shared" si="820"/>
        <v>0</v>
      </c>
      <c r="AO563" s="36">
        <f t="shared" si="821"/>
        <v>0</v>
      </c>
      <c r="AQ563" s="57">
        <f>+$A$19</f>
        <v>42</v>
      </c>
      <c r="AR563" s="36"/>
      <c r="AS563" s="36"/>
      <c r="AT563" s="36">
        <f t="shared" si="822"/>
        <v>0</v>
      </c>
      <c r="AU563" s="36">
        <f t="shared" si="823"/>
        <v>0</v>
      </c>
      <c r="AW563" s="57">
        <f>+$A$19</f>
        <v>42</v>
      </c>
      <c r="AX563" s="36"/>
      <c r="AY563" s="36"/>
      <c r="AZ563" s="36">
        <f t="shared" si="824"/>
        <v>486</v>
      </c>
      <c r="BA563" s="36">
        <f t="shared" si="825"/>
        <v>20412000</v>
      </c>
    </row>
    <row r="564" spans="1:53">
      <c r="A564" s="57">
        <f>+$A$20</f>
        <v>45</v>
      </c>
      <c r="B564" s="36"/>
      <c r="C564" s="36"/>
      <c r="D564" s="36">
        <f t="shared" si="808"/>
        <v>379</v>
      </c>
      <c r="E564" s="36">
        <f t="shared" si="809"/>
        <v>17055000</v>
      </c>
      <c r="G564" s="57">
        <f>+$A$20</f>
        <v>45</v>
      </c>
      <c r="H564" s="36"/>
      <c r="I564" s="36"/>
      <c r="J564" s="36">
        <f t="shared" si="810"/>
        <v>0</v>
      </c>
      <c r="K564" s="36">
        <f t="shared" si="811"/>
        <v>0</v>
      </c>
      <c r="M564" s="57">
        <f>+$A$20</f>
        <v>45</v>
      </c>
      <c r="N564" s="36"/>
      <c r="O564" s="36"/>
      <c r="P564" s="36">
        <f t="shared" si="812"/>
        <v>0</v>
      </c>
      <c r="Q564" s="36">
        <f t="shared" si="813"/>
        <v>0</v>
      </c>
      <c r="S564" s="57">
        <f>+$A$20</f>
        <v>45</v>
      </c>
      <c r="T564" s="36"/>
      <c r="U564" s="36"/>
      <c r="V564" s="36">
        <f t="shared" si="814"/>
        <v>0</v>
      </c>
      <c r="W564" s="36">
        <f t="shared" si="815"/>
        <v>0</v>
      </c>
      <c r="Y564" s="57">
        <f>+$A$20</f>
        <v>45</v>
      </c>
      <c r="Z564" s="36"/>
      <c r="AA564" s="36"/>
      <c r="AB564" s="36">
        <f t="shared" si="816"/>
        <v>0</v>
      </c>
      <c r="AC564" s="36">
        <f t="shared" si="817"/>
        <v>0</v>
      </c>
      <c r="AE564" s="57">
        <f>+$A$20</f>
        <v>45</v>
      </c>
      <c r="AF564" s="36"/>
      <c r="AG564" s="36"/>
      <c r="AH564" s="36">
        <f t="shared" si="818"/>
        <v>0</v>
      </c>
      <c r="AI564" s="36">
        <f t="shared" si="819"/>
        <v>0</v>
      </c>
      <c r="AK564" s="57">
        <f>+$A$20</f>
        <v>45</v>
      </c>
      <c r="AL564" s="36"/>
      <c r="AM564" s="36"/>
      <c r="AN564" s="36">
        <f t="shared" si="820"/>
        <v>0</v>
      </c>
      <c r="AO564" s="36">
        <f t="shared" si="821"/>
        <v>0</v>
      </c>
      <c r="AQ564" s="57">
        <f>+$A$20</f>
        <v>45</v>
      </c>
      <c r="AR564" s="36"/>
      <c r="AS564" s="36"/>
      <c r="AT564" s="36">
        <f t="shared" si="822"/>
        <v>0</v>
      </c>
      <c r="AU564" s="36">
        <f t="shared" si="823"/>
        <v>0</v>
      </c>
      <c r="AW564" s="57">
        <f>+$A$20</f>
        <v>45</v>
      </c>
      <c r="AX564" s="36"/>
      <c r="AY564" s="36"/>
      <c r="AZ564" s="36">
        <f t="shared" si="824"/>
        <v>379</v>
      </c>
      <c r="BA564" s="36">
        <f t="shared" si="825"/>
        <v>17055000</v>
      </c>
    </row>
    <row r="565" spans="1:53">
      <c r="A565" s="57">
        <f>+$A$21</f>
        <v>50</v>
      </c>
      <c r="B565" s="36"/>
      <c r="C565" s="36"/>
      <c r="D565" s="36">
        <f t="shared" si="808"/>
        <v>-26</v>
      </c>
      <c r="E565" s="36">
        <f t="shared" si="809"/>
        <v>-1300000</v>
      </c>
      <c r="G565" s="57">
        <f>+$A$21</f>
        <v>50</v>
      </c>
      <c r="H565" s="36"/>
      <c r="I565" s="36"/>
      <c r="J565" s="36">
        <f t="shared" si="810"/>
        <v>0</v>
      </c>
      <c r="K565" s="36">
        <f t="shared" si="811"/>
        <v>0</v>
      </c>
      <c r="M565" s="57">
        <f>+$A$21</f>
        <v>50</v>
      </c>
      <c r="N565" s="36"/>
      <c r="O565" s="36"/>
      <c r="P565" s="36">
        <f t="shared" si="812"/>
        <v>0</v>
      </c>
      <c r="Q565" s="36">
        <f t="shared" si="813"/>
        <v>0</v>
      </c>
      <c r="S565" s="57">
        <f>+$A$21</f>
        <v>50</v>
      </c>
      <c r="T565" s="36"/>
      <c r="U565" s="36"/>
      <c r="V565" s="36">
        <f t="shared" si="814"/>
        <v>0</v>
      </c>
      <c r="W565" s="36">
        <f t="shared" si="815"/>
        <v>0</v>
      </c>
      <c r="Y565" s="57">
        <f>+$A$21</f>
        <v>50</v>
      </c>
      <c r="Z565" s="36"/>
      <c r="AA565" s="36"/>
      <c r="AB565" s="36">
        <f t="shared" si="816"/>
        <v>0</v>
      </c>
      <c r="AC565" s="36">
        <f t="shared" si="817"/>
        <v>0</v>
      </c>
      <c r="AE565" s="57">
        <f>+$A$21</f>
        <v>50</v>
      </c>
      <c r="AF565" s="36"/>
      <c r="AG565" s="36"/>
      <c r="AH565" s="36">
        <f t="shared" si="818"/>
        <v>0</v>
      </c>
      <c r="AI565" s="36">
        <f t="shared" si="819"/>
        <v>0</v>
      </c>
      <c r="AK565" s="57">
        <f>+$A$21</f>
        <v>50</v>
      </c>
      <c r="AL565" s="36"/>
      <c r="AM565" s="36"/>
      <c r="AN565" s="36">
        <f t="shared" si="820"/>
        <v>0</v>
      </c>
      <c r="AO565" s="36">
        <f t="shared" si="821"/>
        <v>0</v>
      </c>
      <c r="AQ565" s="57">
        <f>+$A$21</f>
        <v>50</v>
      </c>
      <c r="AR565" s="36"/>
      <c r="AS565" s="36"/>
      <c r="AT565" s="36">
        <f t="shared" si="822"/>
        <v>0</v>
      </c>
      <c r="AU565" s="36">
        <f t="shared" si="823"/>
        <v>0</v>
      </c>
      <c r="AW565" s="57">
        <f>+$A$21</f>
        <v>50</v>
      </c>
      <c r="AX565" s="36"/>
      <c r="AY565" s="36"/>
      <c r="AZ565" s="36">
        <f t="shared" si="824"/>
        <v>-26</v>
      </c>
      <c r="BA565" s="36">
        <f t="shared" si="825"/>
        <v>-1300000</v>
      </c>
    </row>
    <row r="566" spans="1:53">
      <c r="A566" s="57">
        <f>+$A$22</f>
        <v>37</v>
      </c>
      <c r="B566" s="36"/>
      <c r="C566" s="36"/>
      <c r="D566" s="36">
        <f t="shared" si="808"/>
        <v>0</v>
      </c>
      <c r="E566" s="36">
        <f t="shared" si="809"/>
        <v>0</v>
      </c>
      <c r="G566" s="57">
        <f>+$A$22</f>
        <v>37</v>
      </c>
      <c r="H566" s="36"/>
      <c r="I566" s="36"/>
      <c r="J566" s="36">
        <f t="shared" si="810"/>
        <v>0</v>
      </c>
      <c r="K566" s="36">
        <f t="shared" si="811"/>
        <v>0</v>
      </c>
      <c r="M566" s="57">
        <f>+$A$22</f>
        <v>37</v>
      </c>
      <c r="N566" s="36"/>
      <c r="O566" s="36"/>
      <c r="P566" s="36">
        <f t="shared" si="812"/>
        <v>0</v>
      </c>
      <c r="Q566" s="36">
        <f t="shared" si="813"/>
        <v>0</v>
      </c>
      <c r="S566" s="57">
        <f>+$A$22</f>
        <v>37</v>
      </c>
      <c r="T566" s="36"/>
      <c r="U566" s="36"/>
      <c r="V566" s="36">
        <f t="shared" si="814"/>
        <v>0</v>
      </c>
      <c r="W566" s="36">
        <f t="shared" si="815"/>
        <v>0</v>
      </c>
      <c r="Y566" s="57">
        <f>+$A$22</f>
        <v>37</v>
      </c>
      <c r="Z566" s="36"/>
      <c r="AA566" s="36"/>
      <c r="AB566" s="36">
        <f t="shared" si="816"/>
        <v>0</v>
      </c>
      <c r="AC566" s="36">
        <f t="shared" si="817"/>
        <v>0</v>
      </c>
      <c r="AE566" s="57">
        <f>+$A$22</f>
        <v>37</v>
      </c>
      <c r="AF566" s="36"/>
      <c r="AG566" s="36"/>
      <c r="AH566" s="36">
        <f t="shared" si="818"/>
        <v>0</v>
      </c>
      <c r="AI566" s="36">
        <f t="shared" si="819"/>
        <v>0</v>
      </c>
      <c r="AK566" s="57">
        <f>+$A$22</f>
        <v>37</v>
      </c>
      <c r="AL566" s="36"/>
      <c r="AM566" s="36"/>
      <c r="AN566" s="36">
        <f t="shared" si="820"/>
        <v>0</v>
      </c>
      <c r="AO566" s="36">
        <f t="shared" si="821"/>
        <v>0</v>
      </c>
      <c r="AQ566" s="57">
        <f>+$A$22</f>
        <v>37</v>
      </c>
      <c r="AR566" s="36"/>
      <c r="AS566" s="36"/>
      <c r="AT566" s="36">
        <f t="shared" si="822"/>
        <v>0</v>
      </c>
      <c r="AU566" s="36">
        <f t="shared" si="823"/>
        <v>0</v>
      </c>
      <c r="AW566" s="57">
        <f>+$A$22</f>
        <v>37</v>
      </c>
      <c r="AX566" s="36"/>
      <c r="AY566" s="36"/>
      <c r="AZ566" s="36">
        <f t="shared" si="824"/>
        <v>0</v>
      </c>
      <c r="BA566" s="36">
        <f t="shared" si="825"/>
        <v>0</v>
      </c>
    </row>
    <row r="567" spans="1:53">
      <c r="A567" s="57">
        <f>+$A$23</f>
        <v>65</v>
      </c>
      <c r="B567" s="36"/>
      <c r="C567" s="36"/>
      <c r="D567" s="36">
        <f t="shared" si="808"/>
        <v>-895</v>
      </c>
      <c r="E567" s="36">
        <f t="shared" si="809"/>
        <v>-58175000</v>
      </c>
      <c r="G567" s="57">
        <f>+$A$23</f>
        <v>65</v>
      </c>
      <c r="H567" s="36"/>
      <c r="I567" s="36"/>
      <c r="J567" s="36">
        <f t="shared" si="810"/>
        <v>0</v>
      </c>
      <c r="K567" s="36">
        <f t="shared" si="811"/>
        <v>0</v>
      </c>
      <c r="M567" s="57">
        <f>+$A$23</f>
        <v>65</v>
      </c>
      <c r="N567" s="36"/>
      <c r="O567" s="36"/>
      <c r="P567" s="36">
        <f t="shared" si="812"/>
        <v>0</v>
      </c>
      <c r="Q567" s="36">
        <f t="shared" si="813"/>
        <v>0</v>
      </c>
      <c r="S567" s="57">
        <f>+$A$23</f>
        <v>65</v>
      </c>
      <c r="T567" s="36"/>
      <c r="U567" s="36"/>
      <c r="V567" s="36">
        <f t="shared" si="814"/>
        <v>0</v>
      </c>
      <c r="W567" s="36">
        <f t="shared" si="815"/>
        <v>0</v>
      </c>
      <c r="Y567" s="57">
        <f>+$A$23</f>
        <v>65</v>
      </c>
      <c r="Z567" s="36"/>
      <c r="AA567" s="36"/>
      <c r="AB567" s="36">
        <f t="shared" si="816"/>
        <v>0</v>
      </c>
      <c r="AC567" s="36">
        <f t="shared" si="817"/>
        <v>0</v>
      </c>
      <c r="AE567" s="57">
        <f>+$A$23</f>
        <v>65</v>
      </c>
      <c r="AF567" s="36"/>
      <c r="AG567" s="36"/>
      <c r="AH567" s="36">
        <f t="shared" si="818"/>
        <v>0</v>
      </c>
      <c r="AI567" s="36">
        <f t="shared" si="819"/>
        <v>0</v>
      </c>
      <c r="AK567" s="57">
        <f>+$A$23</f>
        <v>65</v>
      </c>
      <c r="AL567" s="36"/>
      <c r="AM567" s="36"/>
      <c r="AN567" s="36">
        <f t="shared" si="820"/>
        <v>0</v>
      </c>
      <c r="AO567" s="36">
        <f t="shared" si="821"/>
        <v>0</v>
      </c>
      <c r="AQ567" s="57">
        <f>+$A$23</f>
        <v>65</v>
      </c>
      <c r="AR567" s="36"/>
      <c r="AS567" s="36"/>
      <c r="AT567" s="36">
        <f t="shared" si="822"/>
        <v>0</v>
      </c>
      <c r="AU567" s="36">
        <f t="shared" si="823"/>
        <v>0</v>
      </c>
      <c r="AW567" s="57">
        <f>+$A$23</f>
        <v>65</v>
      </c>
      <c r="AX567" s="36"/>
      <c r="AY567" s="36"/>
      <c r="AZ567" s="36">
        <f t="shared" si="824"/>
        <v>-895</v>
      </c>
      <c r="BA567" s="36">
        <f t="shared" si="825"/>
        <v>-58175000</v>
      </c>
    </row>
    <row r="568" spans="1:53">
      <c r="A568" s="57">
        <f>+$A$24</f>
        <v>52</v>
      </c>
      <c r="B568" s="36"/>
      <c r="C568" s="36"/>
      <c r="D568" s="36">
        <f t="shared" si="808"/>
        <v>35</v>
      </c>
      <c r="E568" s="36">
        <f t="shared" si="809"/>
        <v>1820000</v>
      </c>
      <c r="G568" s="57">
        <f>+$A$24</f>
        <v>52</v>
      </c>
      <c r="H568" s="36"/>
      <c r="I568" s="36"/>
      <c r="J568" s="36">
        <f t="shared" si="810"/>
        <v>0</v>
      </c>
      <c r="K568" s="36">
        <f t="shared" si="811"/>
        <v>0</v>
      </c>
      <c r="M568" s="57">
        <f>+$A$24</f>
        <v>52</v>
      </c>
      <c r="N568" s="36"/>
      <c r="O568" s="36"/>
      <c r="P568" s="36">
        <f t="shared" si="812"/>
        <v>0</v>
      </c>
      <c r="Q568" s="36">
        <f t="shared" si="813"/>
        <v>0</v>
      </c>
      <c r="S568" s="57">
        <f>+$A$24</f>
        <v>52</v>
      </c>
      <c r="T568" s="36"/>
      <c r="U568" s="36"/>
      <c r="V568" s="36">
        <f t="shared" si="814"/>
        <v>0</v>
      </c>
      <c r="W568" s="36">
        <f t="shared" si="815"/>
        <v>0</v>
      </c>
      <c r="Y568" s="57">
        <f>+$A$24</f>
        <v>52</v>
      </c>
      <c r="Z568" s="36"/>
      <c r="AA568" s="36"/>
      <c r="AB568" s="36">
        <f t="shared" si="816"/>
        <v>0</v>
      </c>
      <c r="AC568" s="36">
        <f t="shared" si="817"/>
        <v>0</v>
      </c>
      <c r="AE568" s="57">
        <f>+$A$24</f>
        <v>52</v>
      </c>
      <c r="AF568" s="36"/>
      <c r="AG568" s="36"/>
      <c r="AH568" s="36">
        <f t="shared" si="818"/>
        <v>0</v>
      </c>
      <c r="AI568" s="36">
        <f t="shared" si="819"/>
        <v>0</v>
      </c>
      <c r="AK568" s="57">
        <f>+$A$24</f>
        <v>52</v>
      </c>
      <c r="AL568" s="36"/>
      <c r="AM568" s="36"/>
      <c r="AN568" s="36">
        <f t="shared" si="820"/>
        <v>0</v>
      </c>
      <c r="AO568" s="36">
        <f t="shared" si="821"/>
        <v>0</v>
      </c>
      <c r="AQ568" s="57">
        <f>+$A$24</f>
        <v>52</v>
      </c>
      <c r="AR568" s="36"/>
      <c r="AS568" s="36"/>
      <c r="AT568" s="36">
        <f t="shared" si="822"/>
        <v>0</v>
      </c>
      <c r="AU568" s="36">
        <f t="shared" si="823"/>
        <v>0</v>
      </c>
      <c r="AW568" s="57">
        <f>+$A$24</f>
        <v>52</v>
      </c>
      <c r="AX568" s="36"/>
      <c r="AY568" s="36"/>
      <c r="AZ568" s="36">
        <f t="shared" si="824"/>
        <v>35</v>
      </c>
      <c r="BA568" s="36">
        <f t="shared" si="825"/>
        <v>1820000</v>
      </c>
    </row>
    <row r="569" spans="1:53">
      <c r="A569" s="57">
        <f>+$A$25</f>
        <v>85</v>
      </c>
      <c r="B569" s="36"/>
      <c r="C569" s="36"/>
      <c r="D569" s="36">
        <f t="shared" si="808"/>
        <v>219</v>
      </c>
      <c r="E569" s="36">
        <f t="shared" si="809"/>
        <v>18615000</v>
      </c>
      <c r="G569" s="57">
        <f>+$A$25</f>
        <v>85</v>
      </c>
      <c r="H569" s="36"/>
      <c r="I569" s="36"/>
      <c r="J569" s="36">
        <f t="shared" si="810"/>
        <v>0</v>
      </c>
      <c r="K569" s="36">
        <f t="shared" si="811"/>
        <v>0</v>
      </c>
      <c r="M569" s="57">
        <f>+$A$25</f>
        <v>85</v>
      </c>
      <c r="N569" s="36"/>
      <c r="O569" s="36"/>
      <c r="P569" s="36">
        <f t="shared" si="812"/>
        <v>0</v>
      </c>
      <c r="Q569" s="36">
        <f t="shared" si="813"/>
        <v>0</v>
      </c>
      <c r="S569" s="57">
        <f>+$A$25</f>
        <v>85</v>
      </c>
      <c r="T569" s="36"/>
      <c r="U569" s="36"/>
      <c r="V569" s="36">
        <f t="shared" si="814"/>
        <v>0</v>
      </c>
      <c r="W569" s="36">
        <f t="shared" si="815"/>
        <v>0</v>
      </c>
      <c r="Y569" s="57">
        <f>+$A$25</f>
        <v>85</v>
      </c>
      <c r="Z569" s="36"/>
      <c r="AA569" s="36"/>
      <c r="AB569" s="36">
        <f t="shared" si="816"/>
        <v>0</v>
      </c>
      <c r="AC569" s="36">
        <f t="shared" si="817"/>
        <v>0</v>
      </c>
      <c r="AE569" s="57">
        <f>+$A$25</f>
        <v>85</v>
      </c>
      <c r="AF569" s="36"/>
      <c r="AG569" s="36"/>
      <c r="AH569" s="36">
        <f t="shared" si="818"/>
        <v>0</v>
      </c>
      <c r="AI569" s="36">
        <f t="shared" si="819"/>
        <v>0</v>
      </c>
      <c r="AK569" s="57">
        <f>+$A$25</f>
        <v>85</v>
      </c>
      <c r="AL569" s="36"/>
      <c r="AM569" s="36"/>
      <c r="AN569" s="36">
        <f t="shared" si="820"/>
        <v>0</v>
      </c>
      <c r="AO569" s="36">
        <f t="shared" si="821"/>
        <v>0</v>
      </c>
      <c r="AQ569" s="57">
        <f>+$A$25</f>
        <v>85</v>
      </c>
      <c r="AR569" s="36"/>
      <c r="AS569" s="36"/>
      <c r="AT569" s="36">
        <f t="shared" si="822"/>
        <v>0</v>
      </c>
      <c r="AU569" s="36">
        <f t="shared" si="823"/>
        <v>0</v>
      </c>
      <c r="AW569" s="57">
        <f>+$A$25</f>
        <v>85</v>
      </c>
      <c r="AX569" s="36"/>
      <c r="AY569" s="36"/>
      <c r="AZ569" s="36">
        <f t="shared" si="824"/>
        <v>219</v>
      </c>
      <c r="BA569" s="36">
        <f t="shared" si="825"/>
        <v>18615000</v>
      </c>
    </row>
    <row r="570" spans="1:53">
      <c r="A570" s="57">
        <f>+$A$26</f>
        <v>55</v>
      </c>
      <c r="B570" s="36"/>
      <c r="C570" s="36"/>
      <c r="D570" s="36">
        <f t="shared" si="808"/>
        <v>3456</v>
      </c>
      <c r="E570" s="36">
        <f t="shared" si="809"/>
        <v>190080000</v>
      </c>
      <c r="G570" s="57">
        <f>+$A$26</f>
        <v>55</v>
      </c>
      <c r="H570" s="36"/>
      <c r="I570" s="36"/>
      <c r="J570" s="36">
        <f t="shared" si="810"/>
        <v>0</v>
      </c>
      <c r="K570" s="36">
        <f t="shared" si="811"/>
        <v>0</v>
      </c>
      <c r="M570" s="57">
        <f>+$A$26</f>
        <v>55</v>
      </c>
      <c r="N570" s="36"/>
      <c r="O570" s="36"/>
      <c r="P570" s="36">
        <f t="shared" si="812"/>
        <v>0</v>
      </c>
      <c r="Q570" s="36">
        <f t="shared" si="813"/>
        <v>0</v>
      </c>
      <c r="S570" s="57">
        <f>+$A$26</f>
        <v>55</v>
      </c>
      <c r="T570" s="36"/>
      <c r="U570" s="36"/>
      <c r="V570" s="36">
        <f t="shared" si="814"/>
        <v>0</v>
      </c>
      <c r="W570" s="36">
        <f t="shared" si="815"/>
        <v>0</v>
      </c>
      <c r="Y570" s="57">
        <f>+$A$26</f>
        <v>55</v>
      </c>
      <c r="Z570" s="36"/>
      <c r="AA570" s="36"/>
      <c r="AB570" s="36">
        <f t="shared" si="816"/>
        <v>0</v>
      </c>
      <c r="AC570" s="36">
        <f t="shared" si="817"/>
        <v>0</v>
      </c>
      <c r="AE570" s="57">
        <f>+$A$26</f>
        <v>55</v>
      </c>
      <c r="AF570" s="36"/>
      <c r="AG570" s="36"/>
      <c r="AH570" s="36">
        <f t="shared" si="818"/>
        <v>0</v>
      </c>
      <c r="AI570" s="36">
        <f t="shared" si="819"/>
        <v>0</v>
      </c>
      <c r="AK570" s="57">
        <f>+$A$26</f>
        <v>55</v>
      </c>
      <c r="AL570" s="36"/>
      <c r="AM570" s="36"/>
      <c r="AN570" s="36">
        <f t="shared" si="820"/>
        <v>0</v>
      </c>
      <c r="AO570" s="36">
        <f t="shared" si="821"/>
        <v>0</v>
      </c>
      <c r="AQ570" s="57">
        <f>+$A$26</f>
        <v>55</v>
      </c>
      <c r="AR570" s="36"/>
      <c r="AS570" s="36"/>
      <c r="AT570" s="36">
        <f t="shared" si="822"/>
        <v>0</v>
      </c>
      <c r="AU570" s="36">
        <f t="shared" si="823"/>
        <v>0</v>
      </c>
      <c r="AW570" s="57">
        <f>+$A$26</f>
        <v>55</v>
      </c>
      <c r="AX570" s="36"/>
      <c r="AY570" s="36"/>
      <c r="AZ570" s="36">
        <f t="shared" si="824"/>
        <v>3456</v>
      </c>
      <c r="BA570" s="36">
        <f t="shared" si="825"/>
        <v>190080000</v>
      </c>
    </row>
    <row r="571" spans="1:53">
      <c r="A571" s="57">
        <f>+$A$27</f>
        <v>120</v>
      </c>
      <c r="B571" s="36"/>
      <c r="C571" s="36"/>
      <c r="D571" s="36">
        <f t="shared" si="808"/>
        <v>-126</v>
      </c>
      <c r="E571" s="36">
        <f t="shared" si="809"/>
        <v>-15120000</v>
      </c>
      <c r="G571" s="57">
        <f>+$A$27</f>
        <v>120</v>
      </c>
      <c r="H571" s="36"/>
      <c r="I571" s="36"/>
      <c r="J571" s="36">
        <f t="shared" si="810"/>
        <v>0</v>
      </c>
      <c r="K571" s="36">
        <f t="shared" si="811"/>
        <v>0</v>
      </c>
      <c r="M571" s="57">
        <f>+$A$27</f>
        <v>120</v>
      </c>
      <c r="N571" s="36"/>
      <c r="O571" s="36"/>
      <c r="P571" s="36">
        <f t="shared" si="812"/>
        <v>0</v>
      </c>
      <c r="Q571" s="36">
        <f t="shared" si="813"/>
        <v>0</v>
      </c>
      <c r="S571" s="57">
        <f>+$A$27</f>
        <v>120</v>
      </c>
      <c r="T571" s="36"/>
      <c r="U571" s="36"/>
      <c r="V571" s="36">
        <f t="shared" si="814"/>
        <v>0</v>
      </c>
      <c r="W571" s="36">
        <f t="shared" si="815"/>
        <v>0</v>
      </c>
      <c r="Y571" s="57">
        <f>+$A$27</f>
        <v>120</v>
      </c>
      <c r="Z571" s="36"/>
      <c r="AA571" s="36"/>
      <c r="AB571" s="36">
        <f t="shared" si="816"/>
        <v>0</v>
      </c>
      <c r="AC571" s="36">
        <f t="shared" si="817"/>
        <v>0</v>
      </c>
      <c r="AE571" s="57">
        <f>+$A$27</f>
        <v>120</v>
      </c>
      <c r="AF571" s="36"/>
      <c r="AG571" s="36"/>
      <c r="AH571" s="36">
        <f t="shared" si="818"/>
        <v>0</v>
      </c>
      <c r="AI571" s="36">
        <f t="shared" si="819"/>
        <v>0</v>
      </c>
      <c r="AK571" s="57">
        <f>+$A$27</f>
        <v>120</v>
      </c>
      <c r="AL571" s="36"/>
      <c r="AM571" s="36"/>
      <c r="AN571" s="36">
        <f t="shared" si="820"/>
        <v>0</v>
      </c>
      <c r="AO571" s="36">
        <f t="shared" si="821"/>
        <v>0</v>
      </c>
      <c r="AQ571" s="57">
        <f>+$A$27</f>
        <v>120</v>
      </c>
      <c r="AR571" s="36"/>
      <c r="AS571" s="36"/>
      <c r="AT571" s="36">
        <f t="shared" si="822"/>
        <v>0</v>
      </c>
      <c r="AU571" s="36">
        <f t="shared" si="823"/>
        <v>0</v>
      </c>
      <c r="AW571" s="57">
        <f>+$A$27</f>
        <v>120</v>
      </c>
      <c r="AX571" s="36"/>
      <c r="AY571" s="36"/>
      <c r="AZ571" s="36">
        <f t="shared" si="824"/>
        <v>-126</v>
      </c>
      <c r="BA571" s="36">
        <f t="shared" si="825"/>
        <v>-15120000</v>
      </c>
    </row>
    <row r="572" spans="1:53">
      <c r="A572" s="57">
        <f>+$A$28</f>
        <v>72</v>
      </c>
      <c r="B572" s="36"/>
      <c r="C572" s="36"/>
      <c r="D572" s="36">
        <f t="shared" si="808"/>
        <v>14</v>
      </c>
      <c r="E572" s="36">
        <f t="shared" si="809"/>
        <v>1008000</v>
      </c>
      <c r="G572" s="57">
        <f>+$A$28</f>
        <v>72</v>
      </c>
      <c r="H572" s="36"/>
      <c r="I572" s="36"/>
      <c r="J572" s="36">
        <f t="shared" si="810"/>
        <v>0</v>
      </c>
      <c r="K572" s="36">
        <f t="shared" si="811"/>
        <v>0</v>
      </c>
      <c r="M572" s="57">
        <f>+$A$28</f>
        <v>72</v>
      </c>
      <c r="N572" s="36"/>
      <c r="O572" s="36"/>
      <c r="P572" s="36">
        <f t="shared" si="812"/>
        <v>0</v>
      </c>
      <c r="Q572" s="36">
        <f t="shared" si="813"/>
        <v>0</v>
      </c>
      <c r="S572" s="57">
        <f>+$A$28</f>
        <v>72</v>
      </c>
      <c r="T572" s="36"/>
      <c r="U572" s="36"/>
      <c r="V572" s="36">
        <f t="shared" si="814"/>
        <v>0</v>
      </c>
      <c r="W572" s="36">
        <f t="shared" si="815"/>
        <v>0</v>
      </c>
      <c r="Y572" s="57">
        <f>+$A$28</f>
        <v>72</v>
      </c>
      <c r="Z572" s="36"/>
      <c r="AA572" s="36"/>
      <c r="AB572" s="36">
        <f t="shared" si="816"/>
        <v>0</v>
      </c>
      <c r="AC572" s="36">
        <f t="shared" si="817"/>
        <v>0</v>
      </c>
      <c r="AE572" s="57">
        <f>+$A$28</f>
        <v>72</v>
      </c>
      <c r="AF572" s="36"/>
      <c r="AG572" s="36"/>
      <c r="AH572" s="36">
        <f t="shared" si="818"/>
        <v>0</v>
      </c>
      <c r="AI572" s="36">
        <f t="shared" si="819"/>
        <v>0</v>
      </c>
      <c r="AK572" s="57">
        <f>+$A$28</f>
        <v>72</v>
      </c>
      <c r="AL572" s="36"/>
      <c r="AM572" s="36"/>
      <c r="AN572" s="36">
        <f t="shared" si="820"/>
        <v>0</v>
      </c>
      <c r="AO572" s="36">
        <f t="shared" si="821"/>
        <v>0</v>
      </c>
      <c r="AQ572" s="57">
        <f>+$A$28</f>
        <v>72</v>
      </c>
      <c r="AR572" s="36"/>
      <c r="AS572" s="36"/>
      <c r="AT572" s="36">
        <f t="shared" si="822"/>
        <v>0</v>
      </c>
      <c r="AU572" s="36">
        <f t="shared" si="823"/>
        <v>0</v>
      </c>
      <c r="AW572" s="57">
        <f>+$A$28</f>
        <v>72</v>
      </c>
      <c r="AX572" s="36"/>
      <c r="AY572" s="36"/>
      <c r="AZ572" s="36">
        <f t="shared" si="824"/>
        <v>14</v>
      </c>
      <c r="BA572" s="36">
        <f t="shared" si="825"/>
        <v>1008000</v>
      </c>
    </row>
    <row r="573" spans="1:53">
      <c r="A573" s="57">
        <f>+$A$29</f>
        <v>105</v>
      </c>
      <c r="B573" s="36"/>
      <c r="C573" s="36"/>
      <c r="D573" s="36">
        <f t="shared" ref="D573" si="826">AZ539</f>
        <v>-24</v>
      </c>
      <c r="E573" s="36">
        <f t="shared" ref="E573" si="827">+D573*A573*1000</f>
        <v>-2520000</v>
      </c>
      <c r="G573" s="57">
        <f>+$A$29</f>
        <v>105</v>
      </c>
      <c r="H573" s="36"/>
      <c r="I573" s="36"/>
      <c r="J573" s="36">
        <f t="shared" ref="J573" si="828">+(H573*12)+I573</f>
        <v>0</v>
      </c>
      <c r="K573" s="36">
        <f t="shared" ref="K573" si="829">+J573*G573*1000</f>
        <v>0</v>
      </c>
      <c r="M573" s="57">
        <f>+$A$29</f>
        <v>105</v>
      </c>
      <c r="N573" s="36"/>
      <c r="O573" s="36"/>
      <c r="P573" s="36">
        <f t="shared" ref="P573" si="830">+(N573*12)+O573</f>
        <v>0</v>
      </c>
      <c r="Q573" s="36">
        <f t="shared" ref="Q573" si="831">+P573*M573*1000</f>
        <v>0</v>
      </c>
      <c r="S573" s="57">
        <f>+$A$29</f>
        <v>105</v>
      </c>
      <c r="T573" s="36"/>
      <c r="U573" s="36"/>
      <c r="V573" s="36">
        <f t="shared" ref="V573" si="832">+(T573*12)+U573</f>
        <v>0</v>
      </c>
      <c r="W573" s="36">
        <f t="shared" ref="W573" si="833">+V573*S573*1000</f>
        <v>0</v>
      </c>
      <c r="Y573" s="57">
        <f>+$A$29</f>
        <v>105</v>
      </c>
      <c r="Z573" s="36"/>
      <c r="AA573" s="36"/>
      <c r="AB573" s="36">
        <f t="shared" ref="AB573" si="834">+(Z573*12)+AA573</f>
        <v>0</v>
      </c>
      <c r="AC573" s="36">
        <f t="shared" ref="AC573" si="835">+AB573*Y573*1000</f>
        <v>0</v>
      </c>
      <c r="AE573" s="57">
        <f>+$A$29</f>
        <v>105</v>
      </c>
      <c r="AF573" s="36"/>
      <c r="AG573" s="36"/>
      <c r="AH573" s="36">
        <f t="shared" ref="AH573" si="836">+(AF573*12)+AG573</f>
        <v>0</v>
      </c>
      <c r="AI573" s="36">
        <f t="shared" ref="AI573" si="837">+AH573*AE573*1000</f>
        <v>0</v>
      </c>
      <c r="AK573" s="57">
        <f>+$A$29</f>
        <v>105</v>
      </c>
      <c r="AL573" s="36"/>
      <c r="AM573" s="36"/>
      <c r="AN573" s="36">
        <f t="shared" ref="AN573" si="838">+(AL573*12)+AM573</f>
        <v>0</v>
      </c>
      <c r="AO573" s="36">
        <f t="shared" ref="AO573" si="839">+AN573*AK573*1000</f>
        <v>0</v>
      </c>
      <c r="AQ573" s="57">
        <f>+$A$29</f>
        <v>105</v>
      </c>
      <c r="AR573" s="36"/>
      <c r="AS573" s="36"/>
      <c r="AT573" s="36">
        <f t="shared" ref="AT573" si="840">+(AR573*12)+AS573</f>
        <v>0</v>
      </c>
      <c r="AU573" s="36">
        <f t="shared" ref="AU573" si="841">+AT573*AQ573*1000</f>
        <v>0</v>
      </c>
      <c r="AW573" s="57">
        <f>+$A$29</f>
        <v>105</v>
      </c>
      <c r="AX573" s="36"/>
      <c r="AY573" s="36"/>
      <c r="AZ573" s="36">
        <f t="shared" ref="AZ573" si="842">+D573+J573-P573+V573+AB573-AH573+AN573-AT573</f>
        <v>-24</v>
      </c>
      <c r="BA573" s="36">
        <f t="shared" ref="BA573" si="843">+AZ573*AW573*1000</f>
        <v>-2520000</v>
      </c>
    </row>
    <row r="574" spans="1:53">
      <c r="A574" s="57">
        <f>+$A$30</f>
        <v>130</v>
      </c>
      <c r="B574" s="36"/>
      <c r="C574" s="36"/>
      <c r="D574" s="36">
        <f>AZ540</f>
        <v>-79</v>
      </c>
      <c r="E574" s="36">
        <f t="shared" si="809"/>
        <v>-10270000</v>
      </c>
      <c r="G574" s="57">
        <f>+$A$30</f>
        <v>130</v>
      </c>
      <c r="H574" s="36"/>
      <c r="I574" s="36"/>
      <c r="J574" s="36">
        <f t="shared" si="810"/>
        <v>0</v>
      </c>
      <c r="K574" s="36">
        <f t="shared" si="811"/>
        <v>0</v>
      </c>
      <c r="M574" s="57">
        <f>+$A$30</f>
        <v>130</v>
      </c>
      <c r="N574" s="36"/>
      <c r="O574" s="36"/>
      <c r="P574" s="36">
        <f t="shared" si="812"/>
        <v>0</v>
      </c>
      <c r="Q574" s="36">
        <f t="shared" si="813"/>
        <v>0</v>
      </c>
      <c r="S574" s="57">
        <f>+$A$30</f>
        <v>130</v>
      </c>
      <c r="T574" s="36"/>
      <c r="U574" s="36"/>
      <c r="V574" s="36">
        <f t="shared" si="814"/>
        <v>0</v>
      </c>
      <c r="W574" s="36">
        <f t="shared" si="815"/>
        <v>0</v>
      </c>
      <c r="Y574" s="57">
        <f>+$A$30</f>
        <v>130</v>
      </c>
      <c r="Z574" s="36"/>
      <c r="AA574" s="36"/>
      <c r="AB574" s="36">
        <f t="shared" si="816"/>
        <v>0</v>
      </c>
      <c r="AC574" s="36">
        <f t="shared" si="817"/>
        <v>0</v>
      </c>
      <c r="AE574" s="57">
        <f>+$A$30</f>
        <v>130</v>
      </c>
      <c r="AF574" s="36"/>
      <c r="AG574" s="36"/>
      <c r="AH574" s="36">
        <f t="shared" si="818"/>
        <v>0</v>
      </c>
      <c r="AI574" s="36">
        <f t="shared" si="819"/>
        <v>0</v>
      </c>
      <c r="AK574" s="57">
        <f>+$A$30</f>
        <v>130</v>
      </c>
      <c r="AL574" s="36"/>
      <c r="AM574" s="36"/>
      <c r="AN574" s="36">
        <f t="shared" si="820"/>
        <v>0</v>
      </c>
      <c r="AO574" s="36">
        <f t="shared" si="821"/>
        <v>0</v>
      </c>
      <c r="AQ574" s="57">
        <f>+$A$30</f>
        <v>130</v>
      </c>
      <c r="AR574" s="36"/>
      <c r="AS574" s="36"/>
      <c r="AT574" s="36">
        <f t="shared" si="822"/>
        <v>0</v>
      </c>
      <c r="AU574" s="36">
        <f t="shared" si="823"/>
        <v>0</v>
      </c>
      <c r="AW574" s="57">
        <f>+$A$30</f>
        <v>130</v>
      </c>
      <c r="AX574" s="36"/>
      <c r="AY574" s="36"/>
      <c r="AZ574" s="36">
        <f t="shared" si="824"/>
        <v>-79</v>
      </c>
      <c r="BA574" s="36">
        <f t="shared" si="825"/>
        <v>-10270000</v>
      </c>
    </row>
    <row r="576" spans="1:53">
      <c r="B576" s="36">
        <f>SUM(B548:B574)</f>
        <v>0</v>
      </c>
      <c r="C576" s="36">
        <f>SUM(C548:C574)</f>
        <v>0</v>
      </c>
      <c r="D576" s="36">
        <f>SUM(D548:D574)</f>
        <v>3627</v>
      </c>
      <c r="E576" s="36">
        <f>SUM(E548:E574)</f>
        <v>165215000</v>
      </c>
      <c r="H576" s="36">
        <f>SUM(H548:H574)</f>
        <v>0</v>
      </c>
      <c r="I576" s="36">
        <f>SUM(I548:I574)</f>
        <v>0</v>
      </c>
      <c r="J576" s="36">
        <f>SUM(J548:J574)</f>
        <v>0</v>
      </c>
      <c r="K576" s="36">
        <f>SUM(K548:K574)</f>
        <v>0</v>
      </c>
      <c r="N576" s="36">
        <f>SUM(N548:N574)</f>
        <v>0</v>
      </c>
      <c r="O576" s="36">
        <f>SUM(O548:O574)</f>
        <v>0</v>
      </c>
      <c r="P576" s="36">
        <f>SUM(P548:P574)</f>
        <v>0</v>
      </c>
      <c r="Q576" s="36">
        <f>SUM(Q548:Q574)</f>
        <v>0</v>
      </c>
      <c r="T576" s="36">
        <f>SUM(T548:T574)</f>
        <v>0</v>
      </c>
      <c r="U576" s="36">
        <f>SUM(U548:U574)</f>
        <v>0</v>
      </c>
      <c r="V576" s="36">
        <f>SUM(V548:V574)</f>
        <v>0</v>
      </c>
      <c r="W576" s="36">
        <f>SUM(W548:W574)</f>
        <v>0</v>
      </c>
      <c r="Z576" s="36">
        <f>SUM(Z548:Z574)</f>
        <v>0</v>
      </c>
      <c r="AA576" s="36">
        <f>SUM(AA548:AA574)</f>
        <v>0</v>
      </c>
      <c r="AB576" s="36">
        <f>SUM(AB548:AB574)</f>
        <v>0</v>
      </c>
      <c r="AC576" s="36">
        <f>SUM(AC548:AC574)</f>
        <v>0</v>
      </c>
      <c r="AF576" s="36">
        <f>SUM(AF548:AF574)</f>
        <v>0</v>
      </c>
      <c r="AG576" s="36">
        <f>SUM(AG548:AG574)</f>
        <v>0</v>
      </c>
      <c r="AH576" s="36">
        <f>SUM(AH548:AH574)</f>
        <v>0</v>
      </c>
      <c r="AI576" s="36">
        <f>SUM(AI548:AI574)</f>
        <v>0</v>
      </c>
      <c r="AL576" s="36">
        <f>SUM(AL548:AL574)</f>
        <v>0</v>
      </c>
      <c r="AM576" s="36">
        <f>SUM(AM548:AM574)</f>
        <v>0</v>
      </c>
      <c r="AN576" s="36">
        <f>SUM(AN548:AN574)</f>
        <v>0</v>
      </c>
      <c r="AO576" s="36">
        <f>SUM(AO548:AO574)</f>
        <v>0</v>
      </c>
      <c r="AR576" s="36">
        <f>SUM(AR548:AR574)</f>
        <v>0</v>
      </c>
      <c r="AS576" s="36">
        <f>SUM(AS548:AS574)</f>
        <v>0</v>
      </c>
      <c r="AT576" s="36">
        <f>SUM(AT548:AT574)</f>
        <v>0</v>
      </c>
      <c r="AU576" s="36">
        <f>SUM(AU548:AU574)</f>
        <v>0</v>
      </c>
      <c r="AX576" s="36">
        <f>SUM(AX548:AX574)</f>
        <v>0</v>
      </c>
      <c r="AY576" s="36">
        <f>SUM(AY548:AY574)</f>
        <v>0</v>
      </c>
      <c r="AZ576" s="36">
        <f>SUM(AZ548:AZ574)</f>
        <v>3627</v>
      </c>
      <c r="BA576" s="36">
        <f>SUM(BA548:BA574)</f>
        <v>165215000</v>
      </c>
    </row>
    <row r="577" spans="1:53">
      <c r="A577" s="37"/>
      <c r="B577" s="37"/>
      <c r="C577" s="37"/>
      <c r="D577" s="37"/>
      <c r="E577" s="37"/>
      <c r="F577" s="286"/>
      <c r="G577" s="37"/>
      <c r="H577" s="37">
        <v>0</v>
      </c>
      <c r="I577" s="37">
        <v>0</v>
      </c>
      <c r="J577" s="37"/>
      <c r="K577" s="37"/>
      <c r="L577" s="286"/>
      <c r="M577" s="37"/>
      <c r="N577" s="37">
        <v>0</v>
      </c>
      <c r="O577" s="37">
        <v>0</v>
      </c>
      <c r="P577" s="37"/>
      <c r="Q577" s="37"/>
      <c r="R577" s="286"/>
      <c r="S577" s="37"/>
      <c r="T577" s="37"/>
      <c r="U577" s="37"/>
      <c r="V577" s="37"/>
      <c r="W577" s="37"/>
      <c r="X577" s="286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</row>
    <row r="578" spans="1:53">
      <c r="H578" s="54" t="b">
        <f>+H577='Nota Masuk'!E368</f>
        <v>1</v>
      </c>
      <c r="I578" s="54" t="b">
        <f>+I577='Nota Masuk'!F368</f>
        <v>1</v>
      </c>
      <c r="K578" s="54" t="b">
        <f>'Nota Masuk'!J367=K576</f>
        <v>1</v>
      </c>
      <c r="N578" s="54" t="b">
        <f>+N577='Nota Jual'!D1098</f>
        <v>1</v>
      </c>
      <c r="O578" s="54" t="b">
        <f>+O577='Nota Jual'!E1098</f>
        <v>1</v>
      </c>
      <c r="Q578" s="54" t="b">
        <f>+Q576='Nota Jual'!G1097</f>
        <v>1</v>
      </c>
      <c r="V578" s="54" t="b">
        <f>+V576='Nota Jual'!H1097</f>
        <v>1</v>
      </c>
      <c r="W578" s="54" t="b">
        <f>+W576='Nota Jual'!I1097</f>
        <v>1</v>
      </c>
    </row>
    <row r="579" spans="1:53">
      <c r="A579" s="54" t="s">
        <v>24</v>
      </c>
      <c r="B579" s="54">
        <f>+'Nota Jual'!B1100</f>
        <v>13</v>
      </c>
      <c r="C579" s="54" t="str">
        <f>+'Nota Jual'!A1100</f>
        <v>Juni</v>
      </c>
    </row>
    <row r="580" spans="1:53">
      <c r="A580" s="55" t="s">
        <v>25</v>
      </c>
      <c r="B580" s="55"/>
      <c r="C580" s="55"/>
      <c r="D580" s="55"/>
      <c r="E580" s="55"/>
      <c r="F580" s="285"/>
      <c r="G580" s="55" t="s">
        <v>26</v>
      </c>
      <c r="H580" s="55"/>
      <c r="I580" s="55"/>
      <c r="J580" s="55"/>
      <c r="K580" s="55"/>
      <c r="L580" s="285"/>
      <c r="M580" s="55" t="s">
        <v>27</v>
      </c>
      <c r="N580" s="55"/>
      <c r="O580" s="55"/>
      <c r="P580" s="55"/>
      <c r="Q580" s="55"/>
      <c r="R580" s="285"/>
      <c r="S580" s="55" t="s">
        <v>37</v>
      </c>
      <c r="T580" s="55"/>
      <c r="U580" s="55"/>
      <c r="V580" s="55"/>
      <c r="W580" s="55"/>
      <c r="X580" s="285"/>
      <c r="Y580" s="55" t="s">
        <v>29</v>
      </c>
      <c r="Z580" s="55"/>
      <c r="AA580" s="55"/>
      <c r="AB580" s="55"/>
      <c r="AC580" s="55"/>
      <c r="AD580" s="55"/>
      <c r="AE580" s="55" t="s">
        <v>30</v>
      </c>
      <c r="AF580" s="55"/>
      <c r="AG580" s="55"/>
      <c r="AH580" s="55"/>
      <c r="AI580" s="55"/>
      <c r="AJ580" s="55"/>
      <c r="AK580" s="55" t="s">
        <v>31</v>
      </c>
      <c r="AL580" s="55"/>
      <c r="AM580" s="55"/>
      <c r="AN580" s="55"/>
      <c r="AO580" s="55"/>
      <c r="AP580" s="55"/>
      <c r="AQ580" s="55" t="s">
        <v>32</v>
      </c>
      <c r="AR580" s="55"/>
      <c r="AS580" s="55"/>
      <c r="AT580" s="55"/>
      <c r="AU580" s="55"/>
      <c r="AV580" s="55"/>
      <c r="AW580" s="55" t="s">
        <v>33</v>
      </c>
      <c r="AX580" s="55"/>
      <c r="AY580" s="55"/>
      <c r="AZ580" s="55"/>
      <c r="BA580" s="55"/>
    </row>
    <row r="581" spans="1:53">
      <c r="A581" s="56" t="s">
        <v>34</v>
      </c>
      <c r="B581" s="56" t="s">
        <v>11</v>
      </c>
      <c r="C581" s="56" t="s">
        <v>12</v>
      </c>
      <c r="D581" s="56" t="s">
        <v>35</v>
      </c>
      <c r="E581" s="56" t="s">
        <v>36</v>
      </c>
      <c r="G581" s="56" t="s">
        <v>34</v>
      </c>
      <c r="H581" s="56" t="s">
        <v>11</v>
      </c>
      <c r="I581" s="56" t="s">
        <v>12</v>
      </c>
      <c r="J581" s="56" t="s">
        <v>35</v>
      </c>
      <c r="K581" s="56" t="s">
        <v>36</v>
      </c>
      <c r="M581" s="56" t="s">
        <v>34</v>
      </c>
      <c r="N581" s="56" t="s">
        <v>11</v>
      </c>
      <c r="O581" s="56" t="s">
        <v>12</v>
      </c>
      <c r="P581" s="56" t="s">
        <v>35</v>
      </c>
      <c r="Q581" s="56" t="s">
        <v>36</v>
      </c>
      <c r="S581" s="56" t="s">
        <v>34</v>
      </c>
      <c r="T581" s="56" t="s">
        <v>11</v>
      </c>
      <c r="U581" s="56" t="s">
        <v>12</v>
      </c>
      <c r="V581" s="56" t="s">
        <v>35</v>
      </c>
      <c r="W581" s="56" t="s">
        <v>36</v>
      </c>
      <c r="Y581" s="56" t="s">
        <v>34</v>
      </c>
      <c r="Z581" s="56" t="s">
        <v>11</v>
      </c>
      <c r="AA581" s="56" t="s">
        <v>12</v>
      </c>
      <c r="AB581" s="56" t="s">
        <v>35</v>
      </c>
      <c r="AC581" s="56" t="s">
        <v>36</v>
      </c>
      <c r="AE581" s="56" t="s">
        <v>34</v>
      </c>
      <c r="AF581" s="56" t="s">
        <v>11</v>
      </c>
      <c r="AG581" s="56" t="s">
        <v>12</v>
      </c>
      <c r="AH581" s="56" t="s">
        <v>35</v>
      </c>
      <c r="AI581" s="56" t="s">
        <v>36</v>
      </c>
      <c r="AK581" s="56" t="s">
        <v>34</v>
      </c>
      <c r="AL581" s="56" t="s">
        <v>11</v>
      </c>
      <c r="AM581" s="56" t="s">
        <v>12</v>
      </c>
      <c r="AN581" s="56" t="s">
        <v>35</v>
      </c>
      <c r="AO581" s="56" t="s">
        <v>36</v>
      </c>
      <c r="AQ581" s="56" t="s">
        <v>34</v>
      </c>
      <c r="AR581" s="56" t="s">
        <v>11</v>
      </c>
      <c r="AS581" s="56" t="s">
        <v>12</v>
      </c>
      <c r="AT581" s="56" t="s">
        <v>35</v>
      </c>
      <c r="AU581" s="56" t="s">
        <v>36</v>
      </c>
      <c r="AW581" s="56" t="s">
        <v>34</v>
      </c>
      <c r="AX581" s="56" t="s">
        <v>11</v>
      </c>
      <c r="AY581" s="56" t="s">
        <v>12</v>
      </c>
      <c r="AZ581" s="56" t="s">
        <v>35</v>
      </c>
      <c r="BA581" s="56" t="s">
        <v>36</v>
      </c>
    </row>
    <row r="582" spans="1:53">
      <c r="A582" s="57">
        <f>+$A$4</f>
        <v>75</v>
      </c>
      <c r="B582" s="36"/>
      <c r="C582" s="36"/>
      <c r="D582" s="36">
        <f t="shared" ref="D582" si="844">AZ548</f>
        <v>83</v>
      </c>
      <c r="E582" s="36">
        <f t="shared" ref="E582" si="845">+D582*A582*1000</f>
        <v>6225000</v>
      </c>
      <c r="G582" s="57">
        <f>+$A$4</f>
        <v>75</v>
      </c>
      <c r="H582" s="36"/>
      <c r="I582" s="36"/>
      <c r="J582" s="36">
        <f t="shared" ref="J582" si="846">+(H582*12)+I582</f>
        <v>0</v>
      </c>
      <c r="K582" s="36">
        <f t="shared" ref="K582" si="847">+J582*G582*1000</f>
        <v>0</v>
      </c>
      <c r="M582" s="57">
        <f>+$A$4</f>
        <v>75</v>
      </c>
      <c r="N582" s="36"/>
      <c r="O582" s="36"/>
      <c r="P582" s="36">
        <f t="shared" ref="P582" si="848">+(N582*12)+O582</f>
        <v>0</v>
      </c>
      <c r="Q582" s="36">
        <f t="shared" ref="Q582" si="849">+P582*M582*1000</f>
        <v>0</v>
      </c>
      <c r="S582" s="57">
        <f>+$A$4</f>
        <v>75</v>
      </c>
      <c r="T582" s="36"/>
      <c r="U582" s="36"/>
      <c r="V582" s="36">
        <f t="shared" ref="V582" si="850">+(T582*12)+U582</f>
        <v>0</v>
      </c>
      <c r="W582" s="36">
        <f t="shared" ref="W582" si="851">+V582*S582*1000</f>
        <v>0</v>
      </c>
      <c r="Y582" s="57">
        <f>+$A$4</f>
        <v>75</v>
      </c>
      <c r="Z582" s="36"/>
      <c r="AA582" s="36"/>
      <c r="AB582" s="36">
        <f t="shared" ref="AB582" si="852">+(Z582*12)+AA582</f>
        <v>0</v>
      </c>
      <c r="AC582" s="36">
        <f t="shared" ref="AC582" si="853">+AB582*Y582*1000</f>
        <v>0</v>
      </c>
      <c r="AE582" s="57">
        <f>+$A$4</f>
        <v>75</v>
      </c>
      <c r="AF582" s="36"/>
      <c r="AG582" s="36"/>
      <c r="AH582" s="36">
        <f t="shared" ref="AH582" si="854">+(AF582*12)+AG582</f>
        <v>0</v>
      </c>
      <c r="AI582" s="36">
        <f t="shared" ref="AI582" si="855">+AH582*AE582*1000</f>
        <v>0</v>
      </c>
      <c r="AK582" s="57">
        <f>+$A$4</f>
        <v>75</v>
      </c>
      <c r="AL582" s="36"/>
      <c r="AM582" s="36"/>
      <c r="AN582" s="36">
        <f t="shared" ref="AN582" si="856">+(AL582*12)+AM582</f>
        <v>0</v>
      </c>
      <c r="AO582" s="36">
        <f t="shared" ref="AO582" si="857">+AN582*AK582*1000</f>
        <v>0</v>
      </c>
      <c r="AQ582" s="57">
        <f>+$A$4</f>
        <v>75</v>
      </c>
      <c r="AR582" s="36"/>
      <c r="AS582" s="36"/>
      <c r="AT582" s="36">
        <f t="shared" ref="AT582" si="858">+(AR582*12)+AS582</f>
        <v>0</v>
      </c>
      <c r="AU582" s="36">
        <f t="shared" ref="AU582" si="859">+AT582*AQ582*1000</f>
        <v>0</v>
      </c>
      <c r="AW582" s="57">
        <f>+$A$4</f>
        <v>75</v>
      </c>
      <c r="AX582" s="36"/>
      <c r="AY582" s="36"/>
      <c r="AZ582" s="36">
        <f t="shared" ref="AZ582" si="860">+D582+J582-P582+V582+AB582-AH582+AN582-AT582</f>
        <v>83</v>
      </c>
      <c r="BA582" s="36">
        <f t="shared" ref="BA582" si="861">+AZ582*AW582*1000</f>
        <v>6225000</v>
      </c>
    </row>
    <row r="583" spans="1:53">
      <c r="A583" s="57">
        <f>$A$5</f>
        <v>58</v>
      </c>
      <c r="B583" s="36"/>
      <c r="C583" s="36"/>
      <c r="D583" s="36">
        <f t="shared" ref="D583:D606" si="862">AZ549</f>
        <v>73</v>
      </c>
      <c r="E583" s="36">
        <f t="shared" ref="E583:E608" si="863">+D583*A583*1000</f>
        <v>4234000</v>
      </c>
      <c r="G583" s="57">
        <f>$A$5</f>
        <v>58</v>
      </c>
      <c r="H583" s="36"/>
      <c r="I583" s="36"/>
      <c r="J583" s="36">
        <f t="shared" ref="J583:J608" si="864">+(H583*12)+I583</f>
        <v>0</v>
      </c>
      <c r="K583" s="36">
        <f t="shared" ref="K583:K608" si="865">+J583*G583*1000</f>
        <v>0</v>
      </c>
      <c r="M583" s="57">
        <f>$A$5</f>
        <v>58</v>
      </c>
      <c r="N583" s="36"/>
      <c r="O583" s="36"/>
      <c r="P583" s="36">
        <f t="shared" ref="P583:P608" si="866">+(N583*12)+O583</f>
        <v>0</v>
      </c>
      <c r="Q583" s="36">
        <f t="shared" ref="Q583:Q608" si="867">+P583*M583*1000</f>
        <v>0</v>
      </c>
      <c r="S583" s="57">
        <f>$A$5</f>
        <v>58</v>
      </c>
      <c r="T583" s="36"/>
      <c r="U583" s="36"/>
      <c r="V583" s="36">
        <f t="shared" ref="V583:V608" si="868">+(T583*12)+U583</f>
        <v>0</v>
      </c>
      <c r="W583" s="36">
        <f t="shared" ref="W583:W608" si="869">+V583*S583*1000</f>
        <v>0</v>
      </c>
      <c r="Y583" s="57">
        <f>$A$5</f>
        <v>58</v>
      </c>
      <c r="Z583" s="36"/>
      <c r="AA583" s="36"/>
      <c r="AB583" s="36">
        <f t="shared" ref="AB583:AB608" si="870">+(Z583*12)+AA583</f>
        <v>0</v>
      </c>
      <c r="AC583" s="36">
        <f t="shared" ref="AC583:AC608" si="871">+AB583*Y583*1000</f>
        <v>0</v>
      </c>
      <c r="AE583" s="57">
        <f>$A$5</f>
        <v>58</v>
      </c>
      <c r="AF583" s="36"/>
      <c r="AG583" s="36"/>
      <c r="AH583" s="36">
        <f t="shared" ref="AH583:AH608" si="872">+(AF583*12)+AG583</f>
        <v>0</v>
      </c>
      <c r="AI583" s="36">
        <f t="shared" ref="AI583:AI608" si="873">+AH583*AE583*1000</f>
        <v>0</v>
      </c>
      <c r="AK583" s="57">
        <f>$A$5</f>
        <v>58</v>
      </c>
      <c r="AL583" s="36"/>
      <c r="AM583" s="36"/>
      <c r="AN583" s="36">
        <f t="shared" ref="AN583:AN608" si="874">+(AL583*12)+AM583</f>
        <v>0</v>
      </c>
      <c r="AO583" s="36">
        <f t="shared" ref="AO583:AO608" si="875">+AN583*AK583*1000</f>
        <v>0</v>
      </c>
      <c r="AQ583" s="57">
        <f>$A$5</f>
        <v>58</v>
      </c>
      <c r="AR583" s="36"/>
      <c r="AS583" s="36"/>
      <c r="AT583" s="36">
        <f t="shared" ref="AT583:AT608" si="876">+(AR583*12)+AS583</f>
        <v>0</v>
      </c>
      <c r="AU583" s="36">
        <f t="shared" ref="AU583:AU608" si="877">+AT583*AQ583*1000</f>
        <v>0</v>
      </c>
      <c r="AW583" s="57">
        <f>$A$5</f>
        <v>58</v>
      </c>
      <c r="AX583" s="36"/>
      <c r="AY583" s="36"/>
      <c r="AZ583" s="36">
        <f t="shared" ref="AZ583:AZ608" si="878">+D583+J583-P583+V583+AB583-AH583+AN583-AT583</f>
        <v>73</v>
      </c>
      <c r="BA583" s="36">
        <f t="shared" ref="BA583:BA608" si="879">+AZ583*AW583*1000</f>
        <v>4234000</v>
      </c>
    </row>
    <row r="584" spans="1:53">
      <c r="A584" s="57">
        <f>+$A$6</f>
        <v>80</v>
      </c>
      <c r="B584" s="36"/>
      <c r="C584" s="36"/>
      <c r="D584" s="36">
        <f>AZ550</f>
        <v>-12</v>
      </c>
      <c r="E584" s="36">
        <f t="shared" si="863"/>
        <v>-960000</v>
      </c>
      <c r="G584" s="57">
        <f>+$A$6</f>
        <v>80</v>
      </c>
      <c r="H584" s="36"/>
      <c r="I584" s="36"/>
      <c r="J584" s="36">
        <f t="shared" si="864"/>
        <v>0</v>
      </c>
      <c r="K584" s="36">
        <f t="shared" si="865"/>
        <v>0</v>
      </c>
      <c r="M584" s="57">
        <f>+$A$6</f>
        <v>80</v>
      </c>
      <c r="N584" s="36"/>
      <c r="O584" s="36"/>
      <c r="P584" s="36">
        <f t="shared" si="866"/>
        <v>0</v>
      </c>
      <c r="Q584" s="36">
        <f t="shared" si="867"/>
        <v>0</v>
      </c>
      <c r="S584" s="57">
        <f>+$A$6</f>
        <v>80</v>
      </c>
      <c r="T584" s="36"/>
      <c r="U584" s="36"/>
      <c r="V584" s="36">
        <f t="shared" si="868"/>
        <v>0</v>
      </c>
      <c r="W584" s="36">
        <f t="shared" si="869"/>
        <v>0</v>
      </c>
      <c r="Y584" s="57">
        <f>+$A$6</f>
        <v>80</v>
      </c>
      <c r="Z584" s="36"/>
      <c r="AA584" s="36"/>
      <c r="AB584" s="36">
        <f t="shared" si="870"/>
        <v>0</v>
      </c>
      <c r="AC584" s="36">
        <f t="shared" si="871"/>
        <v>0</v>
      </c>
      <c r="AE584" s="57">
        <f>+$A$6</f>
        <v>80</v>
      </c>
      <c r="AF584" s="36"/>
      <c r="AG584" s="36"/>
      <c r="AH584" s="36">
        <f t="shared" si="872"/>
        <v>0</v>
      </c>
      <c r="AI584" s="36">
        <f t="shared" si="873"/>
        <v>0</v>
      </c>
      <c r="AK584" s="57">
        <f>+$A$6</f>
        <v>80</v>
      </c>
      <c r="AL584" s="36"/>
      <c r="AM584" s="36"/>
      <c r="AN584" s="36">
        <f t="shared" si="874"/>
        <v>0</v>
      </c>
      <c r="AO584" s="36">
        <f t="shared" si="875"/>
        <v>0</v>
      </c>
      <c r="AQ584" s="57">
        <f>+$A$6</f>
        <v>80</v>
      </c>
      <c r="AR584" s="36"/>
      <c r="AS584" s="36"/>
      <c r="AT584" s="36">
        <f t="shared" si="876"/>
        <v>0</v>
      </c>
      <c r="AU584" s="36">
        <f t="shared" si="877"/>
        <v>0</v>
      </c>
      <c r="AW584" s="57">
        <f>+$A$6</f>
        <v>80</v>
      </c>
      <c r="AX584" s="36"/>
      <c r="AY584" s="36"/>
      <c r="AZ584" s="36">
        <f t="shared" si="878"/>
        <v>-12</v>
      </c>
      <c r="BA584" s="36">
        <f t="shared" si="879"/>
        <v>-960000</v>
      </c>
    </row>
    <row r="585" spans="1:53">
      <c r="A585" s="57">
        <f>+$A$7</f>
        <v>60</v>
      </c>
      <c r="B585" s="36"/>
      <c r="C585" s="36"/>
      <c r="D585" s="36">
        <f t="shared" si="862"/>
        <v>78</v>
      </c>
      <c r="E585" s="36">
        <f t="shared" si="863"/>
        <v>4680000</v>
      </c>
      <c r="G585" s="57">
        <f>+$A$7</f>
        <v>60</v>
      </c>
      <c r="H585" s="36"/>
      <c r="I585" s="36"/>
      <c r="J585" s="36">
        <f t="shared" si="864"/>
        <v>0</v>
      </c>
      <c r="K585" s="36">
        <f t="shared" si="865"/>
        <v>0</v>
      </c>
      <c r="M585" s="57">
        <f>+$A$7</f>
        <v>60</v>
      </c>
      <c r="N585" s="36"/>
      <c r="O585" s="36"/>
      <c r="P585" s="36">
        <f t="shared" si="866"/>
        <v>0</v>
      </c>
      <c r="Q585" s="36">
        <f t="shared" si="867"/>
        <v>0</v>
      </c>
      <c r="S585" s="57">
        <f>+$A$7</f>
        <v>60</v>
      </c>
      <c r="T585" s="36"/>
      <c r="U585" s="36"/>
      <c r="V585" s="36">
        <f t="shared" si="868"/>
        <v>0</v>
      </c>
      <c r="W585" s="36">
        <f t="shared" si="869"/>
        <v>0</v>
      </c>
      <c r="Y585" s="57">
        <f>+$A$7</f>
        <v>60</v>
      </c>
      <c r="Z585" s="36"/>
      <c r="AA585" s="36"/>
      <c r="AB585" s="36">
        <f t="shared" si="870"/>
        <v>0</v>
      </c>
      <c r="AC585" s="36">
        <f t="shared" si="871"/>
        <v>0</v>
      </c>
      <c r="AE585" s="57">
        <f>+$A$7</f>
        <v>60</v>
      </c>
      <c r="AF585" s="36"/>
      <c r="AG585" s="36"/>
      <c r="AH585" s="36">
        <f t="shared" si="872"/>
        <v>0</v>
      </c>
      <c r="AI585" s="36">
        <f t="shared" si="873"/>
        <v>0</v>
      </c>
      <c r="AK585" s="57">
        <f>+$A$7</f>
        <v>60</v>
      </c>
      <c r="AL585" s="36"/>
      <c r="AM585" s="36"/>
      <c r="AN585" s="36">
        <f t="shared" si="874"/>
        <v>0</v>
      </c>
      <c r="AO585" s="36">
        <f t="shared" si="875"/>
        <v>0</v>
      </c>
      <c r="AQ585" s="57">
        <f>+$A$7</f>
        <v>60</v>
      </c>
      <c r="AR585" s="36"/>
      <c r="AS585" s="36"/>
      <c r="AT585" s="36">
        <f t="shared" si="876"/>
        <v>0</v>
      </c>
      <c r="AU585" s="36">
        <f t="shared" si="877"/>
        <v>0</v>
      </c>
      <c r="AW585" s="57">
        <f>+$A$7</f>
        <v>60</v>
      </c>
      <c r="AX585" s="36"/>
      <c r="AY585" s="36"/>
      <c r="AZ585" s="36">
        <f t="shared" si="878"/>
        <v>78</v>
      </c>
      <c r="BA585" s="36">
        <f t="shared" si="879"/>
        <v>4680000</v>
      </c>
    </row>
    <row r="586" spans="1:53">
      <c r="A586" s="57">
        <f>+$A$8</f>
        <v>82</v>
      </c>
      <c r="B586" s="36"/>
      <c r="C586" s="36"/>
      <c r="D586" s="36">
        <f t="shared" si="862"/>
        <v>25</v>
      </c>
      <c r="E586" s="36">
        <f t="shared" si="863"/>
        <v>2050000</v>
      </c>
      <c r="G586" s="57">
        <f>+$A$8</f>
        <v>82</v>
      </c>
      <c r="H586" s="36"/>
      <c r="I586" s="36"/>
      <c r="J586" s="36">
        <f t="shared" si="864"/>
        <v>0</v>
      </c>
      <c r="K586" s="36">
        <f t="shared" si="865"/>
        <v>0</v>
      </c>
      <c r="M586" s="57">
        <f>+$A$8</f>
        <v>82</v>
      </c>
      <c r="N586" s="36"/>
      <c r="O586" s="36"/>
      <c r="P586" s="36">
        <f t="shared" si="866"/>
        <v>0</v>
      </c>
      <c r="Q586" s="36">
        <f t="shared" si="867"/>
        <v>0</v>
      </c>
      <c r="S586" s="57">
        <f>+$A$8</f>
        <v>82</v>
      </c>
      <c r="T586" s="36"/>
      <c r="U586" s="36"/>
      <c r="V586" s="36">
        <f t="shared" si="868"/>
        <v>0</v>
      </c>
      <c r="W586" s="36">
        <f t="shared" si="869"/>
        <v>0</v>
      </c>
      <c r="Y586" s="57">
        <f>+$A$8</f>
        <v>82</v>
      </c>
      <c r="Z586" s="36"/>
      <c r="AA586" s="36"/>
      <c r="AB586" s="36">
        <f t="shared" si="870"/>
        <v>0</v>
      </c>
      <c r="AC586" s="36">
        <f t="shared" si="871"/>
        <v>0</v>
      </c>
      <c r="AE586" s="57">
        <f>+$A$8</f>
        <v>82</v>
      </c>
      <c r="AF586" s="36"/>
      <c r="AG586" s="36"/>
      <c r="AH586" s="36">
        <f t="shared" si="872"/>
        <v>0</v>
      </c>
      <c r="AI586" s="36">
        <f t="shared" si="873"/>
        <v>0</v>
      </c>
      <c r="AK586" s="57">
        <f>+$A$8</f>
        <v>82</v>
      </c>
      <c r="AL586" s="36"/>
      <c r="AM586" s="36"/>
      <c r="AN586" s="36">
        <f t="shared" si="874"/>
        <v>0</v>
      </c>
      <c r="AO586" s="36">
        <f t="shared" si="875"/>
        <v>0</v>
      </c>
      <c r="AQ586" s="57">
        <f>+$A$8</f>
        <v>82</v>
      </c>
      <c r="AR586" s="36"/>
      <c r="AS586" s="36"/>
      <c r="AT586" s="36">
        <f t="shared" si="876"/>
        <v>0</v>
      </c>
      <c r="AU586" s="36">
        <f t="shared" si="877"/>
        <v>0</v>
      </c>
      <c r="AW586" s="57">
        <f>+$A$8</f>
        <v>82</v>
      </c>
      <c r="AX586" s="36"/>
      <c r="AY586" s="36"/>
      <c r="AZ586" s="36">
        <f t="shared" si="878"/>
        <v>25</v>
      </c>
      <c r="BA586" s="36">
        <f t="shared" si="879"/>
        <v>2050000</v>
      </c>
    </row>
    <row r="587" spans="1:53">
      <c r="A587" s="57">
        <f>+$A$9</f>
        <v>70</v>
      </c>
      <c r="B587" s="36"/>
      <c r="C587" s="36"/>
      <c r="D587" s="36">
        <f t="shared" si="862"/>
        <v>4</v>
      </c>
      <c r="E587" s="36">
        <f t="shared" si="863"/>
        <v>280000</v>
      </c>
      <c r="G587" s="57">
        <f>+$A$9</f>
        <v>70</v>
      </c>
      <c r="H587" s="36"/>
      <c r="I587" s="36"/>
      <c r="J587" s="36">
        <f t="shared" si="864"/>
        <v>0</v>
      </c>
      <c r="K587" s="36">
        <f t="shared" si="865"/>
        <v>0</v>
      </c>
      <c r="M587" s="57">
        <f>+$A$9</f>
        <v>70</v>
      </c>
      <c r="N587" s="36"/>
      <c r="O587" s="36"/>
      <c r="P587" s="36">
        <f t="shared" si="866"/>
        <v>0</v>
      </c>
      <c r="Q587" s="36">
        <f t="shared" si="867"/>
        <v>0</v>
      </c>
      <c r="S587" s="57">
        <f>+$A$9</f>
        <v>70</v>
      </c>
      <c r="T587" s="36"/>
      <c r="U587" s="36"/>
      <c r="V587" s="36">
        <f t="shared" si="868"/>
        <v>0</v>
      </c>
      <c r="W587" s="36">
        <f t="shared" si="869"/>
        <v>0</v>
      </c>
      <c r="Y587" s="57">
        <f>+$A$9</f>
        <v>70</v>
      </c>
      <c r="Z587" s="36"/>
      <c r="AA587" s="36"/>
      <c r="AB587" s="36">
        <f t="shared" si="870"/>
        <v>0</v>
      </c>
      <c r="AC587" s="36">
        <f t="shared" si="871"/>
        <v>0</v>
      </c>
      <c r="AE587" s="57">
        <f>+$A$9</f>
        <v>70</v>
      </c>
      <c r="AF587" s="36"/>
      <c r="AG587" s="36"/>
      <c r="AH587" s="36">
        <f t="shared" si="872"/>
        <v>0</v>
      </c>
      <c r="AI587" s="36">
        <f t="shared" si="873"/>
        <v>0</v>
      </c>
      <c r="AK587" s="57">
        <f>+$A$9</f>
        <v>70</v>
      </c>
      <c r="AL587" s="36"/>
      <c r="AM587" s="36"/>
      <c r="AN587" s="36">
        <f t="shared" si="874"/>
        <v>0</v>
      </c>
      <c r="AO587" s="36">
        <f t="shared" si="875"/>
        <v>0</v>
      </c>
      <c r="AQ587" s="57">
        <f>+$A$9</f>
        <v>70</v>
      </c>
      <c r="AR587" s="36"/>
      <c r="AS587" s="36"/>
      <c r="AT587" s="36">
        <f t="shared" si="876"/>
        <v>0</v>
      </c>
      <c r="AU587" s="36">
        <f t="shared" si="877"/>
        <v>0</v>
      </c>
      <c r="AW587" s="57">
        <f>+$A$9</f>
        <v>70</v>
      </c>
      <c r="AX587" s="36"/>
      <c r="AY587" s="36"/>
      <c r="AZ587" s="36">
        <f t="shared" si="878"/>
        <v>4</v>
      </c>
      <c r="BA587" s="36">
        <f t="shared" si="879"/>
        <v>280000</v>
      </c>
    </row>
    <row r="588" spans="1:53">
      <c r="A588" s="57">
        <f>+$A$10</f>
        <v>90</v>
      </c>
      <c r="B588" s="36"/>
      <c r="C588" s="36"/>
      <c r="D588" s="36">
        <f t="shared" si="862"/>
        <v>-276</v>
      </c>
      <c r="E588" s="36">
        <f t="shared" si="863"/>
        <v>-24840000</v>
      </c>
      <c r="G588" s="57">
        <f>+$A$10</f>
        <v>90</v>
      </c>
      <c r="H588" s="36"/>
      <c r="I588" s="36"/>
      <c r="J588" s="36">
        <f t="shared" si="864"/>
        <v>0</v>
      </c>
      <c r="K588" s="36">
        <f t="shared" si="865"/>
        <v>0</v>
      </c>
      <c r="M588" s="57">
        <f>+$A$10</f>
        <v>90</v>
      </c>
      <c r="N588" s="36"/>
      <c r="O588" s="36"/>
      <c r="P588" s="36">
        <f t="shared" si="866"/>
        <v>0</v>
      </c>
      <c r="Q588" s="36">
        <f t="shared" si="867"/>
        <v>0</v>
      </c>
      <c r="S588" s="57">
        <f>+$A$10</f>
        <v>90</v>
      </c>
      <c r="T588" s="36"/>
      <c r="U588" s="36"/>
      <c r="V588" s="36">
        <f t="shared" si="868"/>
        <v>0</v>
      </c>
      <c r="W588" s="36">
        <f t="shared" si="869"/>
        <v>0</v>
      </c>
      <c r="Y588" s="57">
        <f>+$A$10</f>
        <v>90</v>
      </c>
      <c r="Z588" s="36"/>
      <c r="AA588" s="36"/>
      <c r="AB588" s="36">
        <f t="shared" si="870"/>
        <v>0</v>
      </c>
      <c r="AC588" s="36">
        <f t="shared" si="871"/>
        <v>0</v>
      </c>
      <c r="AE588" s="57">
        <f>+$A$10</f>
        <v>90</v>
      </c>
      <c r="AF588" s="36"/>
      <c r="AG588" s="36"/>
      <c r="AH588" s="36">
        <f t="shared" si="872"/>
        <v>0</v>
      </c>
      <c r="AI588" s="36">
        <f t="shared" si="873"/>
        <v>0</v>
      </c>
      <c r="AK588" s="57">
        <f>+$A$10</f>
        <v>90</v>
      </c>
      <c r="AL588" s="36"/>
      <c r="AM588" s="36"/>
      <c r="AN588" s="36">
        <f t="shared" si="874"/>
        <v>0</v>
      </c>
      <c r="AO588" s="36">
        <f t="shared" si="875"/>
        <v>0</v>
      </c>
      <c r="AQ588" s="57">
        <f>+$A$10</f>
        <v>90</v>
      </c>
      <c r="AR588" s="36"/>
      <c r="AS588" s="36"/>
      <c r="AT588" s="36">
        <f t="shared" si="876"/>
        <v>0</v>
      </c>
      <c r="AU588" s="36">
        <f t="shared" si="877"/>
        <v>0</v>
      </c>
      <c r="AW588" s="57">
        <f>+$A$10</f>
        <v>90</v>
      </c>
      <c r="AX588" s="36"/>
      <c r="AY588" s="36"/>
      <c r="AZ588" s="36">
        <f t="shared" si="878"/>
        <v>-276</v>
      </c>
      <c r="BA588" s="36">
        <f t="shared" si="879"/>
        <v>-24840000</v>
      </c>
    </row>
    <row r="589" spans="1:53">
      <c r="A589" s="57">
        <f>+$A$11</f>
        <v>68</v>
      </c>
      <c r="B589" s="36"/>
      <c r="C589" s="36"/>
      <c r="D589" s="36">
        <f t="shared" si="862"/>
        <v>1</v>
      </c>
      <c r="E589" s="36">
        <f t="shared" si="863"/>
        <v>68000</v>
      </c>
      <c r="G589" s="57">
        <f>+$A$11</f>
        <v>68</v>
      </c>
      <c r="H589" s="36"/>
      <c r="I589" s="36"/>
      <c r="J589" s="36">
        <f t="shared" si="864"/>
        <v>0</v>
      </c>
      <c r="K589" s="36">
        <f t="shared" si="865"/>
        <v>0</v>
      </c>
      <c r="M589" s="57">
        <f>+$A$11</f>
        <v>68</v>
      </c>
      <c r="N589" s="36"/>
      <c r="O589" s="36"/>
      <c r="P589" s="36">
        <f t="shared" si="866"/>
        <v>0</v>
      </c>
      <c r="Q589" s="36">
        <f t="shared" si="867"/>
        <v>0</v>
      </c>
      <c r="S589" s="57">
        <f>+$A$11</f>
        <v>68</v>
      </c>
      <c r="T589" s="36"/>
      <c r="U589" s="36"/>
      <c r="V589" s="36">
        <f t="shared" si="868"/>
        <v>0</v>
      </c>
      <c r="W589" s="36">
        <f t="shared" si="869"/>
        <v>0</v>
      </c>
      <c r="Y589" s="57">
        <f>+$A$11</f>
        <v>68</v>
      </c>
      <c r="Z589" s="36"/>
      <c r="AA589" s="36"/>
      <c r="AB589" s="36">
        <f t="shared" si="870"/>
        <v>0</v>
      </c>
      <c r="AC589" s="36">
        <f t="shared" si="871"/>
        <v>0</v>
      </c>
      <c r="AE589" s="57">
        <f>+$A$11</f>
        <v>68</v>
      </c>
      <c r="AF589" s="36"/>
      <c r="AG589" s="36"/>
      <c r="AH589" s="36">
        <f t="shared" si="872"/>
        <v>0</v>
      </c>
      <c r="AI589" s="36">
        <f t="shared" si="873"/>
        <v>0</v>
      </c>
      <c r="AK589" s="57">
        <f>+$A$11</f>
        <v>68</v>
      </c>
      <c r="AL589" s="36"/>
      <c r="AM589" s="36"/>
      <c r="AN589" s="36">
        <f t="shared" si="874"/>
        <v>0</v>
      </c>
      <c r="AO589" s="36">
        <f t="shared" si="875"/>
        <v>0</v>
      </c>
      <c r="AQ589" s="57">
        <f>+$A$11</f>
        <v>68</v>
      </c>
      <c r="AR589" s="36"/>
      <c r="AS589" s="36"/>
      <c r="AT589" s="36">
        <f t="shared" si="876"/>
        <v>0</v>
      </c>
      <c r="AU589" s="36">
        <f t="shared" si="877"/>
        <v>0</v>
      </c>
      <c r="AW589" s="57">
        <f>+$A$11</f>
        <v>68</v>
      </c>
      <c r="AX589" s="36"/>
      <c r="AY589" s="36"/>
      <c r="AZ589" s="36">
        <f t="shared" si="878"/>
        <v>1</v>
      </c>
      <c r="BA589" s="36">
        <f t="shared" si="879"/>
        <v>68000</v>
      </c>
    </row>
    <row r="590" spans="1:53">
      <c r="A590" s="57">
        <f>+$A$12</f>
        <v>135</v>
      </c>
      <c r="B590" s="36"/>
      <c r="C590" s="36"/>
      <c r="D590" s="36">
        <f t="shared" si="862"/>
        <v>59</v>
      </c>
      <c r="E590" s="36">
        <f t="shared" si="863"/>
        <v>7965000</v>
      </c>
      <c r="G590" s="57">
        <f>+$A$12</f>
        <v>135</v>
      </c>
      <c r="H590" s="36"/>
      <c r="I590" s="36"/>
      <c r="J590" s="36">
        <f t="shared" si="864"/>
        <v>0</v>
      </c>
      <c r="K590" s="36">
        <f t="shared" si="865"/>
        <v>0</v>
      </c>
      <c r="M590" s="57">
        <f>+$A$12</f>
        <v>135</v>
      </c>
      <c r="N590" s="36"/>
      <c r="O590" s="36"/>
      <c r="P590" s="36">
        <f t="shared" si="866"/>
        <v>0</v>
      </c>
      <c r="Q590" s="36">
        <f t="shared" si="867"/>
        <v>0</v>
      </c>
      <c r="S590" s="57">
        <f>+$A$12</f>
        <v>135</v>
      </c>
      <c r="T590" s="36"/>
      <c r="U590" s="36"/>
      <c r="V590" s="36">
        <f t="shared" si="868"/>
        <v>0</v>
      </c>
      <c r="W590" s="36">
        <f t="shared" si="869"/>
        <v>0</v>
      </c>
      <c r="Y590" s="57">
        <f>+$A$12</f>
        <v>135</v>
      </c>
      <c r="Z590" s="36"/>
      <c r="AA590" s="36"/>
      <c r="AB590" s="36">
        <f t="shared" si="870"/>
        <v>0</v>
      </c>
      <c r="AC590" s="36">
        <f t="shared" si="871"/>
        <v>0</v>
      </c>
      <c r="AE590" s="57">
        <f>+$A$12</f>
        <v>135</v>
      </c>
      <c r="AF590" s="36"/>
      <c r="AG590" s="36"/>
      <c r="AH590" s="36">
        <f t="shared" si="872"/>
        <v>0</v>
      </c>
      <c r="AI590" s="36">
        <f t="shared" si="873"/>
        <v>0</v>
      </c>
      <c r="AK590" s="57">
        <f>+$A$12</f>
        <v>135</v>
      </c>
      <c r="AL590" s="36"/>
      <c r="AM590" s="36"/>
      <c r="AN590" s="36">
        <f t="shared" si="874"/>
        <v>0</v>
      </c>
      <c r="AO590" s="36">
        <f t="shared" si="875"/>
        <v>0</v>
      </c>
      <c r="AQ590" s="57">
        <f>+$A$12</f>
        <v>135</v>
      </c>
      <c r="AR590" s="36"/>
      <c r="AS590" s="36"/>
      <c r="AT590" s="36">
        <f t="shared" si="876"/>
        <v>0</v>
      </c>
      <c r="AU590" s="36">
        <f t="shared" si="877"/>
        <v>0</v>
      </c>
      <c r="AW590" s="57">
        <f>+$A$12</f>
        <v>135</v>
      </c>
      <c r="AX590" s="36"/>
      <c r="AY590" s="36"/>
      <c r="AZ590" s="36">
        <f t="shared" si="878"/>
        <v>59</v>
      </c>
      <c r="BA590" s="36">
        <f t="shared" si="879"/>
        <v>7965000</v>
      </c>
    </row>
    <row r="591" spans="1:53">
      <c r="A591" s="57">
        <f>+$A$13</f>
        <v>100</v>
      </c>
      <c r="B591" s="36"/>
      <c r="C591" s="36"/>
      <c r="D591" s="36">
        <f t="shared" si="862"/>
        <v>5</v>
      </c>
      <c r="E591" s="36">
        <f t="shared" si="863"/>
        <v>500000</v>
      </c>
      <c r="G591" s="57">
        <f>+$A$13</f>
        <v>100</v>
      </c>
      <c r="H591" s="36"/>
      <c r="I591" s="36"/>
      <c r="J591" s="36">
        <f t="shared" si="864"/>
        <v>0</v>
      </c>
      <c r="K591" s="36">
        <f t="shared" si="865"/>
        <v>0</v>
      </c>
      <c r="M591" s="57">
        <f>+$A$13</f>
        <v>100</v>
      </c>
      <c r="N591" s="36"/>
      <c r="O591" s="36"/>
      <c r="P591" s="36">
        <f t="shared" si="866"/>
        <v>0</v>
      </c>
      <c r="Q591" s="36">
        <f t="shared" si="867"/>
        <v>0</v>
      </c>
      <c r="S591" s="57">
        <f>+$A$13</f>
        <v>100</v>
      </c>
      <c r="T591" s="36"/>
      <c r="U591" s="36"/>
      <c r="V591" s="36">
        <f t="shared" si="868"/>
        <v>0</v>
      </c>
      <c r="W591" s="36">
        <f t="shared" si="869"/>
        <v>0</v>
      </c>
      <c r="Y591" s="57">
        <f>+$A$13</f>
        <v>100</v>
      </c>
      <c r="Z591" s="36"/>
      <c r="AA591" s="36"/>
      <c r="AB591" s="36">
        <f t="shared" si="870"/>
        <v>0</v>
      </c>
      <c r="AC591" s="36">
        <f t="shared" si="871"/>
        <v>0</v>
      </c>
      <c r="AE591" s="57">
        <f>+$A$13</f>
        <v>100</v>
      </c>
      <c r="AF591" s="36"/>
      <c r="AG591" s="36"/>
      <c r="AH591" s="36">
        <f t="shared" si="872"/>
        <v>0</v>
      </c>
      <c r="AI591" s="36">
        <f t="shared" si="873"/>
        <v>0</v>
      </c>
      <c r="AK591" s="57">
        <f>+$A$13</f>
        <v>100</v>
      </c>
      <c r="AL591" s="36"/>
      <c r="AM591" s="36"/>
      <c r="AN591" s="36">
        <f t="shared" si="874"/>
        <v>0</v>
      </c>
      <c r="AO591" s="36">
        <f t="shared" si="875"/>
        <v>0</v>
      </c>
      <c r="AQ591" s="57">
        <f>+$A$13</f>
        <v>100</v>
      </c>
      <c r="AR591" s="36"/>
      <c r="AS591" s="36"/>
      <c r="AT591" s="36">
        <f t="shared" si="876"/>
        <v>0</v>
      </c>
      <c r="AU591" s="36">
        <f t="shared" si="877"/>
        <v>0</v>
      </c>
      <c r="AW591" s="57">
        <f>+$A$13</f>
        <v>100</v>
      </c>
      <c r="AX591" s="36"/>
      <c r="AY591" s="36"/>
      <c r="AZ591" s="36">
        <f t="shared" si="878"/>
        <v>5</v>
      </c>
      <c r="BA591" s="36">
        <f t="shared" si="879"/>
        <v>500000</v>
      </c>
    </row>
    <row r="592" spans="1:53">
      <c r="A592" s="57">
        <f>+$A$14</f>
        <v>35</v>
      </c>
      <c r="B592" s="36"/>
      <c r="C592" s="36"/>
      <c r="D592" s="36">
        <f t="shared" si="862"/>
        <v>34</v>
      </c>
      <c r="E592" s="36">
        <f t="shared" si="863"/>
        <v>1190000</v>
      </c>
      <c r="G592" s="57">
        <f>+$A$14</f>
        <v>35</v>
      </c>
      <c r="H592" s="36"/>
      <c r="I592" s="36"/>
      <c r="J592" s="36">
        <f t="shared" si="864"/>
        <v>0</v>
      </c>
      <c r="K592" s="36">
        <f t="shared" si="865"/>
        <v>0</v>
      </c>
      <c r="M592" s="57">
        <f>+$A$14</f>
        <v>35</v>
      </c>
      <c r="N592" s="36"/>
      <c r="O592" s="36"/>
      <c r="P592" s="36">
        <f t="shared" si="866"/>
        <v>0</v>
      </c>
      <c r="Q592" s="36">
        <f t="shared" si="867"/>
        <v>0</v>
      </c>
      <c r="S592" s="57">
        <f>+$A$14</f>
        <v>35</v>
      </c>
      <c r="T592" s="36"/>
      <c r="U592" s="36"/>
      <c r="V592" s="36">
        <f t="shared" si="868"/>
        <v>0</v>
      </c>
      <c r="W592" s="36">
        <f t="shared" si="869"/>
        <v>0</v>
      </c>
      <c r="Y592" s="57">
        <f>+$A$14</f>
        <v>35</v>
      </c>
      <c r="Z592" s="36"/>
      <c r="AA592" s="36"/>
      <c r="AB592" s="36">
        <f t="shared" si="870"/>
        <v>0</v>
      </c>
      <c r="AC592" s="36">
        <f t="shared" si="871"/>
        <v>0</v>
      </c>
      <c r="AE592" s="57">
        <f>+$A$14</f>
        <v>35</v>
      </c>
      <c r="AF592" s="36"/>
      <c r="AG592" s="36"/>
      <c r="AH592" s="36">
        <f t="shared" si="872"/>
        <v>0</v>
      </c>
      <c r="AI592" s="36">
        <f t="shared" si="873"/>
        <v>0</v>
      </c>
      <c r="AK592" s="57">
        <f>+$A$14</f>
        <v>35</v>
      </c>
      <c r="AL592" s="36"/>
      <c r="AM592" s="36"/>
      <c r="AN592" s="36">
        <f t="shared" si="874"/>
        <v>0</v>
      </c>
      <c r="AO592" s="36">
        <f t="shared" si="875"/>
        <v>0</v>
      </c>
      <c r="AQ592" s="57">
        <f>+$A$14</f>
        <v>35</v>
      </c>
      <c r="AR592" s="36"/>
      <c r="AS592" s="36"/>
      <c r="AT592" s="36">
        <f t="shared" si="876"/>
        <v>0</v>
      </c>
      <c r="AU592" s="36">
        <f t="shared" si="877"/>
        <v>0</v>
      </c>
      <c r="AW592" s="57">
        <f>+$A$14</f>
        <v>35</v>
      </c>
      <c r="AX592" s="36"/>
      <c r="AY592" s="36"/>
      <c r="AZ592" s="36">
        <f t="shared" si="878"/>
        <v>34</v>
      </c>
      <c r="BA592" s="36">
        <f t="shared" si="879"/>
        <v>1190000</v>
      </c>
    </row>
    <row r="593" spans="1:53">
      <c r="A593" s="57">
        <f>+$A$15</f>
        <v>57</v>
      </c>
      <c r="B593" s="36"/>
      <c r="C593" s="36"/>
      <c r="D593" s="36">
        <f t="shared" si="862"/>
        <v>0</v>
      </c>
      <c r="E593" s="36">
        <f t="shared" si="863"/>
        <v>0</v>
      </c>
      <c r="G593" s="57">
        <f>+$A$15</f>
        <v>57</v>
      </c>
      <c r="H593" s="36"/>
      <c r="I593" s="36"/>
      <c r="J593" s="36">
        <f t="shared" si="864"/>
        <v>0</v>
      </c>
      <c r="K593" s="36">
        <f t="shared" si="865"/>
        <v>0</v>
      </c>
      <c r="M593" s="57">
        <f>+$A$15</f>
        <v>57</v>
      </c>
      <c r="N593" s="36"/>
      <c r="O593" s="36"/>
      <c r="P593" s="36">
        <f t="shared" si="866"/>
        <v>0</v>
      </c>
      <c r="Q593" s="36">
        <f t="shared" si="867"/>
        <v>0</v>
      </c>
      <c r="S593" s="57">
        <f>+$A$15</f>
        <v>57</v>
      </c>
      <c r="T593" s="36"/>
      <c r="U593" s="36"/>
      <c r="V593" s="36">
        <f t="shared" si="868"/>
        <v>0</v>
      </c>
      <c r="W593" s="36">
        <f t="shared" si="869"/>
        <v>0</v>
      </c>
      <c r="Y593" s="57">
        <f>+$A$15</f>
        <v>57</v>
      </c>
      <c r="Z593" s="36"/>
      <c r="AA593" s="36"/>
      <c r="AB593" s="36">
        <f t="shared" si="870"/>
        <v>0</v>
      </c>
      <c r="AC593" s="36">
        <f t="shared" si="871"/>
        <v>0</v>
      </c>
      <c r="AE593" s="57">
        <f>+$A$15</f>
        <v>57</v>
      </c>
      <c r="AF593" s="36"/>
      <c r="AG593" s="36"/>
      <c r="AH593" s="36">
        <f t="shared" si="872"/>
        <v>0</v>
      </c>
      <c r="AI593" s="36">
        <f t="shared" si="873"/>
        <v>0</v>
      </c>
      <c r="AK593" s="57">
        <f>+$A$15</f>
        <v>57</v>
      </c>
      <c r="AL593" s="36"/>
      <c r="AM593" s="36"/>
      <c r="AN593" s="36">
        <f t="shared" si="874"/>
        <v>0</v>
      </c>
      <c r="AO593" s="36">
        <f t="shared" si="875"/>
        <v>0</v>
      </c>
      <c r="AQ593" s="57">
        <f>+$A$15</f>
        <v>57</v>
      </c>
      <c r="AR593" s="36"/>
      <c r="AS593" s="36"/>
      <c r="AT593" s="36">
        <f t="shared" si="876"/>
        <v>0</v>
      </c>
      <c r="AU593" s="36">
        <f t="shared" si="877"/>
        <v>0</v>
      </c>
      <c r="AW593" s="57">
        <f>+$A$15</f>
        <v>57</v>
      </c>
      <c r="AX593" s="36"/>
      <c r="AY593" s="36"/>
      <c r="AZ593" s="36">
        <f t="shared" si="878"/>
        <v>0</v>
      </c>
      <c r="BA593" s="36">
        <f t="shared" si="879"/>
        <v>0</v>
      </c>
    </row>
    <row r="594" spans="1:53">
      <c r="A594" s="57">
        <f>+$A$16</f>
        <v>20</v>
      </c>
      <c r="B594" s="36"/>
      <c r="C594" s="36"/>
      <c r="D594" s="36">
        <f t="shared" si="862"/>
        <v>117</v>
      </c>
      <c r="E594" s="36">
        <f t="shared" si="863"/>
        <v>2340000</v>
      </c>
      <c r="G594" s="57">
        <f>+$A$16</f>
        <v>20</v>
      </c>
      <c r="H594" s="36"/>
      <c r="I594" s="36"/>
      <c r="J594" s="36">
        <f t="shared" si="864"/>
        <v>0</v>
      </c>
      <c r="K594" s="36">
        <f t="shared" si="865"/>
        <v>0</v>
      </c>
      <c r="M594" s="57">
        <f>+$A$16</f>
        <v>20</v>
      </c>
      <c r="N594" s="36"/>
      <c r="O594" s="36"/>
      <c r="P594" s="36">
        <f t="shared" si="866"/>
        <v>0</v>
      </c>
      <c r="Q594" s="36">
        <f t="shared" si="867"/>
        <v>0</v>
      </c>
      <c r="S594" s="57">
        <f>+$A$16</f>
        <v>20</v>
      </c>
      <c r="T594" s="36"/>
      <c r="U594" s="36"/>
      <c r="V594" s="36">
        <f t="shared" si="868"/>
        <v>0</v>
      </c>
      <c r="W594" s="36">
        <f t="shared" si="869"/>
        <v>0</v>
      </c>
      <c r="Y594" s="57">
        <f>+$A$16</f>
        <v>20</v>
      </c>
      <c r="Z594" s="36"/>
      <c r="AA594" s="36"/>
      <c r="AB594" s="36">
        <f t="shared" si="870"/>
        <v>0</v>
      </c>
      <c r="AC594" s="36">
        <f t="shared" si="871"/>
        <v>0</v>
      </c>
      <c r="AE594" s="57">
        <f>+$A$16</f>
        <v>20</v>
      </c>
      <c r="AF594" s="36"/>
      <c r="AG594" s="36"/>
      <c r="AH594" s="36">
        <f t="shared" si="872"/>
        <v>0</v>
      </c>
      <c r="AI594" s="36">
        <f t="shared" si="873"/>
        <v>0</v>
      </c>
      <c r="AK594" s="57">
        <f>+$A$16</f>
        <v>20</v>
      </c>
      <c r="AL594" s="36"/>
      <c r="AM594" s="36"/>
      <c r="AN594" s="36">
        <f t="shared" si="874"/>
        <v>0</v>
      </c>
      <c r="AO594" s="36">
        <f t="shared" si="875"/>
        <v>0</v>
      </c>
      <c r="AQ594" s="57">
        <f>+$A$16</f>
        <v>20</v>
      </c>
      <c r="AR594" s="36"/>
      <c r="AS594" s="36"/>
      <c r="AT594" s="36">
        <f t="shared" si="876"/>
        <v>0</v>
      </c>
      <c r="AU594" s="36">
        <f t="shared" si="877"/>
        <v>0</v>
      </c>
      <c r="AW594" s="57">
        <f>+$A$16</f>
        <v>20</v>
      </c>
      <c r="AX594" s="36"/>
      <c r="AY594" s="36"/>
      <c r="AZ594" s="36">
        <f t="shared" si="878"/>
        <v>117</v>
      </c>
      <c r="BA594" s="36">
        <f t="shared" si="879"/>
        <v>2340000</v>
      </c>
    </row>
    <row r="595" spans="1:53">
      <c r="A595" s="57">
        <f>+$A$17</f>
        <v>38</v>
      </c>
      <c r="B595" s="36"/>
      <c r="C595" s="36"/>
      <c r="D595" s="36">
        <f t="shared" si="862"/>
        <v>1</v>
      </c>
      <c r="E595" s="36">
        <f t="shared" si="863"/>
        <v>38000</v>
      </c>
      <c r="G595" s="57">
        <f>+$A$17</f>
        <v>38</v>
      </c>
      <c r="H595" s="36"/>
      <c r="I595" s="36"/>
      <c r="J595" s="36">
        <f t="shared" si="864"/>
        <v>0</v>
      </c>
      <c r="K595" s="36">
        <f t="shared" si="865"/>
        <v>0</v>
      </c>
      <c r="M595" s="57">
        <f>+$A$17</f>
        <v>38</v>
      </c>
      <c r="N595" s="36"/>
      <c r="O595" s="36"/>
      <c r="P595" s="36">
        <f t="shared" si="866"/>
        <v>0</v>
      </c>
      <c r="Q595" s="36">
        <f t="shared" si="867"/>
        <v>0</v>
      </c>
      <c r="S595" s="57">
        <f>+$A$17</f>
        <v>38</v>
      </c>
      <c r="T595" s="36"/>
      <c r="U595" s="36"/>
      <c r="V595" s="36">
        <f t="shared" si="868"/>
        <v>0</v>
      </c>
      <c r="W595" s="36">
        <f t="shared" si="869"/>
        <v>0</v>
      </c>
      <c r="Y595" s="57">
        <f>+$A$17</f>
        <v>38</v>
      </c>
      <c r="Z595" s="36"/>
      <c r="AA595" s="36"/>
      <c r="AB595" s="36">
        <f t="shared" si="870"/>
        <v>0</v>
      </c>
      <c r="AC595" s="36">
        <f t="shared" si="871"/>
        <v>0</v>
      </c>
      <c r="AE595" s="57">
        <f>+$A$17</f>
        <v>38</v>
      </c>
      <c r="AF595" s="36"/>
      <c r="AG595" s="36"/>
      <c r="AH595" s="36">
        <f t="shared" si="872"/>
        <v>0</v>
      </c>
      <c r="AI595" s="36">
        <f t="shared" si="873"/>
        <v>0</v>
      </c>
      <c r="AK595" s="57">
        <f>+$A$17</f>
        <v>38</v>
      </c>
      <c r="AL595" s="36"/>
      <c r="AM595" s="36"/>
      <c r="AN595" s="36">
        <f t="shared" si="874"/>
        <v>0</v>
      </c>
      <c r="AO595" s="36">
        <f t="shared" si="875"/>
        <v>0</v>
      </c>
      <c r="AQ595" s="57">
        <f>+$A$17</f>
        <v>38</v>
      </c>
      <c r="AR595" s="36"/>
      <c r="AS595" s="36"/>
      <c r="AT595" s="36">
        <f t="shared" si="876"/>
        <v>0</v>
      </c>
      <c r="AU595" s="36">
        <f t="shared" si="877"/>
        <v>0</v>
      </c>
      <c r="AW595" s="57">
        <f>+$A$17</f>
        <v>38</v>
      </c>
      <c r="AX595" s="36"/>
      <c r="AY595" s="36"/>
      <c r="AZ595" s="36">
        <f t="shared" si="878"/>
        <v>1</v>
      </c>
      <c r="BA595" s="36">
        <f t="shared" si="879"/>
        <v>38000</v>
      </c>
    </row>
    <row r="596" spans="1:53">
      <c r="A596" s="57">
        <f>+$A$18</f>
        <v>40</v>
      </c>
      <c r="B596" s="36"/>
      <c r="C596" s="36"/>
      <c r="D596" s="36">
        <f t="shared" si="862"/>
        <v>-4</v>
      </c>
      <c r="E596" s="36">
        <f t="shared" si="863"/>
        <v>-160000</v>
      </c>
      <c r="G596" s="57">
        <f>+$A$18</f>
        <v>40</v>
      </c>
      <c r="H596" s="36"/>
      <c r="I596" s="36"/>
      <c r="J596" s="36">
        <f t="shared" si="864"/>
        <v>0</v>
      </c>
      <c r="K596" s="36">
        <f t="shared" si="865"/>
        <v>0</v>
      </c>
      <c r="M596" s="57">
        <f>+$A$18</f>
        <v>40</v>
      </c>
      <c r="N596" s="36"/>
      <c r="O596" s="36"/>
      <c r="P596" s="36">
        <f t="shared" si="866"/>
        <v>0</v>
      </c>
      <c r="Q596" s="36">
        <f t="shared" si="867"/>
        <v>0</v>
      </c>
      <c r="S596" s="57">
        <f>+$A$18</f>
        <v>40</v>
      </c>
      <c r="T596" s="36"/>
      <c r="U596" s="36"/>
      <c r="V596" s="36">
        <f t="shared" si="868"/>
        <v>0</v>
      </c>
      <c r="W596" s="36">
        <f t="shared" si="869"/>
        <v>0</v>
      </c>
      <c r="Y596" s="57">
        <f>+$A$18</f>
        <v>40</v>
      </c>
      <c r="Z596" s="36"/>
      <c r="AA596" s="36"/>
      <c r="AB596" s="36">
        <f t="shared" si="870"/>
        <v>0</v>
      </c>
      <c r="AC596" s="36">
        <f t="shared" si="871"/>
        <v>0</v>
      </c>
      <c r="AE596" s="57">
        <f>+$A$18</f>
        <v>40</v>
      </c>
      <c r="AF596" s="36"/>
      <c r="AG596" s="36"/>
      <c r="AH596" s="36">
        <f t="shared" si="872"/>
        <v>0</v>
      </c>
      <c r="AI596" s="36">
        <f t="shared" si="873"/>
        <v>0</v>
      </c>
      <c r="AK596" s="57">
        <f>+$A$18</f>
        <v>40</v>
      </c>
      <c r="AL596" s="36"/>
      <c r="AM596" s="36"/>
      <c r="AN596" s="36">
        <f t="shared" si="874"/>
        <v>0</v>
      </c>
      <c r="AO596" s="36">
        <f t="shared" si="875"/>
        <v>0</v>
      </c>
      <c r="AQ596" s="57">
        <f>+$A$18</f>
        <v>40</v>
      </c>
      <c r="AR596" s="36"/>
      <c r="AS596" s="36"/>
      <c r="AT596" s="36">
        <f t="shared" si="876"/>
        <v>0</v>
      </c>
      <c r="AU596" s="36">
        <f t="shared" si="877"/>
        <v>0</v>
      </c>
      <c r="AW596" s="57">
        <f>+$A$18</f>
        <v>40</v>
      </c>
      <c r="AX596" s="36"/>
      <c r="AY596" s="36"/>
      <c r="AZ596" s="36">
        <f t="shared" si="878"/>
        <v>-4</v>
      </c>
      <c r="BA596" s="36">
        <f t="shared" si="879"/>
        <v>-160000</v>
      </c>
    </row>
    <row r="597" spans="1:53">
      <c r="A597" s="57">
        <f>+$A$19</f>
        <v>42</v>
      </c>
      <c r="B597" s="36"/>
      <c r="C597" s="36"/>
      <c r="D597" s="36">
        <f t="shared" si="862"/>
        <v>486</v>
      </c>
      <c r="E597" s="36">
        <f t="shared" si="863"/>
        <v>20412000</v>
      </c>
      <c r="G597" s="57">
        <f>+$A$19</f>
        <v>42</v>
      </c>
      <c r="H597" s="36"/>
      <c r="I597" s="36"/>
      <c r="J597" s="36">
        <f t="shared" si="864"/>
        <v>0</v>
      </c>
      <c r="K597" s="36">
        <f t="shared" si="865"/>
        <v>0</v>
      </c>
      <c r="M597" s="57">
        <f>+$A$19</f>
        <v>42</v>
      </c>
      <c r="N597" s="36"/>
      <c r="O597" s="36"/>
      <c r="P597" s="36">
        <f t="shared" si="866"/>
        <v>0</v>
      </c>
      <c r="Q597" s="36">
        <f t="shared" si="867"/>
        <v>0</v>
      </c>
      <c r="S597" s="57">
        <f>+$A$19</f>
        <v>42</v>
      </c>
      <c r="T597" s="36"/>
      <c r="U597" s="36"/>
      <c r="V597" s="36">
        <f t="shared" si="868"/>
        <v>0</v>
      </c>
      <c r="W597" s="36">
        <f t="shared" si="869"/>
        <v>0</v>
      </c>
      <c r="Y597" s="57">
        <f>+$A$19</f>
        <v>42</v>
      </c>
      <c r="Z597" s="36"/>
      <c r="AA597" s="36"/>
      <c r="AB597" s="36">
        <f t="shared" si="870"/>
        <v>0</v>
      </c>
      <c r="AC597" s="36">
        <f t="shared" si="871"/>
        <v>0</v>
      </c>
      <c r="AE597" s="57">
        <f>+$A$19</f>
        <v>42</v>
      </c>
      <c r="AF597" s="36"/>
      <c r="AG597" s="36"/>
      <c r="AH597" s="36">
        <f t="shared" si="872"/>
        <v>0</v>
      </c>
      <c r="AI597" s="36">
        <f t="shared" si="873"/>
        <v>0</v>
      </c>
      <c r="AK597" s="57">
        <f>+$A$19</f>
        <v>42</v>
      </c>
      <c r="AL597" s="36"/>
      <c r="AM597" s="36"/>
      <c r="AN597" s="36">
        <f t="shared" si="874"/>
        <v>0</v>
      </c>
      <c r="AO597" s="36">
        <f t="shared" si="875"/>
        <v>0</v>
      </c>
      <c r="AQ597" s="57">
        <f>+$A$19</f>
        <v>42</v>
      </c>
      <c r="AR597" s="36"/>
      <c r="AS597" s="36"/>
      <c r="AT597" s="36">
        <f t="shared" si="876"/>
        <v>0</v>
      </c>
      <c r="AU597" s="36">
        <f t="shared" si="877"/>
        <v>0</v>
      </c>
      <c r="AW597" s="57">
        <f>+$A$19</f>
        <v>42</v>
      </c>
      <c r="AX597" s="36"/>
      <c r="AY597" s="36"/>
      <c r="AZ597" s="36">
        <f t="shared" si="878"/>
        <v>486</v>
      </c>
      <c r="BA597" s="36">
        <f t="shared" si="879"/>
        <v>20412000</v>
      </c>
    </row>
    <row r="598" spans="1:53">
      <c r="A598" s="57">
        <f>+$A$20</f>
        <v>45</v>
      </c>
      <c r="B598" s="36"/>
      <c r="C598" s="36"/>
      <c r="D598" s="36">
        <f t="shared" si="862"/>
        <v>379</v>
      </c>
      <c r="E598" s="36">
        <f t="shared" si="863"/>
        <v>17055000</v>
      </c>
      <c r="G598" s="57">
        <f>+$A$20</f>
        <v>45</v>
      </c>
      <c r="H598" s="36"/>
      <c r="I598" s="36"/>
      <c r="J598" s="36">
        <f t="shared" si="864"/>
        <v>0</v>
      </c>
      <c r="K598" s="36">
        <f t="shared" si="865"/>
        <v>0</v>
      </c>
      <c r="M598" s="57">
        <f>+$A$20</f>
        <v>45</v>
      </c>
      <c r="N598" s="36"/>
      <c r="O598" s="36"/>
      <c r="P598" s="36">
        <f t="shared" si="866"/>
        <v>0</v>
      </c>
      <c r="Q598" s="36">
        <f t="shared" si="867"/>
        <v>0</v>
      </c>
      <c r="S598" s="57">
        <f>+$A$20</f>
        <v>45</v>
      </c>
      <c r="T598" s="36"/>
      <c r="U598" s="36"/>
      <c r="V598" s="36">
        <f t="shared" si="868"/>
        <v>0</v>
      </c>
      <c r="W598" s="36">
        <f t="shared" si="869"/>
        <v>0</v>
      </c>
      <c r="Y598" s="57">
        <f>+$A$20</f>
        <v>45</v>
      </c>
      <c r="Z598" s="36"/>
      <c r="AA598" s="36"/>
      <c r="AB598" s="36">
        <f t="shared" si="870"/>
        <v>0</v>
      </c>
      <c r="AC598" s="36">
        <f t="shared" si="871"/>
        <v>0</v>
      </c>
      <c r="AE598" s="57">
        <f>+$A$20</f>
        <v>45</v>
      </c>
      <c r="AF598" s="36"/>
      <c r="AG598" s="36"/>
      <c r="AH598" s="36">
        <f t="shared" si="872"/>
        <v>0</v>
      </c>
      <c r="AI598" s="36">
        <f t="shared" si="873"/>
        <v>0</v>
      </c>
      <c r="AK598" s="57">
        <f>+$A$20</f>
        <v>45</v>
      </c>
      <c r="AL598" s="36"/>
      <c r="AM598" s="36"/>
      <c r="AN598" s="36">
        <f t="shared" si="874"/>
        <v>0</v>
      </c>
      <c r="AO598" s="36">
        <f t="shared" si="875"/>
        <v>0</v>
      </c>
      <c r="AQ598" s="57">
        <f>+$A$20</f>
        <v>45</v>
      </c>
      <c r="AR598" s="36"/>
      <c r="AS598" s="36"/>
      <c r="AT598" s="36">
        <f t="shared" si="876"/>
        <v>0</v>
      </c>
      <c r="AU598" s="36">
        <f t="shared" si="877"/>
        <v>0</v>
      </c>
      <c r="AW598" s="57">
        <f>+$A$20</f>
        <v>45</v>
      </c>
      <c r="AX598" s="36"/>
      <c r="AY598" s="36"/>
      <c r="AZ598" s="36">
        <f t="shared" si="878"/>
        <v>379</v>
      </c>
      <c r="BA598" s="36">
        <f t="shared" si="879"/>
        <v>17055000</v>
      </c>
    </row>
    <row r="599" spans="1:53">
      <c r="A599" s="57">
        <f>+$A$21</f>
        <v>50</v>
      </c>
      <c r="B599" s="36"/>
      <c r="C599" s="36"/>
      <c r="D599" s="36">
        <f t="shared" si="862"/>
        <v>-26</v>
      </c>
      <c r="E599" s="36">
        <f t="shared" si="863"/>
        <v>-1300000</v>
      </c>
      <c r="G599" s="57">
        <f>+$A$21</f>
        <v>50</v>
      </c>
      <c r="H599" s="36"/>
      <c r="I599" s="36"/>
      <c r="J599" s="36">
        <f t="shared" si="864"/>
        <v>0</v>
      </c>
      <c r="K599" s="36">
        <f t="shared" si="865"/>
        <v>0</v>
      </c>
      <c r="M599" s="57">
        <f>+$A$21</f>
        <v>50</v>
      </c>
      <c r="N599" s="36"/>
      <c r="O599" s="36"/>
      <c r="P599" s="36">
        <f t="shared" si="866"/>
        <v>0</v>
      </c>
      <c r="Q599" s="36">
        <f t="shared" si="867"/>
        <v>0</v>
      </c>
      <c r="S599" s="57">
        <f>+$A$21</f>
        <v>50</v>
      </c>
      <c r="T599" s="36"/>
      <c r="U599" s="36"/>
      <c r="V599" s="36">
        <f t="shared" si="868"/>
        <v>0</v>
      </c>
      <c r="W599" s="36">
        <f t="shared" si="869"/>
        <v>0</v>
      </c>
      <c r="Y599" s="57">
        <f>+$A$21</f>
        <v>50</v>
      </c>
      <c r="Z599" s="36"/>
      <c r="AA599" s="36"/>
      <c r="AB599" s="36">
        <f t="shared" si="870"/>
        <v>0</v>
      </c>
      <c r="AC599" s="36">
        <f t="shared" si="871"/>
        <v>0</v>
      </c>
      <c r="AE599" s="57">
        <f>+$A$21</f>
        <v>50</v>
      </c>
      <c r="AF599" s="36"/>
      <c r="AG599" s="36"/>
      <c r="AH599" s="36">
        <f t="shared" si="872"/>
        <v>0</v>
      </c>
      <c r="AI599" s="36">
        <f t="shared" si="873"/>
        <v>0</v>
      </c>
      <c r="AK599" s="57">
        <f>+$A$21</f>
        <v>50</v>
      </c>
      <c r="AL599" s="36"/>
      <c r="AM599" s="36"/>
      <c r="AN599" s="36">
        <f t="shared" si="874"/>
        <v>0</v>
      </c>
      <c r="AO599" s="36">
        <f t="shared" si="875"/>
        <v>0</v>
      </c>
      <c r="AQ599" s="57">
        <f>+$A$21</f>
        <v>50</v>
      </c>
      <c r="AR599" s="36"/>
      <c r="AS599" s="36"/>
      <c r="AT599" s="36">
        <f t="shared" si="876"/>
        <v>0</v>
      </c>
      <c r="AU599" s="36">
        <f t="shared" si="877"/>
        <v>0</v>
      </c>
      <c r="AW599" s="57">
        <f>+$A$21</f>
        <v>50</v>
      </c>
      <c r="AX599" s="36"/>
      <c r="AY599" s="36"/>
      <c r="AZ599" s="36">
        <f t="shared" si="878"/>
        <v>-26</v>
      </c>
      <c r="BA599" s="36">
        <f t="shared" si="879"/>
        <v>-1300000</v>
      </c>
    </row>
    <row r="600" spans="1:53">
      <c r="A600" s="57">
        <f>+$A$22</f>
        <v>37</v>
      </c>
      <c r="B600" s="36"/>
      <c r="C600" s="36"/>
      <c r="D600" s="36">
        <f t="shared" si="862"/>
        <v>0</v>
      </c>
      <c r="E600" s="36">
        <f t="shared" si="863"/>
        <v>0</v>
      </c>
      <c r="G600" s="57">
        <f>+$A$22</f>
        <v>37</v>
      </c>
      <c r="H600" s="36"/>
      <c r="I600" s="36"/>
      <c r="J600" s="36">
        <f t="shared" si="864"/>
        <v>0</v>
      </c>
      <c r="K600" s="36">
        <f t="shared" si="865"/>
        <v>0</v>
      </c>
      <c r="M600" s="57">
        <f>+$A$22</f>
        <v>37</v>
      </c>
      <c r="N600" s="36"/>
      <c r="O600" s="36"/>
      <c r="P600" s="36">
        <f t="shared" si="866"/>
        <v>0</v>
      </c>
      <c r="Q600" s="36">
        <f t="shared" si="867"/>
        <v>0</v>
      </c>
      <c r="S600" s="57">
        <f>+$A$22</f>
        <v>37</v>
      </c>
      <c r="T600" s="36"/>
      <c r="U600" s="36"/>
      <c r="V600" s="36">
        <f t="shared" si="868"/>
        <v>0</v>
      </c>
      <c r="W600" s="36">
        <f t="shared" si="869"/>
        <v>0</v>
      </c>
      <c r="Y600" s="57">
        <f>+$A$22</f>
        <v>37</v>
      </c>
      <c r="Z600" s="36"/>
      <c r="AA600" s="36"/>
      <c r="AB600" s="36">
        <f t="shared" si="870"/>
        <v>0</v>
      </c>
      <c r="AC600" s="36">
        <f t="shared" si="871"/>
        <v>0</v>
      </c>
      <c r="AE600" s="57">
        <f>+$A$22</f>
        <v>37</v>
      </c>
      <c r="AF600" s="36"/>
      <c r="AG600" s="36"/>
      <c r="AH600" s="36">
        <f t="shared" si="872"/>
        <v>0</v>
      </c>
      <c r="AI600" s="36">
        <f t="shared" si="873"/>
        <v>0</v>
      </c>
      <c r="AK600" s="57">
        <f>+$A$22</f>
        <v>37</v>
      </c>
      <c r="AL600" s="36"/>
      <c r="AM600" s="36"/>
      <c r="AN600" s="36">
        <f t="shared" si="874"/>
        <v>0</v>
      </c>
      <c r="AO600" s="36">
        <f t="shared" si="875"/>
        <v>0</v>
      </c>
      <c r="AQ600" s="57">
        <f>+$A$22</f>
        <v>37</v>
      </c>
      <c r="AR600" s="36"/>
      <c r="AS600" s="36"/>
      <c r="AT600" s="36">
        <f t="shared" si="876"/>
        <v>0</v>
      </c>
      <c r="AU600" s="36">
        <f t="shared" si="877"/>
        <v>0</v>
      </c>
      <c r="AW600" s="57">
        <f>+$A$22</f>
        <v>37</v>
      </c>
      <c r="AX600" s="36"/>
      <c r="AY600" s="36"/>
      <c r="AZ600" s="36">
        <f t="shared" si="878"/>
        <v>0</v>
      </c>
      <c r="BA600" s="36">
        <f t="shared" si="879"/>
        <v>0</v>
      </c>
    </row>
    <row r="601" spans="1:53">
      <c r="A601" s="57">
        <f>+$A$23</f>
        <v>65</v>
      </c>
      <c r="B601" s="36"/>
      <c r="C601" s="36"/>
      <c r="D601" s="36">
        <f t="shared" si="862"/>
        <v>-895</v>
      </c>
      <c r="E601" s="36">
        <f t="shared" si="863"/>
        <v>-58175000</v>
      </c>
      <c r="G601" s="57">
        <f>+$A$23</f>
        <v>65</v>
      </c>
      <c r="H601" s="36"/>
      <c r="I601" s="36"/>
      <c r="J601" s="36">
        <f t="shared" si="864"/>
        <v>0</v>
      </c>
      <c r="K601" s="36">
        <f t="shared" si="865"/>
        <v>0</v>
      </c>
      <c r="M601" s="57">
        <f>+$A$23</f>
        <v>65</v>
      </c>
      <c r="N601" s="36"/>
      <c r="O601" s="36"/>
      <c r="P601" s="36">
        <f t="shared" si="866"/>
        <v>0</v>
      </c>
      <c r="Q601" s="36">
        <f t="shared" si="867"/>
        <v>0</v>
      </c>
      <c r="S601" s="57">
        <f>+$A$23</f>
        <v>65</v>
      </c>
      <c r="T601" s="36"/>
      <c r="U601" s="36"/>
      <c r="V601" s="36">
        <f t="shared" si="868"/>
        <v>0</v>
      </c>
      <c r="W601" s="36">
        <f t="shared" si="869"/>
        <v>0</v>
      </c>
      <c r="Y601" s="57">
        <f>+$A$23</f>
        <v>65</v>
      </c>
      <c r="Z601" s="36"/>
      <c r="AA601" s="36"/>
      <c r="AB601" s="36">
        <f t="shared" si="870"/>
        <v>0</v>
      </c>
      <c r="AC601" s="36">
        <f t="shared" si="871"/>
        <v>0</v>
      </c>
      <c r="AE601" s="57">
        <f>+$A$23</f>
        <v>65</v>
      </c>
      <c r="AF601" s="36"/>
      <c r="AG601" s="36"/>
      <c r="AH601" s="36">
        <f t="shared" si="872"/>
        <v>0</v>
      </c>
      <c r="AI601" s="36">
        <f t="shared" si="873"/>
        <v>0</v>
      </c>
      <c r="AK601" s="57">
        <f>+$A$23</f>
        <v>65</v>
      </c>
      <c r="AL601" s="36"/>
      <c r="AM601" s="36"/>
      <c r="AN601" s="36">
        <f t="shared" si="874"/>
        <v>0</v>
      </c>
      <c r="AO601" s="36">
        <f t="shared" si="875"/>
        <v>0</v>
      </c>
      <c r="AQ601" s="57">
        <f>+$A$23</f>
        <v>65</v>
      </c>
      <c r="AR601" s="36"/>
      <c r="AS601" s="36"/>
      <c r="AT601" s="36">
        <f t="shared" si="876"/>
        <v>0</v>
      </c>
      <c r="AU601" s="36">
        <f t="shared" si="877"/>
        <v>0</v>
      </c>
      <c r="AW601" s="57">
        <f>+$A$23</f>
        <v>65</v>
      </c>
      <c r="AX601" s="36"/>
      <c r="AY601" s="36"/>
      <c r="AZ601" s="36">
        <f t="shared" si="878"/>
        <v>-895</v>
      </c>
      <c r="BA601" s="36">
        <f t="shared" si="879"/>
        <v>-58175000</v>
      </c>
    </row>
    <row r="602" spans="1:53">
      <c r="A602" s="57">
        <f>+$A$24</f>
        <v>52</v>
      </c>
      <c r="B602" s="36"/>
      <c r="C602" s="36"/>
      <c r="D602" s="36">
        <f t="shared" si="862"/>
        <v>35</v>
      </c>
      <c r="E602" s="36">
        <f t="shared" si="863"/>
        <v>1820000</v>
      </c>
      <c r="G602" s="57">
        <f>+$A$24</f>
        <v>52</v>
      </c>
      <c r="H602" s="36"/>
      <c r="I602" s="36"/>
      <c r="J602" s="36">
        <f t="shared" si="864"/>
        <v>0</v>
      </c>
      <c r="K602" s="36">
        <f t="shared" si="865"/>
        <v>0</v>
      </c>
      <c r="M602" s="57">
        <f>+$A$24</f>
        <v>52</v>
      </c>
      <c r="N602" s="36"/>
      <c r="O602" s="36"/>
      <c r="P602" s="36">
        <f t="shared" si="866"/>
        <v>0</v>
      </c>
      <c r="Q602" s="36">
        <f t="shared" si="867"/>
        <v>0</v>
      </c>
      <c r="S602" s="57">
        <f>+$A$24</f>
        <v>52</v>
      </c>
      <c r="T602" s="36"/>
      <c r="U602" s="36"/>
      <c r="V602" s="36">
        <f t="shared" si="868"/>
        <v>0</v>
      </c>
      <c r="W602" s="36">
        <f t="shared" si="869"/>
        <v>0</v>
      </c>
      <c r="Y602" s="57">
        <f>+$A$24</f>
        <v>52</v>
      </c>
      <c r="Z602" s="36"/>
      <c r="AA602" s="36"/>
      <c r="AB602" s="36">
        <f t="shared" si="870"/>
        <v>0</v>
      </c>
      <c r="AC602" s="36">
        <f t="shared" si="871"/>
        <v>0</v>
      </c>
      <c r="AE602" s="57">
        <f>+$A$24</f>
        <v>52</v>
      </c>
      <c r="AF602" s="36"/>
      <c r="AG602" s="36"/>
      <c r="AH602" s="36">
        <f t="shared" si="872"/>
        <v>0</v>
      </c>
      <c r="AI602" s="36">
        <f t="shared" si="873"/>
        <v>0</v>
      </c>
      <c r="AK602" s="57">
        <f>+$A$24</f>
        <v>52</v>
      </c>
      <c r="AL602" s="36"/>
      <c r="AM602" s="36"/>
      <c r="AN602" s="36">
        <f t="shared" si="874"/>
        <v>0</v>
      </c>
      <c r="AO602" s="36">
        <f t="shared" si="875"/>
        <v>0</v>
      </c>
      <c r="AQ602" s="57">
        <f>+$A$24</f>
        <v>52</v>
      </c>
      <c r="AR602" s="36"/>
      <c r="AS602" s="36"/>
      <c r="AT602" s="36">
        <f t="shared" si="876"/>
        <v>0</v>
      </c>
      <c r="AU602" s="36">
        <f t="shared" si="877"/>
        <v>0</v>
      </c>
      <c r="AW602" s="57">
        <f>+$A$24</f>
        <v>52</v>
      </c>
      <c r="AX602" s="36"/>
      <c r="AY602" s="36"/>
      <c r="AZ602" s="36">
        <f t="shared" si="878"/>
        <v>35</v>
      </c>
      <c r="BA602" s="36">
        <f t="shared" si="879"/>
        <v>1820000</v>
      </c>
    </row>
    <row r="603" spans="1:53">
      <c r="A603" s="57">
        <f>+$A$25</f>
        <v>85</v>
      </c>
      <c r="B603" s="36"/>
      <c r="C603" s="36"/>
      <c r="D603" s="36">
        <f t="shared" si="862"/>
        <v>219</v>
      </c>
      <c r="E603" s="36">
        <f t="shared" si="863"/>
        <v>18615000</v>
      </c>
      <c r="G603" s="57">
        <f>+$A$25</f>
        <v>85</v>
      </c>
      <c r="H603" s="36"/>
      <c r="I603" s="36"/>
      <c r="J603" s="36">
        <f t="shared" si="864"/>
        <v>0</v>
      </c>
      <c r="K603" s="36">
        <f t="shared" si="865"/>
        <v>0</v>
      </c>
      <c r="M603" s="57">
        <f>+$A$25</f>
        <v>85</v>
      </c>
      <c r="N603" s="36"/>
      <c r="O603" s="36"/>
      <c r="P603" s="36">
        <f t="shared" si="866"/>
        <v>0</v>
      </c>
      <c r="Q603" s="36">
        <f t="shared" si="867"/>
        <v>0</v>
      </c>
      <c r="S603" s="57">
        <f>+$A$25</f>
        <v>85</v>
      </c>
      <c r="T603" s="36"/>
      <c r="U603" s="36"/>
      <c r="V603" s="36">
        <f t="shared" si="868"/>
        <v>0</v>
      </c>
      <c r="W603" s="36">
        <f t="shared" si="869"/>
        <v>0</v>
      </c>
      <c r="Y603" s="57">
        <f>+$A$25</f>
        <v>85</v>
      </c>
      <c r="Z603" s="36"/>
      <c r="AA603" s="36"/>
      <c r="AB603" s="36">
        <f t="shared" si="870"/>
        <v>0</v>
      </c>
      <c r="AC603" s="36">
        <f t="shared" si="871"/>
        <v>0</v>
      </c>
      <c r="AE603" s="57">
        <f>+$A$25</f>
        <v>85</v>
      </c>
      <c r="AF603" s="36"/>
      <c r="AG603" s="36"/>
      <c r="AH603" s="36">
        <f t="shared" si="872"/>
        <v>0</v>
      </c>
      <c r="AI603" s="36">
        <f t="shared" si="873"/>
        <v>0</v>
      </c>
      <c r="AK603" s="57">
        <f>+$A$25</f>
        <v>85</v>
      </c>
      <c r="AL603" s="36"/>
      <c r="AM603" s="36"/>
      <c r="AN603" s="36">
        <f t="shared" si="874"/>
        <v>0</v>
      </c>
      <c r="AO603" s="36">
        <f t="shared" si="875"/>
        <v>0</v>
      </c>
      <c r="AQ603" s="57">
        <f>+$A$25</f>
        <v>85</v>
      </c>
      <c r="AR603" s="36"/>
      <c r="AS603" s="36"/>
      <c r="AT603" s="36">
        <f t="shared" si="876"/>
        <v>0</v>
      </c>
      <c r="AU603" s="36">
        <f t="shared" si="877"/>
        <v>0</v>
      </c>
      <c r="AW603" s="57">
        <f>+$A$25</f>
        <v>85</v>
      </c>
      <c r="AX603" s="36"/>
      <c r="AY603" s="36"/>
      <c r="AZ603" s="36">
        <f t="shared" si="878"/>
        <v>219</v>
      </c>
      <c r="BA603" s="36">
        <f t="shared" si="879"/>
        <v>18615000</v>
      </c>
    </row>
    <row r="604" spans="1:53">
      <c r="A604" s="57">
        <f>+$A$26</f>
        <v>55</v>
      </c>
      <c r="B604" s="36"/>
      <c r="C604" s="36"/>
      <c r="D604" s="36">
        <f t="shared" si="862"/>
        <v>3456</v>
      </c>
      <c r="E604" s="36">
        <f t="shared" si="863"/>
        <v>190080000</v>
      </c>
      <c r="G604" s="57">
        <f>+$A$26</f>
        <v>55</v>
      </c>
      <c r="H604" s="36"/>
      <c r="I604" s="36"/>
      <c r="J604" s="36">
        <f t="shared" si="864"/>
        <v>0</v>
      </c>
      <c r="K604" s="36">
        <f t="shared" si="865"/>
        <v>0</v>
      </c>
      <c r="M604" s="57">
        <f>+$A$26</f>
        <v>55</v>
      </c>
      <c r="N604" s="36"/>
      <c r="O604" s="36"/>
      <c r="P604" s="36">
        <f t="shared" si="866"/>
        <v>0</v>
      </c>
      <c r="Q604" s="36">
        <f t="shared" si="867"/>
        <v>0</v>
      </c>
      <c r="S604" s="57">
        <f>+$A$26</f>
        <v>55</v>
      </c>
      <c r="T604" s="36"/>
      <c r="U604" s="36"/>
      <c r="V604" s="36">
        <f t="shared" si="868"/>
        <v>0</v>
      </c>
      <c r="W604" s="36">
        <f t="shared" si="869"/>
        <v>0</v>
      </c>
      <c r="Y604" s="57">
        <f>+$A$26</f>
        <v>55</v>
      </c>
      <c r="Z604" s="36"/>
      <c r="AA604" s="36"/>
      <c r="AB604" s="36">
        <f t="shared" si="870"/>
        <v>0</v>
      </c>
      <c r="AC604" s="36">
        <f t="shared" si="871"/>
        <v>0</v>
      </c>
      <c r="AE604" s="57">
        <f>+$A$26</f>
        <v>55</v>
      </c>
      <c r="AF604" s="36"/>
      <c r="AG604" s="36"/>
      <c r="AH604" s="36">
        <f t="shared" si="872"/>
        <v>0</v>
      </c>
      <c r="AI604" s="36">
        <f t="shared" si="873"/>
        <v>0</v>
      </c>
      <c r="AK604" s="57">
        <f>+$A$26</f>
        <v>55</v>
      </c>
      <c r="AL604" s="36"/>
      <c r="AM604" s="36"/>
      <c r="AN604" s="36">
        <f t="shared" si="874"/>
        <v>0</v>
      </c>
      <c r="AO604" s="36">
        <f t="shared" si="875"/>
        <v>0</v>
      </c>
      <c r="AQ604" s="57">
        <f>+$A$26</f>
        <v>55</v>
      </c>
      <c r="AR604" s="36"/>
      <c r="AS604" s="36"/>
      <c r="AT604" s="36">
        <f t="shared" si="876"/>
        <v>0</v>
      </c>
      <c r="AU604" s="36">
        <f t="shared" si="877"/>
        <v>0</v>
      </c>
      <c r="AW604" s="57">
        <f>+$A$26</f>
        <v>55</v>
      </c>
      <c r="AX604" s="36"/>
      <c r="AY604" s="36"/>
      <c r="AZ604" s="36">
        <f t="shared" si="878"/>
        <v>3456</v>
      </c>
      <c r="BA604" s="36">
        <f t="shared" si="879"/>
        <v>190080000</v>
      </c>
    </row>
    <row r="605" spans="1:53">
      <c r="A605" s="57">
        <f>+$A$27</f>
        <v>120</v>
      </c>
      <c r="B605" s="36"/>
      <c r="C605" s="36"/>
      <c r="D605" s="36">
        <f t="shared" si="862"/>
        <v>-126</v>
      </c>
      <c r="E605" s="36">
        <f t="shared" si="863"/>
        <v>-15120000</v>
      </c>
      <c r="G605" s="57">
        <f>+$A$27</f>
        <v>120</v>
      </c>
      <c r="H605" s="36"/>
      <c r="I605" s="36"/>
      <c r="J605" s="36">
        <f t="shared" si="864"/>
        <v>0</v>
      </c>
      <c r="K605" s="36">
        <f t="shared" si="865"/>
        <v>0</v>
      </c>
      <c r="M605" s="57">
        <f>+$A$27</f>
        <v>120</v>
      </c>
      <c r="N605" s="36"/>
      <c r="O605" s="36"/>
      <c r="P605" s="36">
        <f t="shared" si="866"/>
        <v>0</v>
      </c>
      <c r="Q605" s="36">
        <f t="shared" si="867"/>
        <v>0</v>
      </c>
      <c r="S605" s="57">
        <f>+$A$27</f>
        <v>120</v>
      </c>
      <c r="T605" s="36"/>
      <c r="U605" s="36"/>
      <c r="V605" s="36">
        <f t="shared" si="868"/>
        <v>0</v>
      </c>
      <c r="W605" s="36">
        <f t="shared" si="869"/>
        <v>0</v>
      </c>
      <c r="Y605" s="57">
        <f>+$A$27</f>
        <v>120</v>
      </c>
      <c r="Z605" s="36"/>
      <c r="AA605" s="36"/>
      <c r="AB605" s="36">
        <f t="shared" si="870"/>
        <v>0</v>
      </c>
      <c r="AC605" s="36">
        <f t="shared" si="871"/>
        <v>0</v>
      </c>
      <c r="AE605" s="57">
        <f>+$A$27</f>
        <v>120</v>
      </c>
      <c r="AF605" s="36"/>
      <c r="AG605" s="36"/>
      <c r="AH605" s="36">
        <f t="shared" si="872"/>
        <v>0</v>
      </c>
      <c r="AI605" s="36">
        <f t="shared" si="873"/>
        <v>0</v>
      </c>
      <c r="AK605" s="57">
        <f>+$A$27</f>
        <v>120</v>
      </c>
      <c r="AL605" s="36"/>
      <c r="AM605" s="36"/>
      <c r="AN605" s="36">
        <f t="shared" si="874"/>
        <v>0</v>
      </c>
      <c r="AO605" s="36">
        <f t="shared" si="875"/>
        <v>0</v>
      </c>
      <c r="AQ605" s="57">
        <f>+$A$27</f>
        <v>120</v>
      </c>
      <c r="AR605" s="36"/>
      <c r="AS605" s="36"/>
      <c r="AT605" s="36">
        <f t="shared" si="876"/>
        <v>0</v>
      </c>
      <c r="AU605" s="36">
        <f t="shared" si="877"/>
        <v>0</v>
      </c>
      <c r="AW605" s="57">
        <f>+$A$27</f>
        <v>120</v>
      </c>
      <c r="AX605" s="36"/>
      <c r="AY605" s="36"/>
      <c r="AZ605" s="36">
        <f t="shared" si="878"/>
        <v>-126</v>
      </c>
      <c r="BA605" s="36">
        <f t="shared" si="879"/>
        <v>-15120000</v>
      </c>
    </row>
    <row r="606" spans="1:53">
      <c r="A606" s="57">
        <f>+$A$28</f>
        <v>72</v>
      </c>
      <c r="B606" s="36"/>
      <c r="C606" s="36"/>
      <c r="D606" s="36">
        <f t="shared" si="862"/>
        <v>14</v>
      </c>
      <c r="E606" s="36">
        <f t="shared" si="863"/>
        <v>1008000</v>
      </c>
      <c r="G606" s="57">
        <f>+$A$28</f>
        <v>72</v>
      </c>
      <c r="H606" s="36"/>
      <c r="I606" s="36"/>
      <c r="J606" s="36">
        <f t="shared" si="864"/>
        <v>0</v>
      </c>
      <c r="K606" s="36">
        <f t="shared" si="865"/>
        <v>0</v>
      </c>
      <c r="M606" s="57">
        <f>+$A$28</f>
        <v>72</v>
      </c>
      <c r="N606" s="36"/>
      <c r="O606" s="36"/>
      <c r="P606" s="36">
        <f t="shared" si="866"/>
        <v>0</v>
      </c>
      <c r="Q606" s="36">
        <f t="shared" si="867"/>
        <v>0</v>
      </c>
      <c r="S606" s="57">
        <f>+$A$28</f>
        <v>72</v>
      </c>
      <c r="T606" s="36"/>
      <c r="U606" s="36"/>
      <c r="V606" s="36">
        <f t="shared" si="868"/>
        <v>0</v>
      </c>
      <c r="W606" s="36">
        <f t="shared" si="869"/>
        <v>0</v>
      </c>
      <c r="Y606" s="57">
        <f>+$A$28</f>
        <v>72</v>
      </c>
      <c r="Z606" s="36"/>
      <c r="AA606" s="36"/>
      <c r="AB606" s="36">
        <f t="shared" si="870"/>
        <v>0</v>
      </c>
      <c r="AC606" s="36">
        <f t="shared" si="871"/>
        <v>0</v>
      </c>
      <c r="AE606" s="57">
        <f>+$A$28</f>
        <v>72</v>
      </c>
      <c r="AF606" s="36"/>
      <c r="AG606" s="36"/>
      <c r="AH606" s="36">
        <f t="shared" si="872"/>
        <v>0</v>
      </c>
      <c r="AI606" s="36">
        <f t="shared" si="873"/>
        <v>0</v>
      </c>
      <c r="AK606" s="57">
        <f>+$A$28</f>
        <v>72</v>
      </c>
      <c r="AL606" s="36"/>
      <c r="AM606" s="36"/>
      <c r="AN606" s="36">
        <f t="shared" si="874"/>
        <v>0</v>
      </c>
      <c r="AO606" s="36">
        <f t="shared" si="875"/>
        <v>0</v>
      </c>
      <c r="AQ606" s="57">
        <f>+$A$28</f>
        <v>72</v>
      </c>
      <c r="AR606" s="36"/>
      <c r="AS606" s="36"/>
      <c r="AT606" s="36">
        <f t="shared" si="876"/>
        <v>0</v>
      </c>
      <c r="AU606" s="36">
        <f t="shared" si="877"/>
        <v>0</v>
      </c>
      <c r="AW606" s="57">
        <f>+$A$28</f>
        <v>72</v>
      </c>
      <c r="AX606" s="36"/>
      <c r="AY606" s="36"/>
      <c r="AZ606" s="36">
        <f t="shared" si="878"/>
        <v>14</v>
      </c>
      <c r="BA606" s="36">
        <f t="shared" si="879"/>
        <v>1008000</v>
      </c>
    </row>
    <row r="607" spans="1:53">
      <c r="A607" s="57">
        <f>+$A$29</f>
        <v>105</v>
      </c>
      <c r="B607" s="36"/>
      <c r="C607" s="36"/>
      <c r="D607" s="36">
        <f t="shared" ref="D607" si="880">AZ573</f>
        <v>-24</v>
      </c>
      <c r="E607" s="36">
        <f t="shared" ref="E607" si="881">+D607*A607*1000</f>
        <v>-2520000</v>
      </c>
      <c r="G607" s="57">
        <f>+$A$29</f>
        <v>105</v>
      </c>
      <c r="H607" s="36"/>
      <c r="I607" s="36"/>
      <c r="J607" s="36">
        <f t="shared" si="864"/>
        <v>0</v>
      </c>
      <c r="K607" s="36">
        <f t="shared" si="865"/>
        <v>0</v>
      </c>
      <c r="M607" s="57">
        <f>+$A$29</f>
        <v>105</v>
      </c>
      <c r="N607" s="36"/>
      <c r="O607" s="36"/>
      <c r="P607" s="36">
        <f t="shared" ref="P607" si="882">+(N607*12)+O607</f>
        <v>0</v>
      </c>
      <c r="Q607" s="36">
        <f t="shared" ref="Q607" si="883">+P607*M607*1000</f>
        <v>0</v>
      </c>
      <c r="S607" s="57">
        <f>+$A$29</f>
        <v>105</v>
      </c>
      <c r="T607" s="36"/>
      <c r="U607" s="36"/>
      <c r="V607" s="36">
        <f t="shared" ref="V607" si="884">+(T607*12)+U607</f>
        <v>0</v>
      </c>
      <c r="W607" s="36">
        <f t="shared" ref="W607" si="885">+V607*S607*1000</f>
        <v>0</v>
      </c>
      <c r="Y607" s="57">
        <f>+$A$29</f>
        <v>105</v>
      </c>
      <c r="Z607" s="36"/>
      <c r="AA607" s="36"/>
      <c r="AB607" s="36">
        <f t="shared" ref="AB607" si="886">+(Z607*12)+AA607</f>
        <v>0</v>
      </c>
      <c r="AC607" s="36">
        <f t="shared" ref="AC607" si="887">+AB607*Y607*1000</f>
        <v>0</v>
      </c>
      <c r="AE607" s="57">
        <f>+$A$29</f>
        <v>105</v>
      </c>
      <c r="AF607" s="36"/>
      <c r="AG607" s="36"/>
      <c r="AH607" s="36">
        <f t="shared" ref="AH607" si="888">+(AF607*12)+AG607</f>
        <v>0</v>
      </c>
      <c r="AI607" s="36">
        <f t="shared" ref="AI607" si="889">+AH607*AE607*1000</f>
        <v>0</v>
      </c>
      <c r="AK607" s="57">
        <f>+$A$29</f>
        <v>105</v>
      </c>
      <c r="AL607" s="36"/>
      <c r="AM607" s="36"/>
      <c r="AN607" s="36">
        <f t="shared" ref="AN607" si="890">+(AL607*12)+AM607</f>
        <v>0</v>
      </c>
      <c r="AO607" s="36">
        <f t="shared" ref="AO607" si="891">+AN607*AK607*1000</f>
        <v>0</v>
      </c>
      <c r="AQ607" s="57">
        <f>+$A$29</f>
        <v>105</v>
      </c>
      <c r="AR607" s="36"/>
      <c r="AS607" s="36"/>
      <c r="AT607" s="36">
        <f t="shared" ref="AT607" si="892">+(AR607*12)+AS607</f>
        <v>0</v>
      </c>
      <c r="AU607" s="36">
        <f t="shared" ref="AU607" si="893">+AT607*AQ607*1000</f>
        <v>0</v>
      </c>
      <c r="AW607" s="57">
        <f>+$A$29</f>
        <v>105</v>
      </c>
      <c r="AX607" s="36"/>
      <c r="AY607" s="36"/>
      <c r="AZ607" s="36">
        <f t="shared" ref="AZ607" si="894">+D607+J607-P607+V607+AB607-AH607+AN607-AT607</f>
        <v>-24</v>
      </c>
      <c r="BA607" s="36">
        <f t="shared" ref="BA607" si="895">+AZ607*AW607*1000</f>
        <v>-2520000</v>
      </c>
    </row>
    <row r="608" spans="1:53">
      <c r="A608" s="57">
        <f>+$A$30</f>
        <v>130</v>
      </c>
      <c r="B608" s="36"/>
      <c r="C608" s="36"/>
      <c r="D608" s="36">
        <f>AZ574</f>
        <v>-79</v>
      </c>
      <c r="E608" s="36">
        <f t="shared" si="863"/>
        <v>-10270000</v>
      </c>
      <c r="G608" s="57">
        <f>+$A$30</f>
        <v>130</v>
      </c>
      <c r="H608" s="36"/>
      <c r="I608" s="36"/>
      <c r="J608" s="36">
        <f t="shared" si="864"/>
        <v>0</v>
      </c>
      <c r="K608" s="36">
        <f t="shared" si="865"/>
        <v>0</v>
      </c>
      <c r="M608" s="57">
        <f>+$A$30</f>
        <v>130</v>
      </c>
      <c r="N608" s="36"/>
      <c r="O608" s="36"/>
      <c r="P608" s="36">
        <f t="shared" si="866"/>
        <v>0</v>
      </c>
      <c r="Q608" s="36">
        <f t="shared" si="867"/>
        <v>0</v>
      </c>
      <c r="S608" s="57">
        <f>+$A$30</f>
        <v>130</v>
      </c>
      <c r="T608" s="36"/>
      <c r="U608" s="36"/>
      <c r="V608" s="36">
        <f t="shared" si="868"/>
        <v>0</v>
      </c>
      <c r="W608" s="36">
        <f t="shared" si="869"/>
        <v>0</v>
      </c>
      <c r="Y608" s="57">
        <f>+$A$30</f>
        <v>130</v>
      </c>
      <c r="Z608" s="36"/>
      <c r="AA608" s="36"/>
      <c r="AB608" s="36">
        <f t="shared" si="870"/>
        <v>0</v>
      </c>
      <c r="AC608" s="36">
        <f t="shared" si="871"/>
        <v>0</v>
      </c>
      <c r="AE608" s="57">
        <f>+$A$30</f>
        <v>130</v>
      </c>
      <c r="AF608" s="36"/>
      <c r="AG608" s="36"/>
      <c r="AH608" s="36">
        <f t="shared" si="872"/>
        <v>0</v>
      </c>
      <c r="AI608" s="36">
        <f t="shared" si="873"/>
        <v>0</v>
      </c>
      <c r="AK608" s="57">
        <f>+$A$30</f>
        <v>130</v>
      </c>
      <c r="AL608" s="36"/>
      <c r="AM608" s="36"/>
      <c r="AN608" s="36">
        <f t="shared" si="874"/>
        <v>0</v>
      </c>
      <c r="AO608" s="36">
        <f t="shared" si="875"/>
        <v>0</v>
      </c>
      <c r="AQ608" s="57">
        <f>+$A$30</f>
        <v>130</v>
      </c>
      <c r="AR608" s="36"/>
      <c r="AS608" s="36"/>
      <c r="AT608" s="36">
        <f t="shared" si="876"/>
        <v>0</v>
      </c>
      <c r="AU608" s="36">
        <f t="shared" si="877"/>
        <v>0</v>
      </c>
      <c r="AW608" s="57">
        <f>+$A$30</f>
        <v>130</v>
      </c>
      <c r="AX608" s="36"/>
      <c r="AY608" s="36"/>
      <c r="AZ608" s="36">
        <f t="shared" si="878"/>
        <v>-79</v>
      </c>
      <c r="BA608" s="36">
        <f t="shared" si="879"/>
        <v>-10270000</v>
      </c>
    </row>
    <row r="610" spans="1:53">
      <c r="B610" s="36">
        <f>SUM(B582:B608)</f>
        <v>0</v>
      </c>
      <c r="C610" s="36">
        <f>SUM(C582:C608)</f>
        <v>0</v>
      </c>
      <c r="D610" s="36">
        <f>SUM(D582:D608)</f>
        <v>3627</v>
      </c>
      <c r="E610" s="36">
        <f>SUM(E582:E608)</f>
        <v>165215000</v>
      </c>
      <c r="H610" s="36">
        <f>SUM(H582:H608)</f>
        <v>0</v>
      </c>
      <c r="I610" s="36">
        <f>SUM(I582:I608)</f>
        <v>0</v>
      </c>
      <c r="J610" s="36">
        <f>SUM(J582:J608)</f>
        <v>0</v>
      </c>
      <c r="K610" s="36">
        <f>SUM(K582:K608)</f>
        <v>0</v>
      </c>
      <c r="N610" s="36">
        <f>SUM(N582:N608)</f>
        <v>0</v>
      </c>
      <c r="O610" s="36">
        <f>SUM(O582:O608)</f>
        <v>0</v>
      </c>
      <c r="P610" s="36">
        <f>SUM(P582:P608)</f>
        <v>0</v>
      </c>
      <c r="Q610" s="36">
        <f>SUM(Q582:Q608)</f>
        <v>0</v>
      </c>
      <c r="T610" s="36">
        <f>SUM(T582:T608)</f>
        <v>0</v>
      </c>
      <c r="U610" s="36">
        <f>SUM(U582:U608)</f>
        <v>0</v>
      </c>
      <c r="V610" s="36">
        <f>SUM(V582:V608)</f>
        <v>0</v>
      </c>
      <c r="W610" s="36">
        <f>SUM(W582:W608)</f>
        <v>0</v>
      </c>
      <c r="Z610" s="36">
        <f>SUM(Z582:Z608)</f>
        <v>0</v>
      </c>
      <c r="AA610" s="36">
        <f>SUM(AA582:AA608)</f>
        <v>0</v>
      </c>
      <c r="AB610" s="36">
        <f>SUM(AB582:AB608)</f>
        <v>0</v>
      </c>
      <c r="AC610" s="36">
        <f>SUM(AC582:AC608)</f>
        <v>0</v>
      </c>
      <c r="AF610" s="36">
        <f>SUM(AF582:AF608)</f>
        <v>0</v>
      </c>
      <c r="AG610" s="36">
        <f>SUM(AG582:AG608)</f>
        <v>0</v>
      </c>
      <c r="AH610" s="36">
        <f>SUM(AH582:AH608)</f>
        <v>0</v>
      </c>
      <c r="AI610" s="36">
        <f>SUM(AI582:AI608)</f>
        <v>0</v>
      </c>
      <c r="AL610" s="36">
        <f>SUM(AL582:AL608)</f>
        <v>0</v>
      </c>
      <c r="AM610" s="36">
        <f>SUM(AM582:AM608)</f>
        <v>0</v>
      </c>
      <c r="AN610" s="36">
        <f>SUM(AN582:AN608)</f>
        <v>0</v>
      </c>
      <c r="AO610" s="36">
        <f>SUM(AO582:AO608)</f>
        <v>0</v>
      </c>
      <c r="AR610" s="36">
        <f>SUM(AR582:AR608)</f>
        <v>0</v>
      </c>
      <c r="AS610" s="36">
        <f>SUM(AS582:AS608)</f>
        <v>0</v>
      </c>
      <c r="AT610" s="36">
        <f>SUM(AT582:AT608)</f>
        <v>0</v>
      </c>
      <c r="AU610" s="36">
        <f>SUM(AU582:AU608)</f>
        <v>0</v>
      </c>
      <c r="AX610" s="36">
        <f>SUM(AX582:AX608)</f>
        <v>0</v>
      </c>
      <c r="AY610" s="36">
        <f>SUM(AY582:AY608)</f>
        <v>0</v>
      </c>
      <c r="AZ610" s="36">
        <f>SUM(AZ582:AZ608)</f>
        <v>3627</v>
      </c>
      <c r="BA610" s="36">
        <f>SUM(BA582:BA608)</f>
        <v>165215000</v>
      </c>
    </row>
    <row r="611" spans="1:53">
      <c r="A611" s="37"/>
      <c r="B611" s="37"/>
      <c r="C611" s="37"/>
      <c r="D611" s="37"/>
      <c r="E611" s="37"/>
      <c r="F611" s="286"/>
      <c r="G611" s="37"/>
      <c r="H611" s="37">
        <v>0</v>
      </c>
      <c r="I611" s="37">
        <v>0</v>
      </c>
      <c r="J611" s="37"/>
      <c r="K611" s="37"/>
      <c r="L611" s="286"/>
      <c r="M611" s="37"/>
      <c r="N611" s="37">
        <v>0</v>
      </c>
      <c r="O611" s="37">
        <v>0</v>
      </c>
      <c r="P611" s="37"/>
      <c r="Q611" s="37"/>
      <c r="R611" s="286"/>
      <c r="S611" s="37"/>
      <c r="T611" s="37"/>
      <c r="U611" s="37"/>
      <c r="V611" s="37"/>
      <c r="W611" s="37"/>
      <c r="X611" s="286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</row>
    <row r="612" spans="1:53">
      <c r="H612" s="54" t="b">
        <f>+H611='Nota Masuk'!E388</f>
        <v>1</v>
      </c>
      <c r="I612" s="54" t="b">
        <f>+I611='Nota Masuk'!F388</f>
        <v>1</v>
      </c>
      <c r="K612" s="54" t="b">
        <f>'Nota Masuk'!J387=K610</f>
        <v>1</v>
      </c>
      <c r="N612" s="54" t="b">
        <f>+N611='Nota Jual'!D1151</f>
        <v>1</v>
      </c>
      <c r="O612" s="54" t="b">
        <f>+O611='Nota Jual'!E1151</f>
        <v>1</v>
      </c>
      <c r="Q612" s="54" t="b">
        <f>+Q610='Nota Jual'!G1150</f>
        <v>1</v>
      </c>
      <c r="V612" s="54" t="b">
        <f>+V610='Nota Jual'!H1150</f>
        <v>1</v>
      </c>
      <c r="W612" s="54" t="b">
        <f>+W610='Nota Jual'!I1150</f>
        <v>1</v>
      </c>
    </row>
    <row r="613" spans="1:53">
      <c r="A613" s="54" t="s">
        <v>24</v>
      </c>
      <c r="B613" s="54">
        <f>+'Nota Jual'!B1153</f>
        <v>0</v>
      </c>
      <c r="C613" s="54">
        <f>+'Nota Jual'!A1153</f>
        <v>0</v>
      </c>
    </row>
    <row r="614" spans="1:53">
      <c r="A614" s="55" t="s">
        <v>25</v>
      </c>
      <c r="B614" s="55"/>
      <c r="C614" s="55"/>
      <c r="D614" s="55"/>
      <c r="E614" s="55"/>
      <c r="F614" s="285"/>
      <c r="G614" s="55" t="s">
        <v>26</v>
      </c>
      <c r="H614" s="55"/>
      <c r="I614" s="55"/>
      <c r="J614" s="55"/>
      <c r="K614" s="55"/>
      <c r="L614" s="285"/>
      <c r="M614" s="55" t="s">
        <v>27</v>
      </c>
      <c r="N614" s="55"/>
      <c r="O614" s="55"/>
      <c r="P614" s="55"/>
      <c r="Q614" s="55"/>
      <c r="R614" s="285"/>
      <c r="S614" s="55" t="s">
        <v>37</v>
      </c>
      <c r="T614" s="55"/>
      <c r="U614" s="55"/>
      <c r="V614" s="55"/>
      <c r="W614" s="55"/>
      <c r="X614" s="285"/>
      <c r="Y614" s="55" t="s">
        <v>29</v>
      </c>
      <c r="Z614" s="55"/>
      <c r="AA614" s="55"/>
      <c r="AB614" s="55"/>
      <c r="AC614" s="55"/>
      <c r="AD614" s="55"/>
      <c r="AE614" s="55" t="s">
        <v>30</v>
      </c>
      <c r="AF614" s="55"/>
      <c r="AG614" s="55"/>
      <c r="AH614" s="55"/>
      <c r="AI614" s="55"/>
      <c r="AJ614" s="55"/>
      <c r="AK614" s="55" t="s">
        <v>31</v>
      </c>
      <c r="AL614" s="55"/>
      <c r="AM614" s="55"/>
      <c r="AN614" s="55"/>
      <c r="AO614" s="55"/>
      <c r="AP614" s="55"/>
      <c r="AQ614" s="55" t="s">
        <v>32</v>
      </c>
      <c r="AR614" s="55"/>
      <c r="AS614" s="55"/>
      <c r="AT614" s="55"/>
      <c r="AU614" s="55"/>
      <c r="AV614" s="55"/>
      <c r="AW614" s="55" t="s">
        <v>33</v>
      </c>
      <c r="AX614" s="55"/>
      <c r="AY614" s="55"/>
      <c r="AZ614" s="55"/>
      <c r="BA614" s="55"/>
    </row>
    <row r="615" spans="1:53">
      <c r="A615" s="56" t="s">
        <v>34</v>
      </c>
      <c r="B615" s="56" t="s">
        <v>11</v>
      </c>
      <c r="C615" s="56" t="s">
        <v>12</v>
      </c>
      <c r="D615" s="56" t="s">
        <v>35</v>
      </c>
      <c r="E615" s="56" t="s">
        <v>36</v>
      </c>
      <c r="G615" s="56" t="s">
        <v>34</v>
      </c>
      <c r="H615" s="56" t="s">
        <v>11</v>
      </c>
      <c r="I615" s="56" t="s">
        <v>12</v>
      </c>
      <c r="J615" s="56" t="s">
        <v>35</v>
      </c>
      <c r="K615" s="56" t="s">
        <v>36</v>
      </c>
      <c r="M615" s="56" t="s">
        <v>34</v>
      </c>
      <c r="N615" s="56" t="s">
        <v>11</v>
      </c>
      <c r="O615" s="56" t="s">
        <v>12</v>
      </c>
      <c r="P615" s="56" t="s">
        <v>35</v>
      </c>
      <c r="Q615" s="56" t="s">
        <v>36</v>
      </c>
      <c r="S615" s="56" t="s">
        <v>34</v>
      </c>
      <c r="T615" s="56" t="s">
        <v>11</v>
      </c>
      <c r="U615" s="56" t="s">
        <v>12</v>
      </c>
      <c r="V615" s="56" t="s">
        <v>35</v>
      </c>
      <c r="W615" s="56" t="s">
        <v>36</v>
      </c>
      <c r="Y615" s="56" t="s">
        <v>34</v>
      </c>
      <c r="Z615" s="56" t="s">
        <v>11</v>
      </c>
      <c r="AA615" s="56" t="s">
        <v>12</v>
      </c>
      <c r="AB615" s="56" t="s">
        <v>35</v>
      </c>
      <c r="AC615" s="56" t="s">
        <v>36</v>
      </c>
      <c r="AE615" s="56" t="s">
        <v>34</v>
      </c>
      <c r="AF615" s="56" t="s">
        <v>11</v>
      </c>
      <c r="AG615" s="56" t="s">
        <v>12</v>
      </c>
      <c r="AH615" s="56" t="s">
        <v>35</v>
      </c>
      <c r="AI615" s="56" t="s">
        <v>36</v>
      </c>
      <c r="AK615" s="56" t="s">
        <v>34</v>
      </c>
      <c r="AL615" s="56" t="s">
        <v>11</v>
      </c>
      <c r="AM615" s="56" t="s">
        <v>12</v>
      </c>
      <c r="AN615" s="56" t="s">
        <v>35</v>
      </c>
      <c r="AO615" s="56" t="s">
        <v>36</v>
      </c>
      <c r="AQ615" s="56" t="s">
        <v>34</v>
      </c>
      <c r="AR615" s="56" t="s">
        <v>11</v>
      </c>
      <c r="AS615" s="56" t="s">
        <v>12</v>
      </c>
      <c r="AT615" s="56" t="s">
        <v>35</v>
      </c>
      <c r="AU615" s="56" t="s">
        <v>36</v>
      </c>
      <c r="AW615" s="56" t="s">
        <v>34</v>
      </c>
      <c r="AX615" s="56" t="s">
        <v>11</v>
      </c>
      <c r="AY615" s="56" t="s">
        <v>12</v>
      </c>
      <c r="AZ615" s="56" t="s">
        <v>35</v>
      </c>
      <c r="BA615" s="56" t="s">
        <v>36</v>
      </c>
    </row>
    <row r="616" spans="1:53">
      <c r="A616" s="57">
        <f>+$A$4</f>
        <v>75</v>
      </c>
      <c r="B616" s="36"/>
      <c r="C616" s="36"/>
      <c r="D616" s="36">
        <f t="shared" ref="D616" si="896">AZ582</f>
        <v>83</v>
      </c>
      <c r="E616" s="36">
        <f t="shared" ref="E616" si="897">+D616*A616*1000</f>
        <v>6225000</v>
      </c>
      <c r="G616" s="57">
        <f>+$A$4</f>
        <v>75</v>
      </c>
      <c r="H616" s="36"/>
      <c r="I616" s="36"/>
      <c r="J616" s="36">
        <f t="shared" ref="J616" si="898">+(H616*12)+I616</f>
        <v>0</v>
      </c>
      <c r="K616" s="36">
        <f t="shared" ref="K616" si="899">+J616*G616*1000</f>
        <v>0</v>
      </c>
      <c r="M616" s="57">
        <f>+$A$4</f>
        <v>75</v>
      </c>
      <c r="N616" s="36"/>
      <c r="O616" s="36"/>
      <c r="P616" s="36">
        <f t="shared" ref="P616" si="900">+(N616*12)+O616</f>
        <v>0</v>
      </c>
      <c r="Q616" s="36">
        <f t="shared" ref="Q616" si="901">+P616*M616*1000</f>
        <v>0</v>
      </c>
      <c r="S616" s="57">
        <f>+$A$4</f>
        <v>75</v>
      </c>
      <c r="T616" s="36"/>
      <c r="U616" s="36"/>
      <c r="V616" s="36">
        <f t="shared" ref="V616" si="902">+(T616*12)+U616</f>
        <v>0</v>
      </c>
      <c r="W616" s="36">
        <f t="shared" ref="W616" si="903">+V616*S616*1000</f>
        <v>0</v>
      </c>
      <c r="Y616" s="57">
        <f>+$A$4</f>
        <v>75</v>
      </c>
      <c r="Z616" s="36"/>
      <c r="AA616" s="36"/>
      <c r="AB616" s="36">
        <f t="shared" ref="AB616" si="904">+(Z616*12)+AA616</f>
        <v>0</v>
      </c>
      <c r="AC616" s="36">
        <f t="shared" ref="AC616" si="905">+AB616*Y616*1000</f>
        <v>0</v>
      </c>
      <c r="AE616" s="57">
        <f>+$A$4</f>
        <v>75</v>
      </c>
      <c r="AF616" s="36"/>
      <c r="AG616" s="36"/>
      <c r="AH616" s="36">
        <f t="shared" ref="AH616" si="906">+(AF616*12)+AG616</f>
        <v>0</v>
      </c>
      <c r="AI616" s="36">
        <f t="shared" ref="AI616" si="907">+AH616*AE616*1000</f>
        <v>0</v>
      </c>
      <c r="AK616" s="57">
        <f>+$A$4</f>
        <v>75</v>
      </c>
      <c r="AL616" s="36"/>
      <c r="AM616" s="36"/>
      <c r="AN616" s="36">
        <f t="shared" ref="AN616" si="908">+(AL616*12)+AM616</f>
        <v>0</v>
      </c>
      <c r="AO616" s="36">
        <f t="shared" ref="AO616" si="909">+AN616*AK616*1000</f>
        <v>0</v>
      </c>
      <c r="AQ616" s="57">
        <f>+$A$4</f>
        <v>75</v>
      </c>
      <c r="AR616" s="36"/>
      <c r="AS616" s="36"/>
      <c r="AT616" s="36">
        <f t="shared" ref="AT616" si="910">+(AR616*12)+AS616</f>
        <v>0</v>
      </c>
      <c r="AU616" s="36">
        <f t="shared" ref="AU616" si="911">+AT616*AQ616*1000</f>
        <v>0</v>
      </c>
      <c r="AW616" s="57">
        <f>+$A$4</f>
        <v>75</v>
      </c>
      <c r="AX616" s="36"/>
      <c r="AY616" s="36"/>
      <c r="AZ616" s="36">
        <f t="shared" ref="AZ616" si="912">+D616+J616-P616+V616+AB616-AH616+AN616-AT616</f>
        <v>83</v>
      </c>
      <c r="BA616" s="36">
        <f t="shared" ref="BA616" si="913">+AZ616*AW616*1000</f>
        <v>6225000</v>
      </c>
    </row>
    <row r="617" spans="1:53">
      <c r="A617" s="57">
        <f>$A$5</f>
        <v>58</v>
      </c>
      <c r="B617" s="36"/>
      <c r="C617" s="36"/>
      <c r="D617" s="36">
        <f t="shared" ref="D617:D641" si="914">AZ583</f>
        <v>73</v>
      </c>
      <c r="E617" s="36">
        <f t="shared" ref="E617:E642" si="915">+D617*A617*1000</f>
        <v>4234000</v>
      </c>
      <c r="G617" s="57">
        <f>$A$5</f>
        <v>58</v>
      </c>
      <c r="H617" s="36"/>
      <c r="I617" s="36"/>
      <c r="J617" s="36">
        <f t="shared" ref="J617:J642" si="916">+(H617*12)+I617</f>
        <v>0</v>
      </c>
      <c r="K617" s="36">
        <f t="shared" ref="K617:K642" si="917">+J617*G617*1000</f>
        <v>0</v>
      </c>
      <c r="M617" s="57">
        <f>$A$5</f>
        <v>58</v>
      </c>
      <c r="N617" s="36"/>
      <c r="O617" s="36"/>
      <c r="P617" s="36">
        <f t="shared" ref="P617:P642" si="918">+(N617*12)+O617</f>
        <v>0</v>
      </c>
      <c r="Q617" s="36">
        <f t="shared" ref="Q617:Q642" si="919">+P617*M617*1000</f>
        <v>0</v>
      </c>
      <c r="S617" s="57">
        <f>$A$5</f>
        <v>58</v>
      </c>
      <c r="T617" s="36"/>
      <c r="U617" s="36"/>
      <c r="V617" s="36">
        <f t="shared" ref="V617:V642" si="920">+(T617*12)+U617</f>
        <v>0</v>
      </c>
      <c r="W617" s="36">
        <f t="shared" ref="W617:W642" si="921">+V617*S617*1000</f>
        <v>0</v>
      </c>
      <c r="Y617" s="57">
        <f>$A$5</f>
        <v>58</v>
      </c>
      <c r="Z617" s="36"/>
      <c r="AA617" s="36"/>
      <c r="AB617" s="36">
        <f t="shared" ref="AB617:AB642" si="922">+(Z617*12)+AA617</f>
        <v>0</v>
      </c>
      <c r="AC617" s="36">
        <f t="shared" ref="AC617:AC642" si="923">+AB617*Y617*1000</f>
        <v>0</v>
      </c>
      <c r="AE617" s="57">
        <f>$A$5</f>
        <v>58</v>
      </c>
      <c r="AF617" s="36"/>
      <c r="AG617" s="36"/>
      <c r="AH617" s="36">
        <f t="shared" ref="AH617:AH642" si="924">+(AF617*12)+AG617</f>
        <v>0</v>
      </c>
      <c r="AI617" s="36">
        <f t="shared" ref="AI617:AI642" si="925">+AH617*AE617*1000</f>
        <v>0</v>
      </c>
      <c r="AK617" s="57">
        <f>$A$5</f>
        <v>58</v>
      </c>
      <c r="AL617" s="36"/>
      <c r="AM617" s="36"/>
      <c r="AN617" s="36">
        <f t="shared" ref="AN617:AN642" si="926">+(AL617*12)+AM617</f>
        <v>0</v>
      </c>
      <c r="AO617" s="36">
        <f t="shared" ref="AO617:AO642" si="927">+AN617*AK617*1000</f>
        <v>0</v>
      </c>
      <c r="AQ617" s="57">
        <f>$A$5</f>
        <v>58</v>
      </c>
      <c r="AR617" s="36"/>
      <c r="AS617" s="36"/>
      <c r="AT617" s="36">
        <f t="shared" ref="AT617:AT642" si="928">+(AR617*12)+AS617</f>
        <v>0</v>
      </c>
      <c r="AU617" s="36">
        <f t="shared" ref="AU617:AU642" si="929">+AT617*AQ617*1000</f>
        <v>0</v>
      </c>
      <c r="AW617" s="57">
        <f>$A$5</f>
        <v>58</v>
      </c>
      <c r="AX617" s="36"/>
      <c r="AY617" s="36"/>
      <c r="AZ617" s="36">
        <f t="shared" ref="AZ617:AZ642" si="930">+D617+J617-P617+V617+AB617-AH617+AN617-AT617</f>
        <v>73</v>
      </c>
      <c r="BA617" s="36">
        <f t="shared" ref="BA617:BA642" si="931">+AZ617*AW617*1000</f>
        <v>4234000</v>
      </c>
    </row>
    <row r="618" spans="1:53">
      <c r="A618" s="57">
        <f>+$A$6</f>
        <v>80</v>
      </c>
      <c r="B618" s="36"/>
      <c r="C618" s="36"/>
      <c r="D618" s="36">
        <f>AZ584</f>
        <v>-12</v>
      </c>
      <c r="E618" s="36">
        <f t="shared" si="915"/>
        <v>-960000</v>
      </c>
      <c r="G618" s="57">
        <f>+$A$6</f>
        <v>80</v>
      </c>
      <c r="H618" s="36"/>
      <c r="I618" s="36"/>
      <c r="J618" s="36">
        <f t="shared" si="916"/>
        <v>0</v>
      </c>
      <c r="K618" s="36">
        <f t="shared" si="917"/>
        <v>0</v>
      </c>
      <c r="M618" s="57">
        <f>+$A$6</f>
        <v>80</v>
      </c>
      <c r="N618" s="36"/>
      <c r="O618" s="36"/>
      <c r="P618" s="36">
        <f t="shared" si="918"/>
        <v>0</v>
      </c>
      <c r="Q618" s="36">
        <f t="shared" si="919"/>
        <v>0</v>
      </c>
      <c r="S618" s="57">
        <f>+$A$6</f>
        <v>80</v>
      </c>
      <c r="T618" s="36"/>
      <c r="U618" s="36"/>
      <c r="V618" s="36">
        <f t="shared" si="920"/>
        <v>0</v>
      </c>
      <c r="W618" s="36">
        <f t="shared" si="921"/>
        <v>0</v>
      </c>
      <c r="Y618" s="57">
        <f>+$A$6</f>
        <v>80</v>
      </c>
      <c r="Z618" s="36"/>
      <c r="AA618" s="36"/>
      <c r="AB618" s="36">
        <f t="shared" si="922"/>
        <v>0</v>
      </c>
      <c r="AC618" s="36">
        <f t="shared" si="923"/>
        <v>0</v>
      </c>
      <c r="AE618" s="57">
        <f>+$A$6</f>
        <v>80</v>
      </c>
      <c r="AF618" s="36"/>
      <c r="AG618" s="36"/>
      <c r="AH618" s="36">
        <f t="shared" si="924"/>
        <v>0</v>
      </c>
      <c r="AI618" s="36">
        <f t="shared" si="925"/>
        <v>0</v>
      </c>
      <c r="AK618" s="57">
        <f>+$A$6</f>
        <v>80</v>
      </c>
      <c r="AL618" s="36"/>
      <c r="AM618" s="36"/>
      <c r="AN618" s="36">
        <f t="shared" si="926"/>
        <v>0</v>
      </c>
      <c r="AO618" s="36">
        <f t="shared" si="927"/>
        <v>0</v>
      </c>
      <c r="AQ618" s="57">
        <f>+$A$6</f>
        <v>80</v>
      </c>
      <c r="AR618" s="36"/>
      <c r="AS618" s="36"/>
      <c r="AT618" s="36">
        <f t="shared" si="928"/>
        <v>0</v>
      </c>
      <c r="AU618" s="36">
        <f t="shared" si="929"/>
        <v>0</v>
      </c>
      <c r="AW618" s="57">
        <f>+$A$6</f>
        <v>80</v>
      </c>
      <c r="AX618" s="36"/>
      <c r="AY618" s="36"/>
      <c r="AZ618" s="36">
        <f t="shared" si="930"/>
        <v>-12</v>
      </c>
      <c r="BA618" s="36">
        <f t="shared" si="931"/>
        <v>-960000</v>
      </c>
    </row>
    <row r="619" spans="1:53">
      <c r="A619" s="57">
        <f>+$A$7</f>
        <v>60</v>
      </c>
      <c r="B619" s="36"/>
      <c r="C619" s="36"/>
      <c r="D619" s="36">
        <f t="shared" si="914"/>
        <v>78</v>
      </c>
      <c r="E619" s="36">
        <f t="shared" si="915"/>
        <v>4680000</v>
      </c>
      <c r="G619" s="57">
        <f>+$A$7</f>
        <v>60</v>
      </c>
      <c r="H619" s="36"/>
      <c r="I619" s="36"/>
      <c r="J619" s="36">
        <f t="shared" si="916"/>
        <v>0</v>
      </c>
      <c r="K619" s="36">
        <f t="shared" si="917"/>
        <v>0</v>
      </c>
      <c r="M619" s="57">
        <f>+$A$7</f>
        <v>60</v>
      </c>
      <c r="N619" s="36"/>
      <c r="O619" s="36"/>
      <c r="P619" s="36">
        <f t="shared" si="918"/>
        <v>0</v>
      </c>
      <c r="Q619" s="36">
        <f t="shared" si="919"/>
        <v>0</v>
      </c>
      <c r="S619" s="57">
        <f>+$A$7</f>
        <v>60</v>
      </c>
      <c r="T619" s="36"/>
      <c r="U619" s="36"/>
      <c r="V619" s="36">
        <f t="shared" si="920"/>
        <v>0</v>
      </c>
      <c r="W619" s="36">
        <f t="shared" si="921"/>
        <v>0</v>
      </c>
      <c r="Y619" s="57">
        <f>+$A$7</f>
        <v>60</v>
      </c>
      <c r="Z619" s="36"/>
      <c r="AA619" s="36"/>
      <c r="AB619" s="36">
        <f t="shared" si="922"/>
        <v>0</v>
      </c>
      <c r="AC619" s="36">
        <f t="shared" si="923"/>
        <v>0</v>
      </c>
      <c r="AE619" s="57">
        <f>+$A$7</f>
        <v>60</v>
      </c>
      <c r="AF619" s="36"/>
      <c r="AG619" s="36"/>
      <c r="AH619" s="36">
        <f t="shared" si="924"/>
        <v>0</v>
      </c>
      <c r="AI619" s="36">
        <f t="shared" si="925"/>
        <v>0</v>
      </c>
      <c r="AK619" s="57">
        <f>+$A$7</f>
        <v>60</v>
      </c>
      <c r="AL619" s="36"/>
      <c r="AM619" s="36"/>
      <c r="AN619" s="36">
        <f t="shared" si="926"/>
        <v>0</v>
      </c>
      <c r="AO619" s="36">
        <f t="shared" si="927"/>
        <v>0</v>
      </c>
      <c r="AQ619" s="57">
        <f>+$A$7</f>
        <v>60</v>
      </c>
      <c r="AR619" s="36"/>
      <c r="AS619" s="36"/>
      <c r="AT619" s="36">
        <f t="shared" si="928"/>
        <v>0</v>
      </c>
      <c r="AU619" s="36">
        <f t="shared" si="929"/>
        <v>0</v>
      </c>
      <c r="AW619" s="57">
        <f>+$A$7</f>
        <v>60</v>
      </c>
      <c r="AX619" s="36"/>
      <c r="AY619" s="36"/>
      <c r="AZ619" s="36">
        <f t="shared" si="930"/>
        <v>78</v>
      </c>
      <c r="BA619" s="36">
        <f t="shared" si="931"/>
        <v>4680000</v>
      </c>
    </row>
    <row r="620" spans="1:53">
      <c r="A620" s="57">
        <f>+$A$8</f>
        <v>82</v>
      </c>
      <c r="B620" s="36"/>
      <c r="C620" s="36"/>
      <c r="D620" s="36">
        <f t="shared" si="914"/>
        <v>25</v>
      </c>
      <c r="E620" s="36">
        <f t="shared" si="915"/>
        <v>2050000</v>
      </c>
      <c r="G620" s="57">
        <f>+$A$8</f>
        <v>82</v>
      </c>
      <c r="H620" s="36"/>
      <c r="I620" s="36"/>
      <c r="J620" s="36">
        <f t="shared" si="916"/>
        <v>0</v>
      </c>
      <c r="K620" s="36">
        <f t="shared" si="917"/>
        <v>0</v>
      </c>
      <c r="M620" s="57">
        <f>+$A$8</f>
        <v>82</v>
      </c>
      <c r="N620" s="36"/>
      <c r="O620" s="36"/>
      <c r="P620" s="36">
        <f t="shared" si="918"/>
        <v>0</v>
      </c>
      <c r="Q620" s="36">
        <f t="shared" si="919"/>
        <v>0</v>
      </c>
      <c r="S620" s="57">
        <f>+$A$8</f>
        <v>82</v>
      </c>
      <c r="T620" s="36"/>
      <c r="U620" s="36"/>
      <c r="V620" s="36">
        <f t="shared" si="920"/>
        <v>0</v>
      </c>
      <c r="W620" s="36">
        <f t="shared" si="921"/>
        <v>0</v>
      </c>
      <c r="Y620" s="57">
        <f>+$A$8</f>
        <v>82</v>
      </c>
      <c r="Z620" s="36"/>
      <c r="AA620" s="36"/>
      <c r="AB620" s="36">
        <f t="shared" si="922"/>
        <v>0</v>
      </c>
      <c r="AC620" s="36">
        <f t="shared" si="923"/>
        <v>0</v>
      </c>
      <c r="AE620" s="57">
        <f>+$A$8</f>
        <v>82</v>
      </c>
      <c r="AF620" s="36"/>
      <c r="AG620" s="36"/>
      <c r="AH620" s="36">
        <f t="shared" si="924"/>
        <v>0</v>
      </c>
      <c r="AI620" s="36">
        <f t="shared" si="925"/>
        <v>0</v>
      </c>
      <c r="AK620" s="57">
        <f>+$A$8</f>
        <v>82</v>
      </c>
      <c r="AL620" s="36"/>
      <c r="AM620" s="36"/>
      <c r="AN620" s="36">
        <f t="shared" si="926"/>
        <v>0</v>
      </c>
      <c r="AO620" s="36">
        <f t="shared" si="927"/>
        <v>0</v>
      </c>
      <c r="AQ620" s="57">
        <f>+$A$8</f>
        <v>82</v>
      </c>
      <c r="AR620" s="36"/>
      <c r="AS620" s="36"/>
      <c r="AT620" s="36">
        <f t="shared" si="928"/>
        <v>0</v>
      </c>
      <c r="AU620" s="36">
        <f t="shared" si="929"/>
        <v>0</v>
      </c>
      <c r="AW620" s="57">
        <f>+$A$8</f>
        <v>82</v>
      </c>
      <c r="AX620" s="36"/>
      <c r="AY620" s="36"/>
      <c r="AZ620" s="36">
        <f t="shared" si="930"/>
        <v>25</v>
      </c>
      <c r="BA620" s="36">
        <f t="shared" si="931"/>
        <v>2050000</v>
      </c>
    </row>
    <row r="621" spans="1:53">
      <c r="A621" s="57">
        <f>+$A$9</f>
        <v>70</v>
      </c>
      <c r="B621" s="36"/>
      <c r="C621" s="36"/>
      <c r="D621" s="36">
        <f t="shared" si="914"/>
        <v>4</v>
      </c>
      <c r="E621" s="36">
        <f t="shared" si="915"/>
        <v>280000</v>
      </c>
      <c r="G621" s="57">
        <f>+$A$9</f>
        <v>70</v>
      </c>
      <c r="H621" s="36"/>
      <c r="I621" s="36"/>
      <c r="J621" s="36">
        <f t="shared" si="916"/>
        <v>0</v>
      </c>
      <c r="K621" s="36">
        <f t="shared" si="917"/>
        <v>0</v>
      </c>
      <c r="M621" s="57">
        <f>+$A$9</f>
        <v>70</v>
      </c>
      <c r="N621" s="36"/>
      <c r="O621" s="36"/>
      <c r="P621" s="36">
        <f t="shared" si="918"/>
        <v>0</v>
      </c>
      <c r="Q621" s="36">
        <f t="shared" si="919"/>
        <v>0</v>
      </c>
      <c r="S621" s="57">
        <f>+$A$9</f>
        <v>70</v>
      </c>
      <c r="T621" s="36"/>
      <c r="U621" s="36"/>
      <c r="V621" s="36">
        <f t="shared" si="920"/>
        <v>0</v>
      </c>
      <c r="W621" s="36">
        <f t="shared" si="921"/>
        <v>0</v>
      </c>
      <c r="Y621" s="57">
        <f>+$A$9</f>
        <v>70</v>
      </c>
      <c r="Z621" s="36"/>
      <c r="AA621" s="36"/>
      <c r="AB621" s="36">
        <f t="shared" si="922"/>
        <v>0</v>
      </c>
      <c r="AC621" s="36">
        <f t="shared" si="923"/>
        <v>0</v>
      </c>
      <c r="AE621" s="57">
        <f>+$A$9</f>
        <v>70</v>
      </c>
      <c r="AF621" s="36"/>
      <c r="AG621" s="36"/>
      <c r="AH621" s="36">
        <f t="shared" si="924"/>
        <v>0</v>
      </c>
      <c r="AI621" s="36">
        <f t="shared" si="925"/>
        <v>0</v>
      </c>
      <c r="AK621" s="57">
        <f>+$A$9</f>
        <v>70</v>
      </c>
      <c r="AL621" s="36"/>
      <c r="AM621" s="36"/>
      <c r="AN621" s="36">
        <f t="shared" si="926"/>
        <v>0</v>
      </c>
      <c r="AO621" s="36">
        <f t="shared" si="927"/>
        <v>0</v>
      </c>
      <c r="AQ621" s="57">
        <f>+$A$9</f>
        <v>70</v>
      </c>
      <c r="AR621" s="36"/>
      <c r="AS621" s="36"/>
      <c r="AT621" s="36">
        <f t="shared" si="928"/>
        <v>0</v>
      </c>
      <c r="AU621" s="36">
        <f t="shared" si="929"/>
        <v>0</v>
      </c>
      <c r="AW621" s="57">
        <f>+$A$9</f>
        <v>70</v>
      </c>
      <c r="AX621" s="36"/>
      <c r="AY621" s="36"/>
      <c r="AZ621" s="36">
        <f t="shared" si="930"/>
        <v>4</v>
      </c>
      <c r="BA621" s="36">
        <f t="shared" si="931"/>
        <v>280000</v>
      </c>
    </row>
    <row r="622" spans="1:53">
      <c r="A622" s="57">
        <f>+$A$10</f>
        <v>90</v>
      </c>
      <c r="B622" s="36"/>
      <c r="C622" s="36"/>
      <c r="D622" s="36">
        <f t="shared" si="914"/>
        <v>-276</v>
      </c>
      <c r="E622" s="36">
        <f t="shared" si="915"/>
        <v>-24840000</v>
      </c>
      <c r="G622" s="57">
        <f>+$A$10</f>
        <v>90</v>
      </c>
      <c r="H622" s="36"/>
      <c r="I622" s="36"/>
      <c r="J622" s="36">
        <f t="shared" si="916"/>
        <v>0</v>
      </c>
      <c r="K622" s="36">
        <f t="shared" si="917"/>
        <v>0</v>
      </c>
      <c r="M622" s="57">
        <f>+$A$10</f>
        <v>90</v>
      </c>
      <c r="N622" s="36"/>
      <c r="O622" s="36"/>
      <c r="P622" s="36">
        <f t="shared" si="918"/>
        <v>0</v>
      </c>
      <c r="Q622" s="36">
        <f t="shared" si="919"/>
        <v>0</v>
      </c>
      <c r="S622" s="57">
        <f>+$A$10</f>
        <v>90</v>
      </c>
      <c r="T622" s="36"/>
      <c r="U622" s="36"/>
      <c r="V622" s="36">
        <f t="shared" si="920"/>
        <v>0</v>
      </c>
      <c r="W622" s="36">
        <f t="shared" si="921"/>
        <v>0</v>
      </c>
      <c r="Y622" s="57">
        <f>+$A$10</f>
        <v>90</v>
      </c>
      <c r="Z622" s="36"/>
      <c r="AA622" s="36"/>
      <c r="AB622" s="36">
        <f t="shared" si="922"/>
        <v>0</v>
      </c>
      <c r="AC622" s="36">
        <f t="shared" si="923"/>
        <v>0</v>
      </c>
      <c r="AE622" s="57">
        <f>+$A$10</f>
        <v>90</v>
      </c>
      <c r="AF622" s="36"/>
      <c r="AG622" s="36"/>
      <c r="AH622" s="36">
        <f t="shared" si="924"/>
        <v>0</v>
      </c>
      <c r="AI622" s="36">
        <f t="shared" si="925"/>
        <v>0</v>
      </c>
      <c r="AK622" s="57">
        <f>+$A$10</f>
        <v>90</v>
      </c>
      <c r="AL622" s="36"/>
      <c r="AM622" s="36"/>
      <c r="AN622" s="36">
        <f t="shared" si="926"/>
        <v>0</v>
      </c>
      <c r="AO622" s="36">
        <f t="shared" si="927"/>
        <v>0</v>
      </c>
      <c r="AQ622" s="57">
        <f>+$A$10</f>
        <v>90</v>
      </c>
      <c r="AR622" s="36"/>
      <c r="AS622" s="36"/>
      <c r="AT622" s="36">
        <f t="shared" si="928"/>
        <v>0</v>
      </c>
      <c r="AU622" s="36">
        <f t="shared" si="929"/>
        <v>0</v>
      </c>
      <c r="AW622" s="57">
        <f>+$A$10</f>
        <v>90</v>
      </c>
      <c r="AX622" s="36"/>
      <c r="AY622" s="36"/>
      <c r="AZ622" s="36">
        <f t="shared" si="930"/>
        <v>-276</v>
      </c>
      <c r="BA622" s="36">
        <f t="shared" si="931"/>
        <v>-24840000</v>
      </c>
    </row>
    <row r="623" spans="1:53">
      <c r="A623" s="57">
        <f>+$A$11</f>
        <v>68</v>
      </c>
      <c r="B623" s="36"/>
      <c r="C623" s="36"/>
      <c r="D623" s="36">
        <f t="shared" si="914"/>
        <v>1</v>
      </c>
      <c r="E623" s="36">
        <f t="shared" si="915"/>
        <v>68000</v>
      </c>
      <c r="G623" s="57">
        <f>+$A$11</f>
        <v>68</v>
      </c>
      <c r="H623" s="36"/>
      <c r="I623" s="36"/>
      <c r="J623" s="36">
        <f t="shared" si="916"/>
        <v>0</v>
      </c>
      <c r="K623" s="36">
        <f t="shared" si="917"/>
        <v>0</v>
      </c>
      <c r="M623" s="57">
        <f>+$A$11</f>
        <v>68</v>
      </c>
      <c r="N623" s="36"/>
      <c r="O623" s="36"/>
      <c r="P623" s="36">
        <f t="shared" si="918"/>
        <v>0</v>
      </c>
      <c r="Q623" s="36">
        <f t="shared" si="919"/>
        <v>0</v>
      </c>
      <c r="S623" s="57">
        <f>+$A$11</f>
        <v>68</v>
      </c>
      <c r="T623" s="36"/>
      <c r="U623" s="36"/>
      <c r="V623" s="36">
        <f t="shared" si="920"/>
        <v>0</v>
      </c>
      <c r="W623" s="36">
        <f t="shared" si="921"/>
        <v>0</v>
      </c>
      <c r="Y623" s="57">
        <f>+$A$11</f>
        <v>68</v>
      </c>
      <c r="Z623" s="36"/>
      <c r="AA623" s="36"/>
      <c r="AB623" s="36">
        <f t="shared" si="922"/>
        <v>0</v>
      </c>
      <c r="AC623" s="36">
        <f t="shared" si="923"/>
        <v>0</v>
      </c>
      <c r="AE623" s="57">
        <f>+$A$11</f>
        <v>68</v>
      </c>
      <c r="AF623" s="36"/>
      <c r="AG623" s="36"/>
      <c r="AH623" s="36">
        <f t="shared" si="924"/>
        <v>0</v>
      </c>
      <c r="AI623" s="36">
        <f t="shared" si="925"/>
        <v>0</v>
      </c>
      <c r="AK623" s="57">
        <f>+$A$11</f>
        <v>68</v>
      </c>
      <c r="AL623" s="36"/>
      <c r="AM623" s="36"/>
      <c r="AN623" s="36">
        <f t="shared" si="926"/>
        <v>0</v>
      </c>
      <c r="AO623" s="36">
        <f t="shared" si="927"/>
        <v>0</v>
      </c>
      <c r="AQ623" s="57">
        <f>+$A$11</f>
        <v>68</v>
      </c>
      <c r="AR623" s="36"/>
      <c r="AS623" s="36"/>
      <c r="AT623" s="36">
        <f t="shared" si="928"/>
        <v>0</v>
      </c>
      <c r="AU623" s="36">
        <f t="shared" si="929"/>
        <v>0</v>
      </c>
      <c r="AW623" s="57">
        <f>+$A$11</f>
        <v>68</v>
      </c>
      <c r="AX623" s="36"/>
      <c r="AY623" s="36"/>
      <c r="AZ623" s="36">
        <f t="shared" si="930"/>
        <v>1</v>
      </c>
      <c r="BA623" s="36">
        <f t="shared" si="931"/>
        <v>68000</v>
      </c>
    </row>
    <row r="624" spans="1:53">
      <c r="A624" s="57">
        <f>+$A$12</f>
        <v>135</v>
      </c>
      <c r="B624" s="36"/>
      <c r="C624" s="36"/>
      <c r="D624" s="36">
        <f t="shared" si="914"/>
        <v>59</v>
      </c>
      <c r="E624" s="36">
        <f t="shared" si="915"/>
        <v>7965000</v>
      </c>
      <c r="G624" s="57">
        <f>+$A$12</f>
        <v>135</v>
      </c>
      <c r="H624" s="36"/>
      <c r="I624" s="36"/>
      <c r="J624" s="36">
        <f t="shared" si="916"/>
        <v>0</v>
      </c>
      <c r="K624" s="36">
        <f t="shared" si="917"/>
        <v>0</v>
      </c>
      <c r="M624" s="57">
        <f>+$A$12</f>
        <v>135</v>
      </c>
      <c r="N624" s="36"/>
      <c r="O624" s="36"/>
      <c r="P624" s="36">
        <f t="shared" si="918"/>
        <v>0</v>
      </c>
      <c r="Q624" s="36">
        <f t="shared" si="919"/>
        <v>0</v>
      </c>
      <c r="S624" s="57">
        <f>+$A$12</f>
        <v>135</v>
      </c>
      <c r="T624" s="36"/>
      <c r="U624" s="36"/>
      <c r="V624" s="36">
        <f t="shared" si="920"/>
        <v>0</v>
      </c>
      <c r="W624" s="36">
        <f t="shared" si="921"/>
        <v>0</v>
      </c>
      <c r="Y624" s="57">
        <f>+$A$12</f>
        <v>135</v>
      </c>
      <c r="Z624" s="36"/>
      <c r="AA624" s="36"/>
      <c r="AB624" s="36">
        <f t="shared" si="922"/>
        <v>0</v>
      </c>
      <c r="AC624" s="36">
        <f t="shared" si="923"/>
        <v>0</v>
      </c>
      <c r="AE624" s="57">
        <f>+$A$12</f>
        <v>135</v>
      </c>
      <c r="AF624" s="36"/>
      <c r="AG624" s="36"/>
      <c r="AH624" s="36">
        <f t="shared" si="924"/>
        <v>0</v>
      </c>
      <c r="AI624" s="36">
        <f t="shared" si="925"/>
        <v>0</v>
      </c>
      <c r="AK624" s="57">
        <f>+$A$12</f>
        <v>135</v>
      </c>
      <c r="AL624" s="36"/>
      <c r="AM624" s="36"/>
      <c r="AN624" s="36">
        <f t="shared" si="926"/>
        <v>0</v>
      </c>
      <c r="AO624" s="36">
        <f t="shared" si="927"/>
        <v>0</v>
      </c>
      <c r="AQ624" s="57">
        <f>+$A$12</f>
        <v>135</v>
      </c>
      <c r="AR624" s="36"/>
      <c r="AS624" s="36"/>
      <c r="AT624" s="36">
        <f t="shared" si="928"/>
        <v>0</v>
      </c>
      <c r="AU624" s="36">
        <f t="shared" si="929"/>
        <v>0</v>
      </c>
      <c r="AW624" s="57">
        <f>+$A$12</f>
        <v>135</v>
      </c>
      <c r="AX624" s="36"/>
      <c r="AY624" s="36"/>
      <c r="AZ624" s="36">
        <f t="shared" si="930"/>
        <v>59</v>
      </c>
      <c r="BA624" s="36">
        <f t="shared" si="931"/>
        <v>7965000</v>
      </c>
    </row>
    <row r="625" spans="1:53">
      <c r="A625" s="57">
        <f>+$A$13</f>
        <v>100</v>
      </c>
      <c r="B625" s="36"/>
      <c r="C625" s="36"/>
      <c r="D625" s="36">
        <f t="shared" si="914"/>
        <v>5</v>
      </c>
      <c r="E625" s="36">
        <f t="shared" si="915"/>
        <v>500000</v>
      </c>
      <c r="G625" s="57">
        <f>+$A$13</f>
        <v>100</v>
      </c>
      <c r="H625" s="36"/>
      <c r="I625" s="36"/>
      <c r="J625" s="36">
        <f t="shared" si="916"/>
        <v>0</v>
      </c>
      <c r="K625" s="36">
        <f t="shared" si="917"/>
        <v>0</v>
      </c>
      <c r="M625" s="57">
        <f>+$A$13</f>
        <v>100</v>
      </c>
      <c r="N625" s="36"/>
      <c r="O625" s="36"/>
      <c r="P625" s="36">
        <f t="shared" si="918"/>
        <v>0</v>
      </c>
      <c r="Q625" s="36">
        <f t="shared" si="919"/>
        <v>0</v>
      </c>
      <c r="S625" s="57">
        <f>+$A$13</f>
        <v>100</v>
      </c>
      <c r="T625" s="36"/>
      <c r="U625" s="36"/>
      <c r="V625" s="36">
        <f t="shared" si="920"/>
        <v>0</v>
      </c>
      <c r="W625" s="36">
        <f t="shared" si="921"/>
        <v>0</v>
      </c>
      <c r="Y625" s="57">
        <f>+$A$13</f>
        <v>100</v>
      </c>
      <c r="Z625" s="36"/>
      <c r="AA625" s="36"/>
      <c r="AB625" s="36">
        <f t="shared" si="922"/>
        <v>0</v>
      </c>
      <c r="AC625" s="36">
        <f t="shared" si="923"/>
        <v>0</v>
      </c>
      <c r="AE625" s="57">
        <f>+$A$13</f>
        <v>100</v>
      </c>
      <c r="AF625" s="36"/>
      <c r="AG625" s="36"/>
      <c r="AH625" s="36">
        <f t="shared" si="924"/>
        <v>0</v>
      </c>
      <c r="AI625" s="36">
        <f t="shared" si="925"/>
        <v>0</v>
      </c>
      <c r="AK625" s="57">
        <f>+$A$13</f>
        <v>100</v>
      </c>
      <c r="AL625" s="36"/>
      <c r="AM625" s="36"/>
      <c r="AN625" s="36">
        <f t="shared" si="926"/>
        <v>0</v>
      </c>
      <c r="AO625" s="36">
        <f t="shared" si="927"/>
        <v>0</v>
      </c>
      <c r="AQ625" s="57">
        <f>+$A$13</f>
        <v>100</v>
      </c>
      <c r="AR625" s="36"/>
      <c r="AS625" s="36"/>
      <c r="AT625" s="36">
        <f t="shared" si="928"/>
        <v>0</v>
      </c>
      <c r="AU625" s="36">
        <f t="shared" si="929"/>
        <v>0</v>
      </c>
      <c r="AW625" s="57">
        <f>+$A$13</f>
        <v>100</v>
      </c>
      <c r="AX625" s="36"/>
      <c r="AY625" s="36"/>
      <c r="AZ625" s="36">
        <f t="shared" si="930"/>
        <v>5</v>
      </c>
      <c r="BA625" s="36">
        <f t="shared" si="931"/>
        <v>500000</v>
      </c>
    </row>
    <row r="626" spans="1:53">
      <c r="A626" s="57">
        <f>+$A$14</f>
        <v>35</v>
      </c>
      <c r="B626" s="36"/>
      <c r="C626" s="36"/>
      <c r="D626" s="36">
        <f t="shared" si="914"/>
        <v>34</v>
      </c>
      <c r="E626" s="36">
        <f t="shared" si="915"/>
        <v>1190000</v>
      </c>
      <c r="G626" s="57">
        <f>+$A$14</f>
        <v>35</v>
      </c>
      <c r="H626" s="36"/>
      <c r="I626" s="36"/>
      <c r="J626" s="36">
        <f t="shared" si="916"/>
        <v>0</v>
      </c>
      <c r="K626" s="36">
        <f t="shared" si="917"/>
        <v>0</v>
      </c>
      <c r="M626" s="57">
        <f>+$A$14</f>
        <v>35</v>
      </c>
      <c r="N626" s="36"/>
      <c r="O626" s="36"/>
      <c r="P626" s="36">
        <f t="shared" si="918"/>
        <v>0</v>
      </c>
      <c r="Q626" s="36">
        <f t="shared" si="919"/>
        <v>0</v>
      </c>
      <c r="S626" s="57">
        <f>+$A$14</f>
        <v>35</v>
      </c>
      <c r="T626" s="36"/>
      <c r="U626" s="36"/>
      <c r="V626" s="36">
        <f t="shared" si="920"/>
        <v>0</v>
      </c>
      <c r="W626" s="36">
        <f t="shared" si="921"/>
        <v>0</v>
      </c>
      <c r="Y626" s="57">
        <f>+$A$14</f>
        <v>35</v>
      </c>
      <c r="Z626" s="36"/>
      <c r="AA626" s="36"/>
      <c r="AB626" s="36">
        <f t="shared" si="922"/>
        <v>0</v>
      </c>
      <c r="AC626" s="36">
        <f t="shared" si="923"/>
        <v>0</v>
      </c>
      <c r="AE626" s="57">
        <f>+$A$14</f>
        <v>35</v>
      </c>
      <c r="AF626" s="36"/>
      <c r="AG626" s="36"/>
      <c r="AH626" s="36">
        <f t="shared" si="924"/>
        <v>0</v>
      </c>
      <c r="AI626" s="36">
        <f t="shared" si="925"/>
        <v>0</v>
      </c>
      <c r="AK626" s="57">
        <f>+$A$14</f>
        <v>35</v>
      </c>
      <c r="AL626" s="36"/>
      <c r="AM626" s="36"/>
      <c r="AN626" s="36">
        <f t="shared" si="926"/>
        <v>0</v>
      </c>
      <c r="AO626" s="36">
        <f t="shared" si="927"/>
        <v>0</v>
      </c>
      <c r="AQ626" s="57">
        <f>+$A$14</f>
        <v>35</v>
      </c>
      <c r="AR626" s="36"/>
      <c r="AS626" s="36"/>
      <c r="AT626" s="36">
        <f t="shared" si="928"/>
        <v>0</v>
      </c>
      <c r="AU626" s="36">
        <f t="shared" si="929"/>
        <v>0</v>
      </c>
      <c r="AW626" s="57">
        <f>+$A$14</f>
        <v>35</v>
      </c>
      <c r="AX626" s="36"/>
      <c r="AY626" s="36"/>
      <c r="AZ626" s="36">
        <f t="shared" si="930"/>
        <v>34</v>
      </c>
      <c r="BA626" s="36">
        <f t="shared" si="931"/>
        <v>1190000</v>
      </c>
    </row>
    <row r="627" spans="1:53">
      <c r="A627" s="57">
        <f>+$A$15</f>
        <v>57</v>
      </c>
      <c r="B627" s="36"/>
      <c r="C627" s="36"/>
      <c r="D627" s="36">
        <f t="shared" si="914"/>
        <v>0</v>
      </c>
      <c r="E627" s="36">
        <f t="shared" si="915"/>
        <v>0</v>
      </c>
      <c r="G627" s="57">
        <f>+$A$15</f>
        <v>57</v>
      </c>
      <c r="H627" s="36"/>
      <c r="I627" s="36"/>
      <c r="J627" s="36">
        <f t="shared" si="916"/>
        <v>0</v>
      </c>
      <c r="K627" s="36">
        <f t="shared" si="917"/>
        <v>0</v>
      </c>
      <c r="M627" s="57">
        <f>+$A$15</f>
        <v>57</v>
      </c>
      <c r="N627" s="36"/>
      <c r="O627" s="36"/>
      <c r="P627" s="36">
        <f t="shared" si="918"/>
        <v>0</v>
      </c>
      <c r="Q627" s="36">
        <f t="shared" si="919"/>
        <v>0</v>
      </c>
      <c r="S627" s="57">
        <f>+$A$15</f>
        <v>57</v>
      </c>
      <c r="T627" s="36"/>
      <c r="U627" s="36"/>
      <c r="V627" s="36">
        <f t="shared" si="920"/>
        <v>0</v>
      </c>
      <c r="W627" s="36">
        <f t="shared" si="921"/>
        <v>0</v>
      </c>
      <c r="Y627" s="57">
        <f>+$A$15</f>
        <v>57</v>
      </c>
      <c r="Z627" s="36"/>
      <c r="AA627" s="36"/>
      <c r="AB627" s="36">
        <f t="shared" si="922"/>
        <v>0</v>
      </c>
      <c r="AC627" s="36">
        <f t="shared" si="923"/>
        <v>0</v>
      </c>
      <c r="AE627" s="57">
        <f>+$A$15</f>
        <v>57</v>
      </c>
      <c r="AF627" s="36"/>
      <c r="AG627" s="36"/>
      <c r="AH627" s="36">
        <f t="shared" si="924"/>
        <v>0</v>
      </c>
      <c r="AI627" s="36">
        <f t="shared" si="925"/>
        <v>0</v>
      </c>
      <c r="AK627" s="57">
        <f>+$A$15</f>
        <v>57</v>
      </c>
      <c r="AL627" s="36"/>
      <c r="AM627" s="36"/>
      <c r="AN627" s="36">
        <f t="shared" si="926"/>
        <v>0</v>
      </c>
      <c r="AO627" s="36">
        <f t="shared" si="927"/>
        <v>0</v>
      </c>
      <c r="AQ627" s="57">
        <f>+$A$15</f>
        <v>57</v>
      </c>
      <c r="AR627" s="36"/>
      <c r="AS627" s="36"/>
      <c r="AT627" s="36">
        <f t="shared" si="928"/>
        <v>0</v>
      </c>
      <c r="AU627" s="36">
        <f t="shared" si="929"/>
        <v>0</v>
      </c>
      <c r="AW627" s="57">
        <f>+$A$15</f>
        <v>57</v>
      </c>
      <c r="AX627" s="36"/>
      <c r="AY627" s="36"/>
      <c r="AZ627" s="36">
        <f t="shared" si="930"/>
        <v>0</v>
      </c>
      <c r="BA627" s="36">
        <f t="shared" si="931"/>
        <v>0</v>
      </c>
    </row>
    <row r="628" spans="1:53">
      <c r="A628" s="57">
        <f>+$A$16</f>
        <v>20</v>
      </c>
      <c r="B628" s="36"/>
      <c r="C628" s="36"/>
      <c r="D628" s="36">
        <f t="shared" si="914"/>
        <v>117</v>
      </c>
      <c r="E628" s="36">
        <f t="shared" si="915"/>
        <v>2340000</v>
      </c>
      <c r="G628" s="57">
        <f>+$A$16</f>
        <v>20</v>
      </c>
      <c r="H628" s="36"/>
      <c r="I628" s="36"/>
      <c r="J628" s="36">
        <f t="shared" si="916"/>
        <v>0</v>
      </c>
      <c r="K628" s="36">
        <f t="shared" si="917"/>
        <v>0</v>
      </c>
      <c r="M628" s="57">
        <f>+$A$16</f>
        <v>20</v>
      </c>
      <c r="N628" s="36"/>
      <c r="O628" s="36"/>
      <c r="P628" s="36">
        <f t="shared" si="918"/>
        <v>0</v>
      </c>
      <c r="Q628" s="36">
        <f t="shared" si="919"/>
        <v>0</v>
      </c>
      <c r="S628" s="57">
        <f>+$A$16</f>
        <v>20</v>
      </c>
      <c r="T628" s="36"/>
      <c r="U628" s="36"/>
      <c r="V628" s="36">
        <f t="shared" si="920"/>
        <v>0</v>
      </c>
      <c r="W628" s="36">
        <f t="shared" si="921"/>
        <v>0</v>
      </c>
      <c r="Y628" s="57">
        <f>+$A$16</f>
        <v>20</v>
      </c>
      <c r="Z628" s="36"/>
      <c r="AA628" s="36"/>
      <c r="AB628" s="36">
        <f t="shared" si="922"/>
        <v>0</v>
      </c>
      <c r="AC628" s="36">
        <f t="shared" si="923"/>
        <v>0</v>
      </c>
      <c r="AE628" s="57">
        <f>+$A$16</f>
        <v>20</v>
      </c>
      <c r="AF628" s="36"/>
      <c r="AG628" s="36"/>
      <c r="AH628" s="36">
        <f t="shared" si="924"/>
        <v>0</v>
      </c>
      <c r="AI628" s="36">
        <f t="shared" si="925"/>
        <v>0</v>
      </c>
      <c r="AK628" s="57">
        <f>+$A$16</f>
        <v>20</v>
      </c>
      <c r="AL628" s="36"/>
      <c r="AM628" s="36"/>
      <c r="AN628" s="36">
        <f t="shared" si="926"/>
        <v>0</v>
      </c>
      <c r="AO628" s="36">
        <f t="shared" si="927"/>
        <v>0</v>
      </c>
      <c r="AQ628" s="57">
        <f>+$A$16</f>
        <v>20</v>
      </c>
      <c r="AR628" s="36"/>
      <c r="AS628" s="36"/>
      <c r="AT628" s="36">
        <f t="shared" si="928"/>
        <v>0</v>
      </c>
      <c r="AU628" s="36">
        <f t="shared" si="929"/>
        <v>0</v>
      </c>
      <c r="AW628" s="57">
        <f>+$A$16</f>
        <v>20</v>
      </c>
      <c r="AX628" s="36"/>
      <c r="AY628" s="36"/>
      <c r="AZ628" s="36">
        <f t="shared" si="930"/>
        <v>117</v>
      </c>
      <c r="BA628" s="36">
        <f t="shared" si="931"/>
        <v>2340000</v>
      </c>
    </row>
    <row r="629" spans="1:53">
      <c r="A629" s="57">
        <f>+$A$17</f>
        <v>38</v>
      </c>
      <c r="B629" s="36"/>
      <c r="C629" s="36"/>
      <c r="D629" s="36">
        <f t="shared" si="914"/>
        <v>1</v>
      </c>
      <c r="E629" s="36">
        <f t="shared" si="915"/>
        <v>38000</v>
      </c>
      <c r="G629" s="57">
        <f>+$A$17</f>
        <v>38</v>
      </c>
      <c r="H629" s="36"/>
      <c r="I629" s="36"/>
      <c r="J629" s="36">
        <f t="shared" si="916"/>
        <v>0</v>
      </c>
      <c r="K629" s="36">
        <f t="shared" si="917"/>
        <v>0</v>
      </c>
      <c r="M629" s="57">
        <f>+$A$17</f>
        <v>38</v>
      </c>
      <c r="N629" s="36"/>
      <c r="O629" s="36"/>
      <c r="P629" s="36">
        <f t="shared" si="918"/>
        <v>0</v>
      </c>
      <c r="Q629" s="36">
        <f t="shared" si="919"/>
        <v>0</v>
      </c>
      <c r="S629" s="57">
        <f>+$A$17</f>
        <v>38</v>
      </c>
      <c r="T629" s="36"/>
      <c r="U629" s="36"/>
      <c r="V629" s="36">
        <f t="shared" si="920"/>
        <v>0</v>
      </c>
      <c r="W629" s="36">
        <f t="shared" si="921"/>
        <v>0</v>
      </c>
      <c r="Y629" s="57">
        <f>+$A$17</f>
        <v>38</v>
      </c>
      <c r="Z629" s="36"/>
      <c r="AA629" s="36"/>
      <c r="AB629" s="36">
        <f t="shared" si="922"/>
        <v>0</v>
      </c>
      <c r="AC629" s="36">
        <f t="shared" si="923"/>
        <v>0</v>
      </c>
      <c r="AE629" s="57">
        <f>+$A$17</f>
        <v>38</v>
      </c>
      <c r="AF629" s="36"/>
      <c r="AG629" s="36"/>
      <c r="AH629" s="36">
        <f t="shared" si="924"/>
        <v>0</v>
      </c>
      <c r="AI629" s="36">
        <f t="shared" si="925"/>
        <v>0</v>
      </c>
      <c r="AK629" s="57">
        <f>+$A$17</f>
        <v>38</v>
      </c>
      <c r="AL629" s="36"/>
      <c r="AM629" s="36"/>
      <c r="AN629" s="36">
        <f t="shared" si="926"/>
        <v>0</v>
      </c>
      <c r="AO629" s="36">
        <f t="shared" si="927"/>
        <v>0</v>
      </c>
      <c r="AQ629" s="57">
        <f>+$A$17</f>
        <v>38</v>
      </c>
      <c r="AR629" s="36"/>
      <c r="AS629" s="36"/>
      <c r="AT629" s="36">
        <f t="shared" si="928"/>
        <v>0</v>
      </c>
      <c r="AU629" s="36">
        <f t="shared" si="929"/>
        <v>0</v>
      </c>
      <c r="AW629" s="57">
        <f>+$A$17</f>
        <v>38</v>
      </c>
      <c r="AX629" s="36"/>
      <c r="AY629" s="36"/>
      <c r="AZ629" s="36">
        <f t="shared" si="930"/>
        <v>1</v>
      </c>
      <c r="BA629" s="36">
        <f t="shared" si="931"/>
        <v>38000</v>
      </c>
    </row>
    <row r="630" spans="1:53">
      <c r="A630" s="57">
        <f>+$A$18</f>
        <v>40</v>
      </c>
      <c r="B630" s="36"/>
      <c r="C630" s="36"/>
      <c r="D630" s="36">
        <f t="shared" si="914"/>
        <v>-4</v>
      </c>
      <c r="E630" s="36">
        <f t="shared" si="915"/>
        <v>-160000</v>
      </c>
      <c r="G630" s="57">
        <f>+$A$18</f>
        <v>40</v>
      </c>
      <c r="H630" s="36"/>
      <c r="I630" s="36"/>
      <c r="J630" s="36">
        <f t="shared" si="916"/>
        <v>0</v>
      </c>
      <c r="K630" s="36">
        <f t="shared" si="917"/>
        <v>0</v>
      </c>
      <c r="M630" s="57">
        <f>+$A$18</f>
        <v>40</v>
      </c>
      <c r="N630" s="36"/>
      <c r="O630" s="36"/>
      <c r="P630" s="36">
        <f t="shared" si="918"/>
        <v>0</v>
      </c>
      <c r="Q630" s="36">
        <f t="shared" si="919"/>
        <v>0</v>
      </c>
      <c r="S630" s="57">
        <f>+$A$18</f>
        <v>40</v>
      </c>
      <c r="T630" s="36"/>
      <c r="U630" s="36"/>
      <c r="V630" s="36">
        <f t="shared" si="920"/>
        <v>0</v>
      </c>
      <c r="W630" s="36">
        <f t="shared" si="921"/>
        <v>0</v>
      </c>
      <c r="Y630" s="57">
        <f>+$A$18</f>
        <v>40</v>
      </c>
      <c r="Z630" s="36"/>
      <c r="AA630" s="36"/>
      <c r="AB630" s="36">
        <f t="shared" si="922"/>
        <v>0</v>
      </c>
      <c r="AC630" s="36">
        <f t="shared" si="923"/>
        <v>0</v>
      </c>
      <c r="AE630" s="57">
        <f>+$A$18</f>
        <v>40</v>
      </c>
      <c r="AF630" s="36"/>
      <c r="AG630" s="36"/>
      <c r="AH630" s="36">
        <f t="shared" si="924"/>
        <v>0</v>
      </c>
      <c r="AI630" s="36">
        <f t="shared" si="925"/>
        <v>0</v>
      </c>
      <c r="AK630" s="57">
        <f>+$A$18</f>
        <v>40</v>
      </c>
      <c r="AL630" s="36"/>
      <c r="AM630" s="36"/>
      <c r="AN630" s="36">
        <f t="shared" si="926"/>
        <v>0</v>
      </c>
      <c r="AO630" s="36">
        <f t="shared" si="927"/>
        <v>0</v>
      </c>
      <c r="AQ630" s="57">
        <f>+$A$18</f>
        <v>40</v>
      </c>
      <c r="AR630" s="36"/>
      <c r="AS630" s="36"/>
      <c r="AT630" s="36">
        <f t="shared" si="928"/>
        <v>0</v>
      </c>
      <c r="AU630" s="36">
        <f t="shared" si="929"/>
        <v>0</v>
      </c>
      <c r="AW630" s="57">
        <f>+$A$18</f>
        <v>40</v>
      </c>
      <c r="AX630" s="36"/>
      <c r="AY630" s="36"/>
      <c r="AZ630" s="36">
        <f t="shared" si="930"/>
        <v>-4</v>
      </c>
      <c r="BA630" s="36">
        <f t="shared" si="931"/>
        <v>-160000</v>
      </c>
    </row>
    <row r="631" spans="1:53">
      <c r="A631" s="57">
        <f>+$A$19</f>
        <v>42</v>
      </c>
      <c r="B631" s="36"/>
      <c r="C631" s="36"/>
      <c r="D631" s="36">
        <f t="shared" si="914"/>
        <v>486</v>
      </c>
      <c r="E631" s="36">
        <f t="shared" si="915"/>
        <v>20412000</v>
      </c>
      <c r="G631" s="57">
        <f>+$A$19</f>
        <v>42</v>
      </c>
      <c r="H631" s="36"/>
      <c r="I631" s="36"/>
      <c r="J631" s="36">
        <f t="shared" si="916"/>
        <v>0</v>
      </c>
      <c r="K631" s="36">
        <f t="shared" si="917"/>
        <v>0</v>
      </c>
      <c r="M631" s="57">
        <f>+$A$19</f>
        <v>42</v>
      </c>
      <c r="N631" s="36"/>
      <c r="O631" s="36"/>
      <c r="P631" s="36">
        <f t="shared" si="918"/>
        <v>0</v>
      </c>
      <c r="Q631" s="36">
        <f t="shared" si="919"/>
        <v>0</v>
      </c>
      <c r="S631" s="57">
        <f>+$A$19</f>
        <v>42</v>
      </c>
      <c r="T631" s="36"/>
      <c r="U631" s="36"/>
      <c r="V631" s="36">
        <f t="shared" si="920"/>
        <v>0</v>
      </c>
      <c r="W631" s="36">
        <f t="shared" si="921"/>
        <v>0</v>
      </c>
      <c r="Y631" s="57">
        <f>+$A$19</f>
        <v>42</v>
      </c>
      <c r="Z631" s="36"/>
      <c r="AA631" s="36"/>
      <c r="AB631" s="36">
        <f t="shared" si="922"/>
        <v>0</v>
      </c>
      <c r="AC631" s="36">
        <f t="shared" si="923"/>
        <v>0</v>
      </c>
      <c r="AE631" s="57">
        <f>+$A$19</f>
        <v>42</v>
      </c>
      <c r="AF631" s="36"/>
      <c r="AG631" s="36"/>
      <c r="AH631" s="36">
        <f t="shared" si="924"/>
        <v>0</v>
      </c>
      <c r="AI631" s="36">
        <f t="shared" si="925"/>
        <v>0</v>
      </c>
      <c r="AK631" s="57">
        <f>+$A$19</f>
        <v>42</v>
      </c>
      <c r="AL631" s="36"/>
      <c r="AM631" s="36"/>
      <c r="AN631" s="36">
        <f t="shared" si="926"/>
        <v>0</v>
      </c>
      <c r="AO631" s="36">
        <f t="shared" si="927"/>
        <v>0</v>
      </c>
      <c r="AQ631" s="57">
        <f>+$A$19</f>
        <v>42</v>
      </c>
      <c r="AR631" s="36"/>
      <c r="AS631" s="36"/>
      <c r="AT631" s="36">
        <f t="shared" si="928"/>
        <v>0</v>
      </c>
      <c r="AU631" s="36">
        <f t="shared" si="929"/>
        <v>0</v>
      </c>
      <c r="AW631" s="57">
        <f>+$A$19</f>
        <v>42</v>
      </c>
      <c r="AX631" s="36"/>
      <c r="AY631" s="36"/>
      <c r="AZ631" s="36">
        <f t="shared" si="930"/>
        <v>486</v>
      </c>
      <c r="BA631" s="36">
        <f t="shared" si="931"/>
        <v>20412000</v>
      </c>
    </row>
    <row r="632" spans="1:53">
      <c r="A632" s="57">
        <f>+$A$20</f>
        <v>45</v>
      </c>
      <c r="B632" s="36"/>
      <c r="C632" s="36"/>
      <c r="D632" s="36">
        <f t="shared" si="914"/>
        <v>379</v>
      </c>
      <c r="E632" s="36">
        <f t="shared" si="915"/>
        <v>17055000</v>
      </c>
      <c r="G632" s="57">
        <f>+$A$20</f>
        <v>45</v>
      </c>
      <c r="H632" s="36"/>
      <c r="I632" s="36"/>
      <c r="J632" s="36">
        <f t="shared" si="916"/>
        <v>0</v>
      </c>
      <c r="K632" s="36">
        <f t="shared" si="917"/>
        <v>0</v>
      </c>
      <c r="M632" s="57">
        <f>+$A$20</f>
        <v>45</v>
      </c>
      <c r="N632" s="36"/>
      <c r="O632" s="36"/>
      <c r="P632" s="36">
        <f t="shared" si="918"/>
        <v>0</v>
      </c>
      <c r="Q632" s="36">
        <f t="shared" si="919"/>
        <v>0</v>
      </c>
      <c r="S632" s="57">
        <f>+$A$20</f>
        <v>45</v>
      </c>
      <c r="T632" s="36"/>
      <c r="U632" s="36"/>
      <c r="V632" s="36">
        <f t="shared" si="920"/>
        <v>0</v>
      </c>
      <c r="W632" s="36">
        <f t="shared" si="921"/>
        <v>0</v>
      </c>
      <c r="Y632" s="57">
        <f>+$A$20</f>
        <v>45</v>
      </c>
      <c r="Z632" s="36"/>
      <c r="AA632" s="36"/>
      <c r="AB632" s="36">
        <f t="shared" si="922"/>
        <v>0</v>
      </c>
      <c r="AC632" s="36">
        <f t="shared" si="923"/>
        <v>0</v>
      </c>
      <c r="AE632" s="57">
        <f>+$A$20</f>
        <v>45</v>
      </c>
      <c r="AF632" s="36"/>
      <c r="AG632" s="36"/>
      <c r="AH632" s="36">
        <f t="shared" si="924"/>
        <v>0</v>
      </c>
      <c r="AI632" s="36">
        <f t="shared" si="925"/>
        <v>0</v>
      </c>
      <c r="AK632" s="57">
        <f>+$A$20</f>
        <v>45</v>
      </c>
      <c r="AL632" s="36"/>
      <c r="AM632" s="36"/>
      <c r="AN632" s="36">
        <f t="shared" si="926"/>
        <v>0</v>
      </c>
      <c r="AO632" s="36">
        <f t="shared" si="927"/>
        <v>0</v>
      </c>
      <c r="AQ632" s="57">
        <f>+$A$20</f>
        <v>45</v>
      </c>
      <c r="AR632" s="36"/>
      <c r="AS632" s="36"/>
      <c r="AT632" s="36">
        <f t="shared" si="928"/>
        <v>0</v>
      </c>
      <c r="AU632" s="36">
        <f t="shared" si="929"/>
        <v>0</v>
      </c>
      <c r="AW632" s="57">
        <f>+$A$20</f>
        <v>45</v>
      </c>
      <c r="AX632" s="36"/>
      <c r="AY632" s="36"/>
      <c r="AZ632" s="36">
        <f t="shared" si="930"/>
        <v>379</v>
      </c>
      <c r="BA632" s="36">
        <f t="shared" si="931"/>
        <v>17055000</v>
      </c>
    </row>
    <row r="633" spans="1:53">
      <c r="A633" s="57">
        <f>+$A$21</f>
        <v>50</v>
      </c>
      <c r="B633" s="36"/>
      <c r="C633" s="36"/>
      <c r="D633" s="36">
        <f t="shared" si="914"/>
        <v>-26</v>
      </c>
      <c r="E633" s="36">
        <f t="shared" si="915"/>
        <v>-1300000</v>
      </c>
      <c r="G633" s="57">
        <f>+$A$21</f>
        <v>50</v>
      </c>
      <c r="H633" s="36"/>
      <c r="I633" s="36"/>
      <c r="J633" s="36">
        <f t="shared" si="916"/>
        <v>0</v>
      </c>
      <c r="K633" s="36">
        <f t="shared" si="917"/>
        <v>0</v>
      </c>
      <c r="M633" s="57">
        <f>+$A$21</f>
        <v>50</v>
      </c>
      <c r="N633" s="36"/>
      <c r="O633" s="36"/>
      <c r="P633" s="36">
        <f t="shared" si="918"/>
        <v>0</v>
      </c>
      <c r="Q633" s="36">
        <f t="shared" si="919"/>
        <v>0</v>
      </c>
      <c r="S633" s="57">
        <f>+$A$21</f>
        <v>50</v>
      </c>
      <c r="T633" s="36"/>
      <c r="U633" s="36"/>
      <c r="V633" s="36">
        <f t="shared" si="920"/>
        <v>0</v>
      </c>
      <c r="W633" s="36">
        <f t="shared" si="921"/>
        <v>0</v>
      </c>
      <c r="Y633" s="57">
        <f>+$A$21</f>
        <v>50</v>
      </c>
      <c r="Z633" s="36"/>
      <c r="AA633" s="36"/>
      <c r="AB633" s="36">
        <f t="shared" si="922"/>
        <v>0</v>
      </c>
      <c r="AC633" s="36">
        <f t="shared" si="923"/>
        <v>0</v>
      </c>
      <c r="AE633" s="57">
        <f>+$A$21</f>
        <v>50</v>
      </c>
      <c r="AF633" s="36"/>
      <c r="AG633" s="36"/>
      <c r="AH633" s="36">
        <f t="shared" si="924"/>
        <v>0</v>
      </c>
      <c r="AI633" s="36">
        <f t="shared" si="925"/>
        <v>0</v>
      </c>
      <c r="AK633" s="57">
        <f>+$A$21</f>
        <v>50</v>
      </c>
      <c r="AL633" s="36"/>
      <c r="AM633" s="36"/>
      <c r="AN633" s="36">
        <f t="shared" si="926"/>
        <v>0</v>
      </c>
      <c r="AO633" s="36">
        <f t="shared" si="927"/>
        <v>0</v>
      </c>
      <c r="AQ633" s="57">
        <f>+$A$21</f>
        <v>50</v>
      </c>
      <c r="AR633" s="36"/>
      <c r="AS633" s="36"/>
      <c r="AT633" s="36">
        <f t="shared" si="928"/>
        <v>0</v>
      </c>
      <c r="AU633" s="36">
        <f t="shared" si="929"/>
        <v>0</v>
      </c>
      <c r="AW633" s="57">
        <f>+$A$21</f>
        <v>50</v>
      </c>
      <c r="AX633" s="36"/>
      <c r="AY633" s="36"/>
      <c r="AZ633" s="36">
        <f t="shared" si="930"/>
        <v>-26</v>
      </c>
      <c r="BA633" s="36">
        <f t="shared" si="931"/>
        <v>-1300000</v>
      </c>
    </row>
    <row r="634" spans="1:53">
      <c r="A634" s="57">
        <f>+$A$22</f>
        <v>37</v>
      </c>
      <c r="B634" s="36"/>
      <c r="C634" s="36"/>
      <c r="D634" s="36">
        <f t="shared" si="914"/>
        <v>0</v>
      </c>
      <c r="E634" s="36">
        <f t="shared" si="915"/>
        <v>0</v>
      </c>
      <c r="G634" s="57">
        <f>+$A$22</f>
        <v>37</v>
      </c>
      <c r="H634" s="36"/>
      <c r="I634" s="36"/>
      <c r="J634" s="36">
        <f t="shared" si="916"/>
        <v>0</v>
      </c>
      <c r="K634" s="36">
        <f t="shared" si="917"/>
        <v>0</v>
      </c>
      <c r="M634" s="57">
        <f>+$A$22</f>
        <v>37</v>
      </c>
      <c r="N634" s="36"/>
      <c r="O634" s="36"/>
      <c r="P634" s="36">
        <f t="shared" si="918"/>
        <v>0</v>
      </c>
      <c r="Q634" s="36">
        <f t="shared" si="919"/>
        <v>0</v>
      </c>
      <c r="S634" s="57">
        <f>+$A$22</f>
        <v>37</v>
      </c>
      <c r="T634" s="36"/>
      <c r="U634" s="36"/>
      <c r="V634" s="36">
        <f t="shared" si="920"/>
        <v>0</v>
      </c>
      <c r="W634" s="36">
        <f t="shared" si="921"/>
        <v>0</v>
      </c>
      <c r="Y634" s="57">
        <f>+$A$22</f>
        <v>37</v>
      </c>
      <c r="Z634" s="36"/>
      <c r="AA634" s="36"/>
      <c r="AB634" s="36">
        <f t="shared" si="922"/>
        <v>0</v>
      </c>
      <c r="AC634" s="36">
        <f t="shared" si="923"/>
        <v>0</v>
      </c>
      <c r="AE634" s="57">
        <f>+$A$22</f>
        <v>37</v>
      </c>
      <c r="AF634" s="36"/>
      <c r="AG634" s="36"/>
      <c r="AH634" s="36">
        <f t="shared" si="924"/>
        <v>0</v>
      </c>
      <c r="AI634" s="36">
        <f t="shared" si="925"/>
        <v>0</v>
      </c>
      <c r="AK634" s="57">
        <f>+$A$22</f>
        <v>37</v>
      </c>
      <c r="AL634" s="36"/>
      <c r="AM634" s="36"/>
      <c r="AN634" s="36">
        <f t="shared" si="926"/>
        <v>0</v>
      </c>
      <c r="AO634" s="36">
        <f t="shared" si="927"/>
        <v>0</v>
      </c>
      <c r="AQ634" s="57">
        <f>+$A$22</f>
        <v>37</v>
      </c>
      <c r="AR634" s="36"/>
      <c r="AS634" s="36"/>
      <c r="AT634" s="36">
        <f t="shared" si="928"/>
        <v>0</v>
      </c>
      <c r="AU634" s="36">
        <f t="shared" si="929"/>
        <v>0</v>
      </c>
      <c r="AW634" s="57">
        <f>+$A$22</f>
        <v>37</v>
      </c>
      <c r="AX634" s="36"/>
      <c r="AY634" s="36"/>
      <c r="AZ634" s="36">
        <f t="shared" si="930"/>
        <v>0</v>
      </c>
      <c r="BA634" s="36">
        <f t="shared" si="931"/>
        <v>0</v>
      </c>
    </row>
    <row r="635" spans="1:53">
      <c r="A635" s="57">
        <f>+$A$23</f>
        <v>65</v>
      </c>
      <c r="B635" s="36"/>
      <c r="C635" s="36"/>
      <c r="D635" s="36">
        <f t="shared" si="914"/>
        <v>-895</v>
      </c>
      <c r="E635" s="36">
        <f t="shared" si="915"/>
        <v>-58175000</v>
      </c>
      <c r="G635" s="57">
        <f>+$A$23</f>
        <v>65</v>
      </c>
      <c r="H635" s="36"/>
      <c r="I635" s="36"/>
      <c r="J635" s="36">
        <f t="shared" si="916"/>
        <v>0</v>
      </c>
      <c r="K635" s="36">
        <f t="shared" si="917"/>
        <v>0</v>
      </c>
      <c r="M635" s="57">
        <f>+$A$23</f>
        <v>65</v>
      </c>
      <c r="N635" s="36"/>
      <c r="O635" s="36"/>
      <c r="P635" s="36">
        <f t="shared" si="918"/>
        <v>0</v>
      </c>
      <c r="Q635" s="36">
        <f t="shared" si="919"/>
        <v>0</v>
      </c>
      <c r="S635" s="57">
        <f>+$A$23</f>
        <v>65</v>
      </c>
      <c r="T635" s="36"/>
      <c r="U635" s="36"/>
      <c r="V635" s="36">
        <f t="shared" si="920"/>
        <v>0</v>
      </c>
      <c r="W635" s="36">
        <f t="shared" si="921"/>
        <v>0</v>
      </c>
      <c r="Y635" s="57">
        <f>+$A$23</f>
        <v>65</v>
      </c>
      <c r="Z635" s="36"/>
      <c r="AA635" s="36"/>
      <c r="AB635" s="36">
        <f t="shared" si="922"/>
        <v>0</v>
      </c>
      <c r="AC635" s="36">
        <f t="shared" si="923"/>
        <v>0</v>
      </c>
      <c r="AE635" s="57">
        <f>+$A$23</f>
        <v>65</v>
      </c>
      <c r="AF635" s="36"/>
      <c r="AG635" s="36"/>
      <c r="AH635" s="36">
        <f t="shared" si="924"/>
        <v>0</v>
      </c>
      <c r="AI635" s="36">
        <f t="shared" si="925"/>
        <v>0</v>
      </c>
      <c r="AK635" s="57">
        <f>+$A$23</f>
        <v>65</v>
      </c>
      <c r="AL635" s="36"/>
      <c r="AM635" s="36"/>
      <c r="AN635" s="36">
        <f t="shared" si="926"/>
        <v>0</v>
      </c>
      <c r="AO635" s="36">
        <f t="shared" si="927"/>
        <v>0</v>
      </c>
      <c r="AQ635" s="57">
        <f>+$A$23</f>
        <v>65</v>
      </c>
      <c r="AR635" s="36"/>
      <c r="AS635" s="36"/>
      <c r="AT635" s="36">
        <f t="shared" si="928"/>
        <v>0</v>
      </c>
      <c r="AU635" s="36">
        <f t="shared" si="929"/>
        <v>0</v>
      </c>
      <c r="AW635" s="57">
        <f>+$A$23</f>
        <v>65</v>
      </c>
      <c r="AX635" s="36"/>
      <c r="AY635" s="36"/>
      <c r="AZ635" s="36">
        <f t="shared" si="930"/>
        <v>-895</v>
      </c>
      <c r="BA635" s="36">
        <f t="shared" si="931"/>
        <v>-58175000</v>
      </c>
    </row>
    <row r="636" spans="1:53">
      <c r="A636" s="57">
        <f>+$A$24</f>
        <v>52</v>
      </c>
      <c r="B636" s="36"/>
      <c r="C636" s="36"/>
      <c r="D636" s="36">
        <f t="shared" si="914"/>
        <v>35</v>
      </c>
      <c r="E636" s="36">
        <f t="shared" si="915"/>
        <v>1820000</v>
      </c>
      <c r="G636" s="57">
        <f>+$A$24</f>
        <v>52</v>
      </c>
      <c r="H636" s="36"/>
      <c r="I636" s="36"/>
      <c r="J636" s="36">
        <f t="shared" si="916"/>
        <v>0</v>
      </c>
      <c r="K636" s="36">
        <f t="shared" si="917"/>
        <v>0</v>
      </c>
      <c r="M636" s="57">
        <f>+$A$24</f>
        <v>52</v>
      </c>
      <c r="N636" s="36"/>
      <c r="O636" s="36"/>
      <c r="P636" s="36">
        <f t="shared" si="918"/>
        <v>0</v>
      </c>
      <c r="Q636" s="36">
        <f t="shared" si="919"/>
        <v>0</v>
      </c>
      <c r="S636" s="57">
        <f>+$A$24</f>
        <v>52</v>
      </c>
      <c r="T636" s="36"/>
      <c r="U636" s="36"/>
      <c r="V636" s="36">
        <f t="shared" si="920"/>
        <v>0</v>
      </c>
      <c r="W636" s="36">
        <f t="shared" si="921"/>
        <v>0</v>
      </c>
      <c r="Y636" s="57">
        <f>+$A$24</f>
        <v>52</v>
      </c>
      <c r="Z636" s="36"/>
      <c r="AA636" s="36"/>
      <c r="AB636" s="36">
        <f t="shared" si="922"/>
        <v>0</v>
      </c>
      <c r="AC636" s="36">
        <f t="shared" si="923"/>
        <v>0</v>
      </c>
      <c r="AE636" s="57">
        <f>+$A$24</f>
        <v>52</v>
      </c>
      <c r="AF636" s="36"/>
      <c r="AG636" s="36"/>
      <c r="AH636" s="36">
        <f t="shared" si="924"/>
        <v>0</v>
      </c>
      <c r="AI636" s="36">
        <f t="shared" si="925"/>
        <v>0</v>
      </c>
      <c r="AK636" s="57">
        <f>+$A$24</f>
        <v>52</v>
      </c>
      <c r="AL636" s="36"/>
      <c r="AM636" s="36"/>
      <c r="AN636" s="36">
        <f t="shared" si="926"/>
        <v>0</v>
      </c>
      <c r="AO636" s="36">
        <f t="shared" si="927"/>
        <v>0</v>
      </c>
      <c r="AQ636" s="57">
        <f>+$A$24</f>
        <v>52</v>
      </c>
      <c r="AR636" s="36"/>
      <c r="AS636" s="36"/>
      <c r="AT636" s="36">
        <f t="shared" si="928"/>
        <v>0</v>
      </c>
      <c r="AU636" s="36">
        <f t="shared" si="929"/>
        <v>0</v>
      </c>
      <c r="AW636" s="57">
        <f>+$A$24</f>
        <v>52</v>
      </c>
      <c r="AX636" s="36"/>
      <c r="AY636" s="36"/>
      <c r="AZ636" s="36">
        <f t="shared" si="930"/>
        <v>35</v>
      </c>
      <c r="BA636" s="36">
        <f t="shared" si="931"/>
        <v>1820000</v>
      </c>
    </row>
    <row r="637" spans="1:53">
      <c r="A637" s="57">
        <f>+$A$25</f>
        <v>85</v>
      </c>
      <c r="B637" s="36"/>
      <c r="C637" s="36"/>
      <c r="D637" s="36">
        <f t="shared" si="914"/>
        <v>219</v>
      </c>
      <c r="E637" s="36">
        <f t="shared" si="915"/>
        <v>18615000</v>
      </c>
      <c r="G637" s="57">
        <f>+$A$25</f>
        <v>85</v>
      </c>
      <c r="H637" s="36"/>
      <c r="I637" s="36"/>
      <c r="J637" s="36">
        <f t="shared" si="916"/>
        <v>0</v>
      </c>
      <c r="K637" s="36">
        <f t="shared" si="917"/>
        <v>0</v>
      </c>
      <c r="M637" s="57">
        <f>+$A$25</f>
        <v>85</v>
      </c>
      <c r="N637" s="36"/>
      <c r="O637" s="36"/>
      <c r="P637" s="36">
        <f t="shared" si="918"/>
        <v>0</v>
      </c>
      <c r="Q637" s="36">
        <f t="shared" si="919"/>
        <v>0</v>
      </c>
      <c r="S637" s="57">
        <f>+$A$25</f>
        <v>85</v>
      </c>
      <c r="T637" s="36"/>
      <c r="U637" s="36"/>
      <c r="V637" s="36">
        <f t="shared" si="920"/>
        <v>0</v>
      </c>
      <c r="W637" s="36">
        <f t="shared" si="921"/>
        <v>0</v>
      </c>
      <c r="Y637" s="57">
        <f>+$A$25</f>
        <v>85</v>
      </c>
      <c r="Z637" s="36"/>
      <c r="AA637" s="36"/>
      <c r="AB637" s="36">
        <f t="shared" si="922"/>
        <v>0</v>
      </c>
      <c r="AC637" s="36">
        <f t="shared" si="923"/>
        <v>0</v>
      </c>
      <c r="AE637" s="57">
        <f>+$A$25</f>
        <v>85</v>
      </c>
      <c r="AF637" s="36"/>
      <c r="AG637" s="36"/>
      <c r="AH637" s="36">
        <f t="shared" si="924"/>
        <v>0</v>
      </c>
      <c r="AI637" s="36">
        <f t="shared" si="925"/>
        <v>0</v>
      </c>
      <c r="AK637" s="57">
        <f>+$A$25</f>
        <v>85</v>
      </c>
      <c r="AL637" s="36"/>
      <c r="AM637" s="36"/>
      <c r="AN637" s="36">
        <f t="shared" si="926"/>
        <v>0</v>
      </c>
      <c r="AO637" s="36">
        <f t="shared" si="927"/>
        <v>0</v>
      </c>
      <c r="AQ637" s="57">
        <f>+$A$25</f>
        <v>85</v>
      </c>
      <c r="AR637" s="36"/>
      <c r="AS637" s="36"/>
      <c r="AT637" s="36">
        <f t="shared" si="928"/>
        <v>0</v>
      </c>
      <c r="AU637" s="36">
        <f t="shared" si="929"/>
        <v>0</v>
      </c>
      <c r="AW637" s="57">
        <f>+$A$25</f>
        <v>85</v>
      </c>
      <c r="AX637" s="36"/>
      <c r="AY637" s="36"/>
      <c r="AZ637" s="36">
        <f t="shared" si="930"/>
        <v>219</v>
      </c>
      <c r="BA637" s="36">
        <f t="shared" si="931"/>
        <v>18615000</v>
      </c>
    </row>
    <row r="638" spans="1:53">
      <c r="A638" s="57">
        <f>+$A$26</f>
        <v>55</v>
      </c>
      <c r="B638" s="36"/>
      <c r="C638" s="36"/>
      <c r="D638" s="36">
        <f t="shared" si="914"/>
        <v>3456</v>
      </c>
      <c r="E638" s="36">
        <f t="shared" si="915"/>
        <v>190080000</v>
      </c>
      <c r="G638" s="57">
        <f>+$A$26</f>
        <v>55</v>
      </c>
      <c r="H638" s="36"/>
      <c r="I638" s="36"/>
      <c r="J638" s="36">
        <f t="shared" si="916"/>
        <v>0</v>
      </c>
      <c r="K638" s="36">
        <f t="shared" si="917"/>
        <v>0</v>
      </c>
      <c r="M638" s="57">
        <f>+$A$26</f>
        <v>55</v>
      </c>
      <c r="N638" s="36"/>
      <c r="O638" s="36"/>
      <c r="P638" s="36">
        <f t="shared" si="918"/>
        <v>0</v>
      </c>
      <c r="Q638" s="36">
        <f t="shared" si="919"/>
        <v>0</v>
      </c>
      <c r="S638" s="57">
        <f>+$A$26</f>
        <v>55</v>
      </c>
      <c r="T638" s="36"/>
      <c r="U638" s="36"/>
      <c r="V638" s="36">
        <f t="shared" si="920"/>
        <v>0</v>
      </c>
      <c r="W638" s="36">
        <f t="shared" si="921"/>
        <v>0</v>
      </c>
      <c r="Y638" s="57">
        <f>+$A$26</f>
        <v>55</v>
      </c>
      <c r="Z638" s="36"/>
      <c r="AA638" s="36"/>
      <c r="AB638" s="36">
        <f t="shared" si="922"/>
        <v>0</v>
      </c>
      <c r="AC638" s="36">
        <f t="shared" si="923"/>
        <v>0</v>
      </c>
      <c r="AE638" s="57">
        <f>+$A$26</f>
        <v>55</v>
      </c>
      <c r="AF638" s="36"/>
      <c r="AG638" s="36"/>
      <c r="AH638" s="36">
        <f t="shared" si="924"/>
        <v>0</v>
      </c>
      <c r="AI638" s="36">
        <f t="shared" si="925"/>
        <v>0</v>
      </c>
      <c r="AK638" s="57">
        <f>+$A$26</f>
        <v>55</v>
      </c>
      <c r="AL638" s="36"/>
      <c r="AM638" s="36"/>
      <c r="AN638" s="36">
        <f t="shared" si="926"/>
        <v>0</v>
      </c>
      <c r="AO638" s="36">
        <f t="shared" si="927"/>
        <v>0</v>
      </c>
      <c r="AQ638" s="57">
        <f>+$A$26</f>
        <v>55</v>
      </c>
      <c r="AR638" s="36"/>
      <c r="AS638" s="36"/>
      <c r="AT638" s="36">
        <f t="shared" si="928"/>
        <v>0</v>
      </c>
      <c r="AU638" s="36">
        <f t="shared" si="929"/>
        <v>0</v>
      </c>
      <c r="AW638" s="57">
        <f>+$A$26</f>
        <v>55</v>
      </c>
      <c r="AX638" s="36"/>
      <c r="AY638" s="36"/>
      <c r="AZ638" s="36">
        <f t="shared" si="930"/>
        <v>3456</v>
      </c>
      <c r="BA638" s="36">
        <f t="shared" si="931"/>
        <v>190080000</v>
      </c>
    </row>
    <row r="639" spans="1:53">
      <c r="A639" s="57">
        <f>+$A$27</f>
        <v>120</v>
      </c>
      <c r="B639" s="36"/>
      <c r="C639" s="36"/>
      <c r="D639" s="36">
        <f t="shared" si="914"/>
        <v>-126</v>
      </c>
      <c r="E639" s="36">
        <f t="shared" si="915"/>
        <v>-15120000</v>
      </c>
      <c r="G639" s="57">
        <f>+$A$27</f>
        <v>120</v>
      </c>
      <c r="H639" s="36"/>
      <c r="I639" s="36"/>
      <c r="J639" s="36">
        <f t="shared" si="916"/>
        <v>0</v>
      </c>
      <c r="K639" s="36">
        <f t="shared" si="917"/>
        <v>0</v>
      </c>
      <c r="M639" s="57">
        <f>+$A$27</f>
        <v>120</v>
      </c>
      <c r="N639" s="36"/>
      <c r="O639" s="36"/>
      <c r="P639" s="36">
        <f t="shared" si="918"/>
        <v>0</v>
      </c>
      <c r="Q639" s="36">
        <f t="shared" si="919"/>
        <v>0</v>
      </c>
      <c r="S639" s="57">
        <f>+$A$27</f>
        <v>120</v>
      </c>
      <c r="T639" s="36"/>
      <c r="U639" s="36"/>
      <c r="V639" s="36">
        <f t="shared" si="920"/>
        <v>0</v>
      </c>
      <c r="W639" s="36">
        <f t="shared" si="921"/>
        <v>0</v>
      </c>
      <c r="Y639" s="57">
        <f>+$A$27</f>
        <v>120</v>
      </c>
      <c r="Z639" s="36"/>
      <c r="AA639" s="36"/>
      <c r="AB639" s="36">
        <f t="shared" si="922"/>
        <v>0</v>
      </c>
      <c r="AC639" s="36">
        <f t="shared" si="923"/>
        <v>0</v>
      </c>
      <c r="AE639" s="57">
        <f>+$A$27</f>
        <v>120</v>
      </c>
      <c r="AF639" s="36"/>
      <c r="AG639" s="36"/>
      <c r="AH639" s="36">
        <f t="shared" si="924"/>
        <v>0</v>
      </c>
      <c r="AI639" s="36">
        <f t="shared" si="925"/>
        <v>0</v>
      </c>
      <c r="AK639" s="57">
        <f>+$A$27</f>
        <v>120</v>
      </c>
      <c r="AL639" s="36"/>
      <c r="AM639" s="36"/>
      <c r="AN639" s="36">
        <f t="shared" si="926"/>
        <v>0</v>
      </c>
      <c r="AO639" s="36">
        <f t="shared" si="927"/>
        <v>0</v>
      </c>
      <c r="AQ639" s="57">
        <f>+$A$27</f>
        <v>120</v>
      </c>
      <c r="AR639" s="36"/>
      <c r="AS639" s="36"/>
      <c r="AT639" s="36">
        <f t="shared" si="928"/>
        <v>0</v>
      </c>
      <c r="AU639" s="36">
        <f t="shared" si="929"/>
        <v>0</v>
      </c>
      <c r="AW639" s="57">
        <f>+$A$27</f>
        <v>120</v>
      </c>
      <c r="AX639" s="36"/>
      <c r="AY639" s="36"/>
      <c r="AZ639" s="36">
        <f t="shared" si="930"/>
        <v>-126</v>
      </c>
      <c r="BA639" s="36">
        <f t="shared" si="931"/>
        <v>-15120000</v>
      </c>
    </row>
    <row r="640" spans="1:53">
      <c r="A640" s="57">
        <f>+$A$28</f>
        <v>72</v>
      </c>
      <c r="B640" s="36"/>
      <c r="C640" s="36"/>
      <c r="D640" s="36">
        <f t="shared" si="914"/>
        <v>14</v>
      </c>
      <c r="E640" s="36">
        <f t="shared" si="915"/>
        <v>1008000</v>
      </c>
      <c r="G640" s="57">
        <f>+$A$28</f>
        <v>72</v>
      </c>
      <c r="H640" s="36"/>
      <c r="I640" s="36"/>
      <c r="J640" s="36">
        <f t="shared" si="916"/>
        <v>0</v>
      </c>
      <c r="K640" s="36">
        <f t="shared" si="917"/>
        <v>0</v>
      </c>
      <c r="M640" s="57">
        <f>+$A$28</f>
        <v>72</v>
      </c>
      <c r="N640" s="36"/>
      <c r="O640" s="36"/>
      <c r="P640" s="36">
        <f t="shared" si="918"/>
        <v>0</v>
      </c>
      <c r="Q640" s="36">
        <f t="shared" si="919"/>
        <v>0</v>
      </c>
      <c r="S640" s="57">
        <f>+$A$28</f>
        <v>72</v>
      </c>
      <c r="T640" s="36"/>
      <c r="U640" s="36"/>
      <c r="V640" s="36">
        <f t="shared" si="920"/>
        <v>0</v>
      </c>
      <c r="W640" s="36">
        <f t="shared" si="921"/>
        <v>0</v>
      </c>
      <c r="Y640" s="57">
        <f>+$A$28</f>
        <v>72</v>
      </c>
      <c r="Z640" s="36"/>
      <c r="AA640" s="36"/>
      <c r="AB640" s="36">
        <f t="shared" si="922"/>
        <v>0</v>
      </c>
      <c r="AC640" s="36">
        <f t="shared" si="923"/>
        <v>0</v>
      </c>
      <c r="AE640" s="57">
        <f>+$A$28</f>
        <v>72</v>
      </c>
      <c r="AF640" s="36"/>
      <c r="AG640" s="36"/>
      <c r="AH640" s="36">
        <f t="shared" si="924"/>
        <v>0</v>
      </c>
      <c r="AI640" s="36">
        <f t="shared" si="925"/>
        <v>0</v>
      </c>
      <c r="AK640" s="57">
        <f>+$A$28</f>
        <v>72</v>
      </c>
      <c r="AL640" s="36"/>
      <c r="AM640" s="36"/>
      <c r="AN640" s="36">
        <f t="shared" si="926"/>
        <v>0</v>
      </c>
      <c r="AO640" s="36">
        <f t="shared" si="927"/>
        <v>0</v>
      </c>
      <c r="AQ640" s="57">
        <f>+$A$28</f>
        <v>72</v>
      </c>
      <c r="AR640" s="36"/>
      <c r="AS640" s="36"/>
      <c r="AT640" s="36">
        <f t="shared" si="928"/>
        <v>0</v>
      </c>
      <c r="AU640" s="36">
        <f t="shared" si="929"/>
        <v>0</v>
      </c>
      <c r="AW640" s="57">
        <f>+$A$28</f>
        <v>72</v>
      </c>
      <c r="AX640" s="36"/>
      <c r="AY640" s="36"/>
      <c r="AZ640" s="36">
        <f t="shared" si="930"/>
        <v>14</v>
      </c>
      <c r="BA640" s="36">
        <f t="shared" si="931"/>
        <v>1008000</v>
      </c>
    </row>
    <row r="641" spans="1:53">
      <c r="A641" s="57">
        <f>+$A$29</f>
        <v>105</v>
      </c>
      <c r="B641" s="36"/>
      <c r="C641" s="36"/>
      <c r="D641" s="36">
        <f t="shared" si="914"/>
        <v>-24</v>
      </c>
      <c r="E641" s="36"/>
      <c r="G641" s="57">
        <f>+$A$29</f>
        <v>105</v>
      </c>
      <c r="H641" s="36"/>
      <c r="I641" s="36"/>
      <c r="J641" s="36">
        <f t="shared" si="916"/>
        <v>0</v>
      </c>
      <c r="K641" s="36"/>
      <c r="M641" s="57">
        <f>+$A$29</f>
        <v>105</v>
      </c>
      <c r="N641" s="36"/>
      <c r="O641" s="36"/>
      <c r="P641" s="36">
        <f t="shared" si="918"/>
        <v>0</v>
      </c>
      <c r="Q641" s="36">
        <f t="shared" si="919"/>
        <v>0</v>
      </c>
      <c r="S641" s="57">
        <f>+$A$29</f>
        <v>105</v>
      </c>
      <c r="T641" s="36"/>
      <c r="U641" s="36"/>
      <c r="V641" s="36">
        <f t="shared" si="920"/>
        <v>0</v>
      </c>
      <c r="W641" s="36">
        <f t="shared" si="921"/>
        <v>0</v>
      </c>
      <c r="Y641" s="57">
        <f>+$A$29</f>
        <v>105</v>
      </c>
      <c r="Z641" s="36"/>
      <c r="AA641" s="36"/>
      <c r="AB641" s="36">
        <f t="shared" si="922"/>
        <v>0</v>
      </c>
      <c r="AC641" s="36">
        <f t="shared" si="923"/>
        <v>0</v>
      </c>
      <c r="AE641" s="57">
        <f>+$A$29</f>
        <v>105</v>
      </c>
      <c r="AF641" s="36"/>
      <c r="AG641" s="36"/>
      <c r="AH641" s="36">
        <f t="shared" si="924"/>
        <v>0</v>
      </c>
      <c r="AI641" s="36">
        <f t="shared" si="925"/>
        <v>0</v>
      </c>
      <c r="AK641" s="57">
        <f>+$A$29</f>
        <v>105</v>
      </c>
      <c r="AL641" s="36"/>
      <c r="AM641" s="36"/>
      <c r="AN641" s="36">
        <f t="shared" si="926"/>
        <v>0</v>
      </c>
      <c r="AO641" s="36">
        <f t="shared" si="927"/>
        <v>0</v>
      </c>
      <c r="AQ641" s="57">
        <f>+$A$29</f>
        <v>105</v>
      </c>
      <c r="AR641" s="36"/>
      <c r="AS641" s="36"/>
      <c r="AT641" s="36">
        <f t="shared" si="928"/>
        <v>0</v>
      </c>
      <c r="AU641" s="36">
        <f t="shared" si="929"/>
        <v>0</v>
      </c>
      <c r="AW641" s="57">
        <f>+$A$29</f>
        <v>105</v>
      </c>
      <c r="AX641" s="36"/>
      <c r="AY641" s="36"/>
      <c r="AZ641" s="36">
        <f t="shared" si="930"/>
        <v>-24</v>
      </c>
      <c r="BA641" s="36">
        <f t="shared" si="931"/>
        <v>-2520000</v>
      </c>
    </row>
    <row r="642" spans="1:53">
      <c r="A642" s="57">
        <f>+$A$30</f>
        <v>130</v>
      </c>
      <c r="B642" s="36"/>
      <c r="C642" s="36"/>
      <c r="D642" s="36">
        <f>AZ608</f>
        <v>-79</v>
      </c>
      <c r="E642" s="36">
        <f t="shared" si="915"/>
        <v>-10270000</v>
      </c>
      <c r="G642" s="57">
        <f>+$A$30</f>
        <v>130</v>
      </c>
      <c r="H642" s="36"/>
      <c r="I642" s="36"/>
      <c r="J642" s="36">
        <f t="shared" si="916"/>
        <v>0</v>
      </c>
      <c r="K642" s="36">
        <f t="shared" si="917"/>
        <v>0</v>
      </c>
      <c r="M642" s="57">
        <f>+$A$30</f>
        <v>130</v>
      </c>
      <c r="N642" s="36"/>
      <c r="O642" s="36"/>
      <c r="P642" s="36">
        <f t="shared" si="918"/>
        <v>0</v>
      </c>
      <c r="Q642" s="36">
        <f t="shared" si="919"/>
        <v>0</v>
      </c>
      <c r="S642" s="57">
        <f>+$A$30</f>
        <v>130</v>
      </c>
      <c r="T642" s="36"/>
      <c r="U642" s="36"/>
      <c r="V642" s="36">
        <f t="shared" si="920"/>
        <v>0</v>
      </c>
      <c r="W642" s="36">
        <f t="shared" si="921"/>
        <v>0</v>
      </c>
      <c r="Y642" s="57">
        <f>+$A$30</f>
        <v>130</v>
      </c>
      <c r="Z642" s="36"/>
      <c r="AA642" s="36"/>
      <c r="AB642" s="36">
        <f t="shared" si="922"/>
        <v>0</v>
      </c>
      <c r="AC642" s="36">
        <f t="shared" si="923"/>
        <v>0</v>
      </c>
      <c r="AE642" s="57">
        <f>+$A$30</f>
        <v>130</v>
      </c>
      <c r="AF642" s="36"/>
      <c r="AG642" s="36"/>
      <c r="AH642" s="36">
        <f t="shared" si="924"/>
        <v>0</v>
      </c>
      <c r="AI642" s="36">
        <f t="shared" si="925"/>
        <v>0</v>
      </c>
      <c r="AK642" s="57">
        <f>+$A$30</f>
        <v>130</v>
      </c>
      <c r="AL642" s="36"/>
      <c r="AM642" s="36"/>
      <c r="AN642" s="36">
        <f t="shared" si="926"/>
        <v>0</v>
      </c>
      <c r="AO642" s="36">
        <f t="shared" si="927"/>
        <v>0</v>
      </c>
      <c r="AQ642" s="57">
        <f>+$A$30</f>
        <v>130</v>
      </c>
      <c r="AR642" s="36"/>
      <c r="AS642" s="36"/>
      <c r="AT642" s="36">
        <f t="shared" si="928"/>
        <v>0</v>
      </c>
      <c r="AU642" s="36">
        <f t="shared" si="929"/>
        <v>0</v>
      </c>
      <c r="AW642" s="57">
        <f>+$A$30</f>
        <v>130</v>
      </c>
      <c r="AX642" s="36"/>
      <c r="AY642" s="36"/>
      <c r="AZ642" s="36">
        <f t="shared" si="930"/>
        <v>-79</v>
      </c>
      <c r="BA642" s="36">
        <f t="shared" si="931"/>
        <v>-10270000</v>
      </c>
    </row>
    <row r="644" spans="1:53">
      <c r="B644" s="36">
        <f>SUM(B616:B642)</f>
        <v>0</v>
      </c>
      <c r="C644" s="36">
        <f>SUM(C616:C642)</f>
        <v>0</v>
      </c>
      <c r="D644" s="36">
        <f>SUM(D616:D642)</f>
        <v>3627</v>
      </c>
      <c r="E644" s="36">
        <f>SUM(E616:E642)</f>
        <v>167735000</v>
      </c>
      <c r="H644" s="36">
        <f>SUM(H616:H642)</f>
        <v>0</v>
      </c>
      <c r="I644" s="36">
        <f>SUM(I616:I642)</f>
        <v>0</v>
      </c>
      <c r="J644" s="36">
        <f>SUM(J616:J642)</f>
        <v>0</v>
      </c>
      <c r="K644" s="36">
        <f>SUM(K616:K642)</f>
        <v>0</v>
      </c>
      <c r="N644" s="36">
        <f>SUM(N616:N642)</f>
        <v>0</v>
      </c>
      <c r="O644" s="36">
        <f>SUM(O616:O642)</f>
        <v>0</v>
      </c>
      <c r="P644" s="36">
        <f>SUM(P616:P642)</f>
        <v>0</v>
      </c>
      <c r="Q644" s="36">
        <f>SUM(Q616:Q642)</f>
        <v>0</v>
      </c>
      <c r="T644" s="36">
        <f>SUM(T616:T642)</f>
        <v>0</v>
      </c>
      <c r="U644" s="36">
        <f>SUM(U616:U642)</f>
        <v>0</v>
      </c>
      <c r="V644" s="36">
        <f>SUM(V616:V642)</f>
        <v>0</v>
      </c>
      <c r="W644" s="36">
        <f>SUM(W616:W642)</f>
        <v>0</v>
      </c>
      <c r="Z644" s="36">
        <f>SUM(Z616:Z642)</f>
        <v>0</v>
      </c>
      <c r="AA644" s="36">
        <f>SUM(AA616:AA642)</f>
        <v>0</v>
      </c>
      <c r="AB644" s="36">
        <f>SUM(AB616:AB642)</f>
        <v>0</v>
      </c>
      <c r="AC644" s="36">
        <f>SUM(AC616:AC642)</f>
        <v>0</v>
      </c>
      <c r="AF644" s="36">
        <f>SUM(AF616:AF642)</f>
        <v>0</v>
      </c>
      <c r="AG644" s="36">
        <f>SUM(AG616:AG642)</f>
        <v>0</v>
      </c>
      <c r="AH644" s="36">
        <f>SUM(AH616:AH642)</f>
        <v>0</v>
      </c>
      <c r="AI644" s="36">
        <f>SUM(AI616:AI642)</f>
        <v>0</v>
      </c>
      <c r="AL644" s="36">
        <f>SUM(AL616:AL642)</f>
        <v>0</v>
      </c>
      <c r="AM644" s="36">
        <f>SUM(AM616:AM642)</f>
        <v>0</v>
      </c>
      <c r="AN644" s="36">
        <f>SUM(AN616:AN642)</f>
        <v>0</v>
      </c>
      <c r="AO644" s="36">
        <f>SUM(AO616:AO642)</f>
        <v>0</v>
      </c>
      <c r="AR644" s="36">
        <f>SUM(AR616:AR642)</f>
        <v>0</v>
      </c>
      <c r="AS644" s="36">
        <f>SUM(AS616:AS642)</f>
        <v>0</v>
      </c>
      <c r="AT644" s="36">
        <f>SUM(AT616:AT642)</f>
        <v>0</v>
      </c>
      <c r="AU644" s="36">
        <f>SUM(AU616:AU642)</f>
        <v>0</v>
      </c>
      <c r="AX644" s="36">
        <f>SUM(AX616:AX642)</f>
        <v>0</v>
      </c>
      <c r="AY644" s="36">
        <f>SUM(AY616:AY642)</f>
        <v>0</v>
      </c>
      <c r="AZ644" s="36">
        <f>SUM(AZ616:AZ642)</f>
        <v>3627</v>
      </c>
      <c r="BA644" s="36">
        <f>SUM(BA616:BA642)</f>
        <v>165215000</v>
      </c>
    </row>
    <row r="645" spans="1:53">
      <c r="A645" s="37"/>
      <c r="B645" s="37"/>
      <c r="C645" s="37"/>
      <c r="D645" s="37"/>
      <c r="E645" s="37"/>
      <c r="F645" s="286"/>
      <c r="G645" s="37"/>
      <c r="H645" s="37">
        <v>0</v>
      </c>
      <c r="I645" s="37">
        <v>0</v>
      </c>
      <c r="J645" s="37"/>
      <c r="K645" s="37"/>
      <c r="L645" s="286"/>
      <c r="M645" s="37"/>
      <c r="N645" s="37">
        <v>0</v>
      </c>
      <c r="O645" s="37">
        <v>0</v>
      </c>
      <c r="P645" s="37"/>
      <c r="Q645" s="37"/>
      <c r="R645" s="286"/>
      <c r="S645" s="37"/>
      <c r="T645" s="37"/>
      <c r="U645" s="37"/>
      <c r="V645" s="37"/>
      <c r="W645" s="37"/>
      <c r="X645" s="286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</row>
    <row r="646" spans="1:53">
      <c r="H646" s="54" t="b">
        <f>+H645='Nota Masuk'!E421</f>
        <v>1</v>
      </c>
      <c r="I646" s="54" t="b">
        <f>+I645='Nota Masuk'!F421</f>
        <v>1</v>
      </c>
      <c r="K646" s="54" t="b">
        <f>+K644='Nota Masuk'!J420</f>
        <v>1</v>
      </c>
      <c r="N646" s="54" t="b">
        <f>+N645='Nota Jual'!D1280</f>
        <v>1</v>
      </c>
      <c r="O646" s="54" t="b">
        <f>+O645='Nota Jual'!E1280</f>
        <v>1</v>
      </c>
      <c r="Q646" s="54" t="b">
        <f>+Q644='Nota Jual'!G1279</f>
        <v>1</v>
      </c>
      <c r="V646" s="54" t="b">
        <f>+V644='Nota Jual'!H1279</f>
        <v>1</v>
      </c>
      <c r="W646" s="54" t="b">
        <f>+W644='Nota Jual'!I1279</f>
        <v>1</v>
      </c>
    </row>
    <row r="647" spans="1:53">
      <c r="A647" s="54" t="s">
        <v>24</v>
      </c>
      <c r="B647" s="54">
        <f>+'Nota Jual'!B1282</f>
        <v>0</v>
      </c>
      <c r="C647" s="54">
        <f>+'Nota Jual'!A1282</f>
        <v>0</v>
      </c>
    </row>
    <row r="648" spans="1:53">
      <c r="A648" s="55" t="s">
        <v>25</v>
      </c>
      <c r="B648" s="55"/>
      <c r="C648" s="55"/>
      <c r="D648" s="55"/>
      <c r="E648" s="55"/>
      <c r="F648" s="285"/>
      <c r="G648" s="55" t="s">
        <v>26</v>
      </c>
      <c r="H648" s="55"/>
      <c r="I648" s="55"/>
      <c r="J648" s="55"/>
      <c r="K648" s="55"/>
      <c r="L648" s="285"/>
      <c r="M648" s="55" t="s">
        <v>27</v>
      </c>
      <c r="N648" s="55"/>
      <c r="O648" s="55"/>
      <c r="P648" s="55"/>
      <c r="Q648" s="55"/>
      <c r="R648" s="285"/>
      <c r="S648" s="55" t="s">
        <v>37</v>
      </c>
      <c r="T648" s="55"/>
      <c r="U648" s="55"/>
      <c r="V648" s="55"/>
      <c r="W648" s="55"/>
      <c r="X648" s="285"/>
      <c r="Y648" s="55" t="s">
        <v>29</v>
      </c>
      <c r="Z648" s="55"/>
      <c r="AA648" s="55"/>
      <c r="AB648" s="55"/>
      <c r="AC648" s="55"/>
      <c r="AD648" s="55"/>
      <c r="AE648" s="55" t="s">
        <v>30</v>
      </c>
      <c r="AF648" s="55"/>
      <c r="AG648" s="55"/>
      <c r="AH648" s="55"/>
      <c r="AI648" s="55"/>
      <c r="AJ648" s="55"/>
      <c r="AK648" s="55" t="s">
        <v>31</v>
      </c>
      <c r="AL648" s="55"/>
      <c r="AM648" s="55"/>
      <c r="AN648" s="55"/>
      <c r="AO648" s="55"/>
      <c r="AP648" s="55"/>
      <c r="AQ648" s="55" t="s">
        <v>32</v>
      </c>
      <c r="AR648" s="55"/>
      <c r="AS648" s="55"/>
      <c r="AT648" s="55"/>
      <c r="AU648" s="55"/>
      <c r="AV648" s="55"/>
      <c r="AW648" s="55" t="s">
        <v>33</v>
      </c>
      <c r="AX648" s="55"/>
      <c r="AY648" s="55"/>
      <c r="AZ648" s="55"/>
      <c r="BA648" s="55"/>
    </row>
    <row r="649" spans="1:53">
      <c r="A649" s="56" t="s">
        <v>34</v>
      </c>
      <c r="B649" s="56" t="s">
        <v>11</v>
      </c>
      <c r="C649" s="56" t="s">
        <v>12</v>
      </c>
      <c r="D649" s="56" t="s">
        <v>35</v>
      </c>
      <c r="E649" s="56" t="s">
        <v>36</v>
      </c>
      <c r="G649" s="56" t="s">
        <v>34</v>
      </c>
      <c r="H649" s="56" t="s">
        <v>11</v>
      </c>
      <c r="I649" s="56" t="s">
        <v>12</v>
      </c>
      <c r="J649" s="56" t="s">
        <v>35</v>
      </c>
      <c r="K649" s="56" t="s">
        <v>36</v>
      </c>
      <c r="M649" s="56" t="s">
        <v>34</v>
      </c>
      <c r="N649" s="56" t="s">
        <v>11</v>
      </c>
      <c r="O649" s="56" t="s">
        <v>12</v>
      </c>
      <c r="P649" s="56" t="s">
        <v>35</v>
      </c>
      <c r="Q649" s="56" t="s">
        <v>36</v>
      </c>
      <c r="S649" s="56" t="s">
        <v>34</v>
      </c>
      <c r="T649" s="56" t="s">
        <v>11</v>
      </c>
      <c r="U649" s="56" t="s">
        <v>12</v>
      </c>
      <c r="V649" s="56" t="s">
        <v>35</v>
      </c>
      <c r="W649" s="56" t="s">
        <v>36</v>
      </c>
      <c r="Y649" s="56" t="s">
        <v>34</v>
      </c>
      <c r="Z649" s="56" t="s">
        <v>11</v>
      </c>
      <c r="AA649" s="56" t="s">
        <v>12</v>
      </c>
      <c r="AB649" s="56" t="s">
        <v>35</v>
      </c>
      <c r="AC649" s="56" t="s">
        <v>36</v>
      </c>
      <c r="AE649" s="56" t="s">
        <v>34</v>
      </c>
      <c r="AF649" s="56" t="s">
        <v>11</v>
      </c>
      <c r="AG649" s="56" t="s">
        <v>12</v>
      </c>
      <c r="AH649" s="56" t="s">
        <v>35</v>
      </c>
      <c r="AI649" s="56" t="s">
        <v>36</v>
      </c>
      <c r="AK649" s="56" t="s">
        <v>34</v>
      </c>
      <c r="AL649" s="56" t="s">
        <v>11</v>
      </c>
      <c r="AM649" s="56" t="s">
        <v>12</v>
      </c>
      <c r="AN649" s="56" t="s">
        <v>35</v>
      </c>
      <c r="AO649" s="56" t="s">
        <v>36</v>
      </c>
      <c r="AQ649" s="56" t="s">
        <v>34</v>
      </c>
      <c r="AR649" s="56" t="s">
        <v>11</v>
      </c>
      <c r="AS649" s="56" t="s">
        <v>12</v>
      </c>
      <c r="AT649" s="56" t="s">
        <v>35</v>
      </c>
      <c r="AU649" s="56" t="s">
        <v>36</v>
      </c>
      <c r="AW649" s="56" t="s">
        <v>34</v>
      </c>
      <c r="AX649" s="56" t="s">
        <v>11</v>
      </c>
      <c r="AY649" s="56" t="s">
        <v>12</v>
      </c>
      <c r="AZ649" s="56" t="s">
        <v>35</v>
      </c>
      <c r="BA649" s="56" t="s">
        <v>36</v>
      </c>
    </row>
    <row r="650" spans="1:53">
      <c r="A650" s="57">
        <f>+$A$4</f>
        <v>75</v>
      </c>
      <c r="B650" s="36"/>
      <c r="C650" s="36"/>
      <c r="D650" s="36">
        <f t="shared" ref="D650" si="932">AZ616</f>
        <v>83</v>
      </c>
      <c r="E650" s="36">
        <f t="shared" ref="E650" si="933">+D650*A650*1000</f>
        <v>6225000</v>
      </c>
      <c r="G650" s="57">
        <f>+$A$4</f>
        <v>75</v>
      </c>
      <c r="H650" s="36"/>
      <c r="I650" s="36"/>
      <c r="J650" s="36">
        <f t="shared" ref="J650" si="934">+(H650*12)+I650</f>
        <v>0</v>
      </c>
      <c r="K650" s="36">
        <f t="shared" ref="K650" si="935">+J650*G650*1000</f>
        <v>0</v>
      </c>
      <c r="M650" s="57">
        <f>+$A$4</f>
        <v>75</v>
      </c>
      <c r="N650" s="36"/>
      <c r="O650" s="36"/>
      <c r="P650" s="36">
        <f t="shared" ref="P650" si="936">+(N650*12)+O650</f>
        <v>0</v>
      </c>
      <c r="Q650" s="36">
        <f t="shared" ref="Q650" si="937">+P650*M650*1000</f>
        <v>0</v>
      </c>
      <c r="S650" s="57">
        <f>+$A$4</f>
        <v>75</v>
      </c>
      <c r="T650" s="36"/>
      <c r="U650" s="36"/>
      <c r="V650" s="36">
        <f t="shared" ref="V650" si="938">+(T650*12)+U650</f>
        <v>0</v>
      </c>
      <c r="W650" s="36">
        <f t="shared" ref="W650" si="939">+V650*S650*1000</f>
        <v>0</v>
      </c>
      <c r="Y650" s="57">
        <f>+$A$4</f>
        <v>75</v>
      </c>
      <c r="Z650" s="36"/>
      <c r="AA650" s="36"/>
      <c r="AB650" s="36">
        <f t="shared" ref="AB650" si="940">+(Z650*12)+AA650</f>
        <v>0</v>
      </c>
      <c r="AC650" s="36">
        <f t="shared" ref="AC650" si="941">+AB650*Y650*1000</f>
        <v>0</v>
      </c>
      <c r="AE650" s="57">
        <f>+$A$4</f>
        <v>75</v>
      </c>
      <c r="AF650" s="36"/>
      <c r="AG650" s="36"/>
      <c r="AH650" s="36">
        <f t="shared" ref="AH650" si="942">+(AF650*12)+AG650</f>
        <v>0</v>
      </c>
      <c r="AI650" s="36">
        <f t="shared" ref="AI650" si="943">+AH650*AE650*1000</f>
        <v>0</v>
      </c>
      <c r="AK650" s="57">
        <f>+$A$4</f>
        <v>75</v>
      </c>
      <c r="AL650" s="36"/>
      <c r="AM650" s="36"/>
      <c r="AN650" s="36">
        <f t="shared" ref="AN650" si="944">+(AL650*12)+AM650</f>
        <v>0</v>
      </c>
      <c r="AO650" s="36">
        <f t="shared" ref="AO650" si="945">+AN650*AK650*1000</f>
        <v>0</v>
      </c>
      <c r="AQ650" s="57">
        <f>+$A$4</f>
        <v>75</v>
      </c>
      <c r="AR650" s="36"/>
      <c r="AS650" s="36"/>
      <c r="AT650" s="36">
        <f t="shared" ref="AT650" si="946">+(AR650*12)+AS650</f>
        <v>0</v>
      </c>
      <c r="AU650" s="36">
        <f t="shared" ref="AU650" si="947">+AT650*AQ650*1000</f>
        <v>0</v>
      </c>
      <c r="AW650" s="57">
        <f>+$A$4</f>
        <v>75</v>
      </c>
      <c r="AX650" s="36"/>
      <c r="AY650" s="36"/>
      <c r="AZ650" s="36">
        <f t="shared" ref="AZ650" si="948">+D650+J650-P650+V650+AB650-AH650+AN650-AT650</f>
        <v>83</v>
      </c>
      <c r="BA650" s="36">
        <f t="shared" ref="BA650" si="949">+AZ650*AW650*1000</f>
        <v>6225000</v>
      </c>
    </row>
    <row r="651" spans="1:53">
      <c r="A651" s="57">
        <f>$A$5</f>
        <v>58</v>
      </c>
      <c r="B651" s="36"/>
      <c r="C651" s="36"/>
      <c r="D651" s="36">
        <f t="shared" ref="D651:D674" si="950">AZ617</f>
        <v>73</v>
      </c>
      <c r="E651" s="36">
        <f t="shared" ref="E651:E676" si="951">+D651*A651*1000</f>
        <v>4234000</v>
      </c>
      <c r="G651" s="57">
        <f>$A$5</f>
        <v>58</v>
      </c>
      <c r="H651" s="36"/>
      <c r="I651" s="36"/>
      <c r="J651" s="36">
        <f t="shared" ref="J651:J676" si="952">+(H651*12)+I651</f>
        <v>0</v>
      </c>
      <c r="K651" s="36">
        <f t="shared" ref="K651:K676" si="953">+J651*G651*1000</f>
        <v>0</v>
      </c>
      <c r="M651" s="57">
        <f>$A$5</f>
        <v>58</v>
      </c>
      <c r="N651" s="36"/>
      <c r="O651" s="36"/>
      <c r="P651" s="36">
        <f t="shared" ref="P651:P676" si="954">+(N651*12)+O651</f>
        <v>0</v>
      </c>
      <c r="Q651" s="36">
        <f t="shared" ref="Q651:Q676" si="955">+P651*M651*1000</f>
        <v>0</v>
      </c>
      <c r="S651" s="57">
        <f>$A$5</f>
        <v>58</v>
      </c>
      <c r="T651" s="36"/>
      <c r="U651" s="36"/>
      <c r="V651" s="36">
        <f t="shared" ref="V651:V676" si="956">+(T651*12)+U651</f>
        <v>0</v>
      </c>
      <c r="W651" s="36">
        <f t="shared" ref="W651:W676" si="957">+V651*S651*1000</f>
        <v>0</v>
      </c>
      <c r="Y651" s="57">
        <f>$A$5</f>
        <v>58</v>
      </c>
      <c r="Z651" s="36"/>
      <c r="AA651" s="36"/>
      <c r="AB651" s="36">
        <f t="shared" ref="AB651:AB676" si="958">+(Z651*12)+AA651</f>
        <v>0</v>
      </c>
      <c r="AC651" s="36">
        <f t="shared" ref="AC651:AC676" si="959">+AB651*Y651*1000</f>
        <v>0</v>
      </c>
      <c r="AE651" s="57">
        <f>$A$5</f>
        <v>58</v>
      </c>
      <c r="AF651" s="36"/>
      <c r="AG651" s="36"/>
      <c r="AH651" s="36">
        <f t="shared" ref="AH651:AH676" si="960">+(AF651*12)+AG651</f>
        <v>0</v>
      </c>
      <c r="AI651" s="36">
        <f t="shared" ref="AI651:AI676" si="961">+AH651*AE651*1000</f>
        <v>0</v>
      </c>
      <c r="AK651" s="57">
        <f>$A$5</f>
        <v>58</v>
      </c>
      <c r="AL651" s="36"/>
      <c r="AM651" s="36"/>
      <c r="AN651" s="36">
        <f t="shared" ref="AN651:AN676" si="962">+(AL651*12)+AM651</f>
        <v>0</v>
      </c>
      <c r="AO651" s="36">
        <f t="shared" ref="AO651:AO676" si="963">+AN651*AK651*1000</f>
        <v>0</v>
      </c>
      <c r="AQ651" s="57">
        <f>$A$5</f>
        <v>58</v>
      </c>
      <c r="AR651" s="36"/>
      <c r="AS651" s="36"/>
      <c r="AT651" s="36">
        <f t="shared" ref="AT651:AT676" si="964">+(AR651*12)+AS651</f>
        <v>0</v>
      </c>
      <c r="AU651" s="36">
        <f t="shared" ref="AU651:AU676" si="965">+AT651*AQ651*1000</f>
        <v>0</v>
      </c>
      <c r="AW651" s="57">
        <f>$A$5</f>
        <v>58</v>
      </c>
      <c r="AX651" s="36"/>
      <c r="AY651" s="36"/>
      <c r="AZ651" s="36">
        <f t="shared" ref="AZ651:AZ676" si="966">+D651+J651-P651+V651+AB651-AH651+AN651-AT651</f>
        <v>73</v>
      </c>
      <c r="BA651" s="36">
        <f t="shared" ref="BA651:BA676" si="967">+AZ651*AW651*1000</f>
        <v>4234000</v>
      </c>
    </row>
    <row r="652" spans="1:53">
      <c r="A652" s="57">
        <f>+$A$6</f>
        <v>80</v>
      </c>
      <c r="B652" s="36"/>
      <c r="C652" s="36"/>
      <c r="D652" s="36">
        <f>AZ618</f>
        <v>-12</v>
      </c>
      <c r="E652" s="36">
        <f t="shared" si="951"/>
        <v>-960000</v>
      </c>
      <c r="G652" s="57">
        <f>+$A$6</f>
        <v>80</v>
      </c>
      <c r="H652" s="36"/>
      <c r="I652" s="36"/>
      <c r="J652" s="36">
        <f t="shared" si="952"/>
        <v>0</v>
      </c>
      <c r="K652" s="36">
        <f t="shared" si="953"/>
        <v>0</v>
      </c>
      <c r="M652" s="57">
        <f>+$A$6</f>
        <v>80</v>
      </c>
      <c r="N652" s="36"/>
      <c r="O652" s="36"/>
      <c r="P652" s="36">
        <f t="shared" si="954"/>
        <v>0</v>
      </c>
      <c r="Q652" s="36">
        <f t="shared" si="955"/>
        <v>0</v>
      </c>
      <c r="S652" s="57">
        <f>+$A$6</f>
        <v>80</v>
      </c>
      <c r="T652" s="36"/>
      <c r="U652" s="36"/>
      <c r="V652" s="36">
        <f t="shared" si="956"/>
        <v>0</v>
      </c>
      <c r="W652" s="36">
        <f t="shared" si="957"/>
        <v>0</v>
      </c>
      <c r="Y652" s="57">
        <f>+$A$6</f>
        <v>80</v>
      </c>
      <c r="Z652" s="36"/>
      <c r="AA652" s="36"/>
      <c r="AB652" s="36">
        <f t="shared" si="958"/>
        <v>0</v>
      </c>
      <c r="AC652" s="36">
        <f t="shared" si="959"/>
        <v>0</v>
      </c>
      <c r="AE652" s="57">
        <f>+$A$6</f>
        <v>80</v>
      </c>
      <c r="AF652" s="36"/>
      <c r="AG652" s="36"/>
      <c r="AH652" s="36">
        <f t="shared" si="960"/>
        <v>0</v>
      </c>
      <c r="AI652" s="36">
        <f t="shared" si="961"/>
        <v>0</v>
      </c>
      <c r="AK652" s="57">
        <f>+$A$6</f>
        <v>80</v>
      </c>
      <c r="AL652" s="36"/>
      <c r="AM652" s="36"/>
      <c r="AN652" s="36">
        <f t="shared" si="962"/>
        <v>0</v>
      </c>
      <c r="AO652" s="36">
        <f t="shared" si="963"/>
        <v>0</v>
      </c>
      <c r="AQ652" s="57">
        <f>+$A$6</f>
        <v>80</v>
      </c>
      <c r="AR652" s="36"/>
      <c r="AS652" s="36"/>
      <c r="AT652" s="36">
        <f t="shared" si="964"/>
        <v>0</v>
      </c>
      <c r="AU652" s="36">
        <f t="shared" si="965"/>
        <v>0</v>
      </c>
      <c r="AW652" s="57">
        <f>+$A$6</f>
        <v>80</v>
      </c>
      <c r="AX652" s="36"/>
      <c r="AY652" s="36"/>
      <c r="AZ652" s="36">
        <f t="shared" si="966"/>
        <v>-12</v>
      </c>
      <c r="BA652" s="36">
        <f t="shared" si="967"/>
        <v>-960000</v>
      </c>
    </row>
    <row r="653" spans="1:53">
      <c r="A653" s="57">
        <f>+$A$7</f>
        <v>60</v>
      </c>
      <c r="B653" s="36"/>
      <c r="C653" s="36"/>
      <c r="D653" s="36">
        <f t="shared" si="950"/>
        <v>78</v>
      </c>
      <c r="E653" s="36">
        <f t="shared" si="951"/>
        <v>4680000</v>
      </c>
      <c r="G653" s="57">
        <f>+$A$7</f>
        <v>60</v>
      </c>
      <c r="H653" s="36"/>
      <c r="I653" s="36"/>
      <c r="J653" s="36">
        <f t="shared" si="952"/>
        <v>0</v>
      </c>
      <c r="K653" s="36">
        <f t="shared" si="953"/>
        <v>0</v>
      </c>
      <c r="M653" s="57">
        <f>+$A$7</f>
        <v>60</v>
      </c>
      <c r="N653" s="36"/>
      <c r="O653" s="36"/>
      <c r="P653" s="36">
        <f t="shared" si="954"/>
        <v>0</v>
      </c>
      <c r="Q653" s="36">
        <f t="shared" si="955"/>
        <v>0</v>
      </c>
      <c r="S653" s="57">
        <f>+$A$7</f>
        <v>60</v>
      </c>
      <c r="T653" s="36"/>
      <c r="U653" s="36"/>
      <c r="V653" s="36">
        <f t="shared" si="956"/>
        <v>0</v>
      </c>
      <c r="W653" s="36">
        <f t="shared" si="957"/>
        <v>0</v>
      </c>
      <c r="Y653" s="57">
        <f>+$A$7</f>
        <v>60</v>
      </c>
      <c r="Z653" s="36"/>
      <c r="AA653" s="36"/>
      <c r="AB653" s="36">
        <f t="shared" si="958"/>
        <v>0</v>
      </c>
      <c r="AC653" s="36">
        <f t="shared" si="959"/>
        <v>0</v>
      </c>
      <c r="AE653" s="57">
        <f>+$A$7</f>
        <v>60</v>
      </c>
      <c r="AF653" s="36"/>
      <c r="AG653" s="36"/>
      <c r="AH653" s="36">
        <f t="shared" si="960"/>
        <v>0</v>
      </c>
      <c r="AI653" s="36">
        <f t="shared" si="961"/>
        <v>0</v>
      </c>
      <c r="AK653" s="57">
        <f>+$A$7</f>
        <v>60</v>
      </c>
      <c r="AL653" s="36"/>
      <c r="AM653" s="36"/>
      <c r="AN653" s="36">
        <f t="shared" si="962"/>
        <v>0</v>
      </c>
      <c r="AO653" s="36">
        <f t="shared" si="963"/>
        <v>0</v>
      </c>
      <c r="AQ653" s="57">
        <f>+$A$7</f>
        <v>60</v>
      </c>
      <c r="AR653" s="36"/>
      <c r="AS653" s="36"/>
      <c r="AT653" s="36">
        <f t="shared" si="964"/>
        <v>0</v>
      </c>
      <c r="AU653" s="36">
        <f t="shared" si="965"/>
        <v>0</v>
      </c>
      <c r="AW653" s="57">
        <f>+$A$7</f>
        <v>60</v>
      </c>
      <c r="AX653" s="36"/>
      <c r="AY653" s="36"/>
      <c r="AZ653" s="36">
        <f t="shared" si="966"/>
        <v>78</v>
      </c>
      <c r="BA653" s="36">
        <f t="shared" si="967"/>
        <v>4680000</v>
      </c>
    </row>
    <row r="654" spans="1:53">
      <c r="A654" s="57">
        <f>+$A$8</f>
        <v>82</v>
      </c>
      <c r="B654" s="36"/>
      <c r="C654" s="36"/>
      <c r="D654" s="36">
        <f t="shared" si="950"/>
        <v>25</v>
      </c>
      <c r="E654" s="36">
        <f t="shared" si="951"/>
        <v>2050000</v>
      </c>
      <c r="G654" s="57">
        <f>+$A$8</f>
        <v>82</v>
      </c>
      <c r="H654" s="36"/>
      <c r="I654" s="36"/>
      <c r="J654" s="36">
        <f t="shared" si="952"/>
        <v>0</v>
      </c>
      <c r="K654" s="36">
        <f t="shared" si="953"/>
        <v>0</v>
      </c>
      <c r="M654" s="57">
        <f>+$A$8</f>
        <v>82</v>
      </c>
      <c r="N654" s="36"/>
      <c r="O654" s="36"/>
      <c r="P654" s="36">
        <f t="shared" si="954"/>
        <v>0</v>
      </c>
      <c r="Q654" s="36">
        <f t="shared" si="955"/>
        <v>0</v>
      </c>
      <c r="S654" s="57">
        <f>+$A$8</f>
        <v>82</v>
      </c>
      <c r="T654" s="36"/>
      <c r="U654" s="36"/>
      <c r="V654" s="36">
        <f t="shared" si="956"/>
        <v>0</v>
      </c>
      <c r="W654" s="36">
        <f t="shared" si="957"/>
        <v>0</v>
      </c>
      <c r="Y654" s="57">
        <f>+$A$8</f>
        <v>82</v>
      </c>
      <c r="Z654" s="36"/>
      <c r="AA654" s="36"/>
      <c r="AB654" s="36">
        <f t="shared" si="958"/>
        <v>0</v>
      </c>
      <c r="AC654" s="36">
        <f t="shared" si="959"/>
        <v>0</v>
      </c>
      <c r="AE654" s="57">
        <f>+$A$8</f>
        <v>82</v>
      </c>
      <c r="AF654" s="36"/>
      <c r="AG654" s="36"/>
      <c r="AH654" s="36">
        <f t="shared" si="960"/>
        <v>0</v>
      </c>
      <c r="AI654" s="36">
        <f t="shared" si="961"/>
        <v>0</v>
      </c>
      <c r="AK654" s="57">
        <f>+$A$8</f>
        <v>82</v>
      </c>
      <c r="AL654" s="36"/>
      <c r="AM654" s="36"/>
      <c r="AN654" s="36">
        <f t="shared" si="962"/>
        <v>0</v>
      </c>
      <c r="AO654" s="36">
        <f t="shared" si="963"/>
        <v>0</v>
      </c>
      <c r="AQ654" s="57">
        <f>+$A$8</f>
        <v>82</v>
      </c>
      <c r="AR654" s="36"/>
      <c r="AS654" s="36"/>
      <c r="AT654" s="36">
        <f t="shared" si="964"/>
        <v>0</v>
      </c>
      <c r="AU654" s="36">
        <f t="shared" si="965"/>
        <v>0</v>
      </c>
      <c r="AW654" s="57">
        <f>+$A$8</f>
        <v>82</v>
      </c>
      <c r="AX654" s="36"/>
      <c r="AY654" s="36"/>
      <c r="AZ654" s="36">
        <f t="shared" si="966"/>
        <v>25</v>
      </c>
      <c r="BA654" s="36">
        <f t="shared" si="967"/>
        <v>2050000</v>
      </c>
    </row>
    <row r="655" spans="1:53">
      <c r="A655" s="57">
        <f>+$A$9</f>
        <v>70</v>
      </c>
      <c r="B655" s="36"/>
      <c r="C655" s="36"/>
      <c r="D655" s="36">
        <f t="shared" si="950"/>
        <v>4</v>
      </c>
      <c r="E655" s="36">
        <f t="shared" si="951"/>
        <v>280000</v>
      </c>
      <c r="G655" s="57">
        <f>+$A$9</f>
        <v>70</v>
      </c>
      <c r="H655" s="36"/>
      <c r="I655" s="36"/>
      <c r="J655" s="36">
        <f t="shared" si="952"/>
        <v>0</v>
      </c>
      <c r="K655" s="36">
        <f t="shared" si="953"/>
        <v>0</v>
      </c>
      <c r="M655" s="57">
        <f>+$A$9</f>
        <v>70</v>
      </c>
      <c r="N655" s="36"/>
      <c r="O655" s="36"/>
      <c r="P655" s="36">
        <f t="shared" si="954"/>
        <v>0</v>
      </c>
      <c r="Q655" s="36">
        <f t="shared" si="955"/>
        <v>0</v>
      </c>
      <c r="S655" s="57">
        <f>+$A$9</f>
        <v>70</v>
      </c>
      <c r="T655" s="36"/>
      <c r="U655" s="36"/>
      <c r="V655" s="36">
        <f t="shared" si="956"/>
        <v>0</v>
      </c>
      <c r="W655" s="36">
        <f t="shared" si="957"/>
        <v>0</v>
      </c>
      <c r="Y655" s="57">
        <f>+$A$9</f>
        <v>70</v>
      </c>
      <c r="Z655" s="36"/>
      <c r="AA655" s="36"/>
      <c r="AB655" s="36">
        <f t="shared" si="958"/>
        <v>0</v>
      </c>
      <c r="AC655" s="36">
        <f t="shared" si="959"/>
        <v>0</v>
      </c>
      <c r="AE655" s="57">
        <f>+$A$9</f>
        <v>70</v>
      </c>
      <c r="AF655" s="36"/>
      <c r="AG655" s="36"/>
      <c r="AH655" s="36">
        <f t="shared" si="960"/>
        <v>0</v>
      </c>
      <c r="AI655" s="36">
        <f t="shared" si="961"/>
        <v>0</v>
      </c>
      <c r="AK655" s="57">
        <f>+$A$9</f>
        <v>70</v>
      </c>
      <c r="AL655" s="36"/>
      <c r="AM655" s="36"/>
      <c r="AN655" s="36">
        <f t="shared" si="962"/>
        <v>0</v>
      </c>
      <c r="AO655" s="36">
        <f t="shared" si="963"/>
        <v>0</v>
      </c>
      <c r="AQ655" s="57">
        <f>+$A$9</f>
        <v>70</v>
      </c>
      <c r="AR655" s="36"/>
      <c r="AS655" s="36"/>
      <c r="AT655" s="36">
        <f t="shared" si="964"/>
        <v>0</v>
      </c>
      <c r="AU655" s="36">
        <f t="shared" si="965"/>
        <v>0</v>
      </c>
      <c r="AW655" s="57">
        <f>+$A$9</f>
        <v>70</v>
      </c>
      <c r="AX655" s="36"/>
      <c r="AY655" s="36"/>
      <c r="AZ655" s="36">
        <f t="shared" si="966"/>
        <v>4</v>
      </c>
      <c r="BA655" s="36">
        <f t="shared" si="967"/>
        <v>280000</v>
      </c>
    </row>
    <row r="656" spans="1:53">
      <c r="A656" s="57">
        <f>+$A$10</f>
        <v>90</v>
      </c>
      <c r="B656" s="36"/>
      <c r="C656" s="36"/>
      <c r="D656" s="36">
        <f t="shared" si="950"/>
        <v>-276</v>
      </c>
      <c r="E656" s="36">
        <f t="shared" si="951"/>
        <v>-24840000</v>
      </c>
      <c r="G656" s="57">
        <f>+$A$10</f>
        <v>90</v>
      </c>
      <c r="H656" s="36"/>
      <c r="I656" s="36"/>
      <c r="J656" s="36">
        <f t="shared" si="952"/>
        <v>0</v>
      </c>
      <c r="K656" s="36">
        <f t="shared" si="953"/>
        <v>0</v>
      </c>
      <c r="M656" s="57">
        <f>+$A$10</f>
        <v>90</v>
      </c>
      <c r="N656" s="36"/>
      <c r="O656" s="36"/>
      <c r="P656" s="36">
        <f t="shared" si="954"/>
        <v>0</v>
      </c>
      <c r="Q656" s="36">
        <f t="shared" si="955"/>
        <v>0</v>
      </c>
      <c r="S656" s="57">
        <f>+$A$10</f>
        <v>90</v>
      </c>
      <c r="T656" s="36"/>
      <c r="U656" s="36"/>
      <c r="V656" s="36">
        <f t="shared" si="956"/>
        <v>0</v>
      </c>
      <c r="W656" s="36">
        <f t="shared" si="957"/>
        <v>0</v>
      </c>
      <c r="Y656" s="57">
        <f>+$A$10</f>
        <v>90</v>
      </c>
      <c r="Z656" s="36"/>
      <c r="AA656" s="36"/>
      <c r="AB656" s="36">
        <f t="shared" si="958"/>
        <v>0</v>
      </c>
      <c r="AC656" s="36">
        <f t="shared" si="959"/>
        <v>0</v>
      </c>
      <c r="AE656" s="57">
        <f>+$A$10</f>
        <v>90</v>
      </c>
      <c r="AF656" s="36"/>
      <c r="AG656" s="36"/>
      <c r="AH656" s="36">
        <f t="shared" si="960"/>
        <v>0</v>
      </c>
      <c r="AI656" s="36">
        <f t="shared" si="961"/>
        <v>0</v>
      </c>
      <c r="AK656" s="57">
        <f>+$A$10</f>
        <v>90</v>
      </c>
      <c r="AL656" s="36"/>
      <c r="AM656" s="36"/>
      <c r="AN656" s="36">
        <f t="shared" si="962"/>
        <v>0</v>
      </c>
      <c r="AO656" s="36">
        <f t="shared" si="963"/>
        <v>0</v>
      </c>
      <c r="AQ656" s="57">
        <f>+$A$10</f>
        <v>90</v>
      </c>
      <c r="AR656" s="36"/>
      <c r="AS656" s="36"/>
      <c r="AT656" s="36">
        <f t="shared" si="964"/>
        <v>0</v>
      </c>
      <c r="AU656" s="36">
        <f t="shared" si="965"/>
        <v>0</v>
      </c>
      <c r="AW656" s="57">
        <f>+$A$10</f>
        <v>90</v>
      </c>
      <c r="AX656" s="36"/>
      <c r="AY656" s="36"/>
      <c r="AZ656" s="36">
        <f t="shared" si="966"/>
        <v>-276</v>
      </c>
      <c r="BA656" s="36">
        <f t="shared" si="967"/>
        <v>-24840000</v>
      </c>
    </row>
    <row r="657" spans="1:53">
      <c r="A657" s="57">
        <f>+$A$11</f>
        <v>68</v>
      </c>
      <c r="B657" s="36"/>
      <c r="C657" s="36"/>
      <c r="D657" s="36">
        <f t="shared" si="950"/>
        <v>1</v>
      </c>
      <c r="E657" s="36">
        <f t="shared" si="951"/>
        <v>68000</v>
      </c>
      <c r="G657" s="57">
        <f>+$A$11</f>
        <v>68</v>
      </c>
      <c r="H657" s="36"/>
      <c r="I657" s="36"/>
      <c r="J657" s="36">
        <f t="shared" si="952"/>
        <v>0</v>
      </c>
      <c r="K657" s="36">
        <f t="shared" si="953"/>
        <v>0</v>
      </c>
      <c r="M657" s="57">
        <f>+$A$11</f>
        <v>68</v>
      </c>
      <c r="N657" s="36"/>
      <c r="O657" s="36"/>
      <c r="P657" s="36">
        <f t="shared" si="954"/>
        <v>0</v>
      </c>
      <c r="Q657" s="36">
        <f t="shared" si="955"/>
        <v>0</v>
      </c>
      <c r="S657" s="57">
        <f>+$A$11</f>
        <v>68</v>
      </c>
      <c r="T657" s="36"/>
      <c r="U657" s="36"/>
      <c r="V657" s="36">
        <f t="shared" si="956"/>
        <v>0</v>
      </c>
      <c r="W657" s="36">
        <f t="shared" si="957"/>
        <v>0</v>
      </c>
      <c r="Y657" s="57">
        <f>+$A$11</f>
        <v>68</v>
      </c>
      <c r="Z657" s="36"/>
      <c r="AA657" s="36"/>
      <c r="AB657" s="36">
        <f t="shared" si="958"/>
        <v>0</v>
      </c>
      <c r="AC657" s="36">
        <f t="shared" si="959"/>
        <v>0</v>
      </c>
      <c r="AE657" s="57">
        <f>+$A$11</f>
        <v>68</v>
      </c>
      <c r="AF657" s="36"/>
      <c r="AG657" s="36"/>
      <c r="AH657" s="36">
        <f t="shared" si="960"/>
        <v>0</v>
      </c>
      <c r="AI657" s="36">
        <f t="shared" si="961"/>
        <v>0</v>
      </c>
      <c r="AK657" s="57">
        <f>+$A$11</f>
        <v>68</v>
      </c>
      <c r="AL657" s="36"/>
      <c r="AM657" s="36"/>
      <c r="AN657" s="36">
        <f t="shared" si="962"/>
        <v>0</v>
      </c>
      <c r="AO657" s="36">
        <f t="shared" si="963"/>
        <v>0</v>
      </c>
      <c r="AQ657" s="57">
        <f>+$A$11</f>
        <v>68</v>
      </c>
      <c r="AR657" s="36"/>
      <c r="AS657" s="36"/>
      <c r="AT657" s="36">
        <f t="shared" si="964"/>
        <v>0</v>
      </c>
      <c r="AU657" s="36">
        <f t="shared" si="965"/>
        <v>0</v>
      </c>
      <c r="AW657" s="57">
        <f>+$A$11</f>
        <v>68</v>
      </c>
      <c r="AX657" s="36"/>
      <c r="AY657" s="36"/>
      <c r="AZ657" s="36">
        <f t="shared" si="966"/>
        <v>1</v>
      </c>
      <c r="BA657" s="36">
        <f t="shared" si="967"/>
        <v>68000</v>
      </c>
    </row>
    <row r="658" spans="1:53">
      <c r="A658" s="57">
        <f>+$A$12</f>
        <v>135</v>
      </c>
      <c r="B658" s="36"/>
      <c r="C658" s="36"/>
      <c r="D658" s="36">
        <f t="shared" si="950"/>
        <v>59</v>
      </c>
      <c r="E658" s="36">
        <f t="shared" si="951"/>
        <v>7965000</v>
      </c>
      <c r="G658" s="57">
        <f>+$A$12</f>
        <v>135</v>
      </c>
      <c r="H658" s="36"/>
      <c r="I658" s="36"/>
      <c r="J658" s="36">
        <f t="shared" si="952"/>
        <v>0</v>
      </c>
      <c r="K658" s="36">
        <f t="shared" si="953"/>
        <v>0</v>
      </c>
      <c r="M658" s="57">
        <f>+$A$12</f>
        <v>135</v>
      </c>
      <c r="N658" s="36"/>
      <c r="O658" s="36"/>
      <c r="P658" s="36">
        <f t="shared" si="954"/>
        <v>0</v>
      </c>
      <c r="Q658" s="36">
        <f t="shared" si="955"/>
        <v>0</v>
      </c>
      <c r="S658" s="57">
        <f>+$A$12</f>
        <v>135</v>
      </c>
      <c r="T658" s="36"/>
      <c r="U658" s="36"/>
      <c r="V658" s="36">
        <f t="shared" si="956"/>
        <v>0</v>
      </c>
      <c r="W658" s="36">
        <f t="shared" si="957"/>
        <v>0</v>
      </c>
      <c r="Y658" s="57">
        <f>+$A$12</f>
        <v>135</v>
      </c>
      <c r="Z658" s="36"/>
      <c r="AA658" s="36"/>
      <c r="AB658" s="36">
        <f t="shared" si="958"/>
        <v>0</v>
      </c>
      <c r="AC658" s="36">
        <f t="shared" si="959"/>
        <v>0</v>
      </c>
      <c r="AE658" s="57">
        <f>+$A$12</f>
        <v>135</v>
      </c>
      <c r="AF658" s="36"/>
      <c r="AG658" s="36"/>
      <c r="AH658" s="36">
        <f t="shared" si="960"/>
        <v>0</v>
      </c>
      <c r="AI658" s="36">
        <f t="shared" si="961"/>
        <v>0</v>
      </c>
      <c r="AK658" s="57">
        <f>+$A$12</f>
        <v>135</v>
      </c>
      <c r="AL658" s="36"/>
      <c r="AM658" s="36"/>
      <c r="AN658" s="36">
        <f t="shared" si="962"/>
        <v>0</v>
      </c>
      <c r="AO658" s="36">
        <f t="shared" si="963"/>
        <v>0</v>
      </c>
      <c r="AQ658" s="57">
        <f>+$A$12</f>
        <v>135</v>
      </c>
      <c r="AR658" s="36"/>
      <c r="AS658" s="36"/>
      <c r="AT658" s="36">
        <f t="shared" si="964"/>
        <v>0</v>
      </c>
      <c r="AU658" s="36">
        <f t="shared" si="965"/>
        <v>0</v>
      </c>
      <c r="AW658" s="57">
        <f>+$A$12</f>
        <v>135</v>
      </c>
      <c r="AX658" s="36"/>
      <c r="AY658" s="36"/>
      <c r="AZ658" s="36">
        <f t="shared" si="966"/>
        <v>59</v>
      </c>
      <c r="BA658" s="36">
        <f t="shared" si="967"/>
        <v>7965000</v>
      </c>
    </row>
    <row r="659" spans="1:53">
      <c r="A659" s="57">
        <f>+$A$13</f>
        <v>100</v>
      </c>
      <c r="B659" s="36"/>
      <c r="C659" s="36"/>
      <c r="D659" s="36">
        <f t="shared" si="950"/>
        <v>5</v>
      </c>
      <c r="E659" s="36">
        <f t="shared" si="951"/>
        <v>500000</v>
      </c>
      <c r="G659" s="57">
        <f>+$A$13</f>
        <v>100</v>
      </c>
      <c r="H659" s="36"/>
      <c r="I659" s="36"/>
      <c r="J659" s="36">
        <f t="shared" si="952"/>
        <v>0</v>
      </c>
      <c r="K659" s="36">
        <f t="shared" si="953"/>
        <v>0</v>
      </c>
      <c r="M659" s="57">
        <f>+$A$13</f>
        <v>100</v>
      </c>
      <c r="N659" s="36"/>
      <c r="O659" s="36"/>
      <c r="P659" s="36">
        <f t="shared" si="954"/>
        <v>0</v>
      </c>
      <c r="Q659" s="36">
        <f t="shared" si="955"/>
        <v>0</v>
      </c>
      <c r="S659" s="57">
        <f>+$A$13</f>
        <v>100</v>
      </c>
      <c r="T659" s="36"/>
      <c r="U659" s="36"/>
      <c r="V659" s="36">
        <f t="shared" si="956"/>
        <v>0</v>
      </c>
      <c r="W659" s="36">
        <f t="shared" si="957"/>
        <v>0</v>
      </c>
      <c r="Y659" s="57">
        <f>+$A$13</f>
        <v>100</v>
      </c>
      <c r="Z659" s="36"/>
      <c r="AA659" s="36"/>
      <c r="AB659" s="36">
        <f t="shared" si="958"/>
        <v>0</v>
      </c>
      <c r="AC659" s="36">
        <f t="shared" si="959"/>
        <v>0</v>
      </c>
      <c r="AE659" s="57">
        <f>+$A$13</f>
        <v>100</v>
      </c>
      <c r="AF659" s="36"/>
      <c r="AG659" s="36"/>
      <c r="AH659" s="36">
        <f t="shared" si="960"/>
        <v>0</v>
      </c>
      <c r="AI659" s="36">
        <f t="shared" si="961"/>
        <v>0</v>
      </c>
      <c r="AK659" s="57">
        <f>+$A$13</f>
        <v>100</v>
      </c>
      <c r="AL659" s="36"/>
      <c r="AM659" s="36"/>
      <c r="AN659" s="36">
        <f t="shared" si="962"/>
        <v>0</v>
      </c>
      <c r="AO659" s="36">
        <f t="shared" si="963"/>
        <v>0</v>
      </c>
      <c r="AQ659" s="57">
        <f>+$A$13</f>
        <v>100</v>
      </c>
      <c r="AR659" s="36"/>
      <c r="AS659" s="36"/>
      <c r="AT659" s="36">
        <f t="shared" si="964"/>
        <v>0</v>
      </c>
      <c r="AU659" s="36">
        <f t="shared" si="965"/>
        <v>0</v>
      </c>
      <c r="AW659" s="57">
        <f>+$A$13</f>
        <v>100</v>
      </c>
      <c r="AX659" s="36"/>
      <c r="AY659" s="36"/>
      <c r="AZ659" s="36">
        <f t="shared" si="966"/>
        <v>5</v>
      </c>
      <c r="BA659" s="36">
        <f t="shared" si="967"/>
        <v>500000</v>
      </c>
    </row>
    <row r="660" spans="1:53">
      <c r="A660" s="57">
        <f>+$A$14</f>
        <v>35</v>
      </c>
      <c r="B660" s="36"/>
      <c r="C660" s="36"/>
      <c r="D660" s="36">
        <f t="shared" si="950"/>
        <v>34</v>
      </c>
      <c r="E660" s="36">
        <f t="shared" si="951"/>
        <v>1190000</v>
      </c>
      <c r="G660" s="57">
        <f>+$A$14</f>
        <v>35</v>
      </c>
      <c r="H660" s="36"/>
      <c r="I660" s="36"/>
      <c r="J660" s="36">
        <f t="shared" si="952"/>
        <v>0</v>
      </c>
      <c r="K660" s="36">
        <f t="shared" si="953"/>
        <v>0</v>
      </c>
      <c r="M660" s="57">
        <f>+$A$14</f>
        <v>35</v>
      </c>
      <c r="N660" s="36"/>
      <c r="O660" s="36"/>
      <c r="P660" s="36">
        <f t="shared" si="954"/>
        <v>0</v>
      </c>
      <c r="Q660" s="36">
        <f t="shared" si="955"/>
        <v>0</v>
      </c>
      <c r="S660" s="57">
        <f>+$A$14</f>
        <v>35</v>
      </c>
      <c r="T660" s="36"/>
      <c r="U660" s="36"/>
      <c r="V660" s="36">
        <f t="shared" si="956"/>
        <v>0</v>
      </c>
      <c r="W660" s="36">
        <f t="shared" si="957"/>
        <v>0</v>
      </c>
      <c r="Y660" s="57">
        <f>+$A$14</f>
        <v>35</v>
      </c>
      <c r="Z660" s="36"/>
      <c r="AA660" s="36"/>
      <c r="AB660" s="36">
        <f t="shared" si="958"/>
        <v>0</v>
      </c>
      <c r="AC660" s="36">
        <f t="shared" si="959"/>
        <v>0</v>
      </c>
      <c r="AE660" s="57">
        <f>+$A$14</f>
        <v>35</v>
      </c>
      <c r="AF660" s="36"/>
      <c r="AG660" s="36"/>
      <c r="AH660" s="36">
        <f t="shared" si="960"/>
        <v>0</v>
      </c>
      <c r="AI660" s="36">
        <f t="shared" si="961"/>
        <v>0</v>
      </c>
      <c r="AK660" s="57">
        <f>+$A$14</f>
        <v>35</v>
      </c>
      <c r="AL660" s="36"/>
      <c r="AM660" s="36"/>
      <c r="AN660" s="36">
        <f t="shared" si="962"/>
        <v>0</v>
      </c>
      <c r="AO660" s="36">
        <f t="shared" si="963"/>
        <v>0</v>
      </c>
      <c r="AQ660" s="57">
        <f>+$A$14</f>
        <v>35</v>
      </c>
      <c r="AR660" s="36"/>
      <c r="AS660" s="36"/>
      <c r="AT660" s="36">
        <f t="shared" si="964"/>
        <v>0</v>
      </c>
      <c r="AU660" s="36">
        <f t="shared" si="965"/>
        <v>0</v>
      </c>
      <c r="AW660" s="57">
        <f>+$A$14</f>
        <v>35</v>
      </c>
      <c r="AX660" s="36"/>
      <c r="AY660" s="36"/>
      <c r="AZ660" s="36">
        <f t="shared" si="966"/>
        <v>34</v>
      </c>
      <c r="BA660" s="36">
        <f t="shared" si="967"/>
        <v>1190000</v>
      </c>
    </row>
    <row r="661" spans="1:53">
      <c r="A661" s="57">
        <f>+$A$15</f>
        <v>57</v>
      </c>
      <c r="B661" s="36"/>
      <c r="C661" s="36"/>
      <c r="D661" s="36">
        <f t="shared" si="950"/>
        <v>0</v>
      </c>
      <c r="E661" s="36">
        <f t="shared" si="951"/>
        <v>0</v>
      </c>
      <c r="G661" s="57">
        <f>+$A$15</f>
        <v>57</v>
      </c>
      <c r="H661" s="36"/>
      <c r="I661" s="36"/>
      <c r="J661" s="36">
        <f t="shared" si="952"/>
        <v>0</v>
      </c>
      <c r="K661" s="36">
        <f t="shared" si="953"/>
        <v>0</v>
      </c>
      <c r="M661" s="57">
        <f>+$A$15</f>
        <v>57</v>
      </c>
      <c r="N661" s="36"/>
      <c r="O661" s="36"/>
      <c r="P661" s="36">
        <f t="shared" si="954"/>
        <v>0</v>
      </c>
      <c r="Q661" s="36">
        <f t="shared" si="955"/>
        <v>0</v>
      </c>
      <c r="S661" s="57">
        <f>+$A$15</f>
        <v>57</v>
      </c>
      <c r="T661" s="36"/>
      <c r="U661" s="36"/>
      <c r="V661" s="36">
        <f t="shared" si="956"/>
        <v>0</v>
      </c>
      <c r="W661" s="36">
        <f t="shared" si="957"/>
        <v>0</v>
      </c>
      <c r="Y661" s="57">
        <f>+$A$15</f>
        <v>57</v>
      </c>
      <c r="Z661" s="36"/>
      <c r="AA661" s="36"/>
      <c r="AB661" s="36">
        <f t="shared" si="958"/>
        <v>0</v>
      </c>
      <c r="AC661" s="36">
        <f t="shared" si="959"/>
        <v>0</v>
      </c>
      <c r="AE661" s="57">
        <f>+$A$15</f>
        <v>57</v>
      </c>
      <c r="AF661" s="36"/>
      <c r="AG661" s="36"/>
      <c r="AH661" s="36">
        <f t="shared" si="960"/>
        <v>0</v>
      </c>
      <c r="AI661" s="36">
        <f t="shared" si="961"/>
        <v>0</v>
      </c>
      <c r="AK661" s="57">
        <f>+$A$15</f>
        <v>57</v>
      </c>
      <c r="AL661" s="36"/>
      <c r="AM661" s="36"/>
      <c r="AN661" s="36">
        <f t="shared" si="962"/>
        <v>0</v>
      </c>
      <c r="AO661" s="36">
        <f t="shared" si="963"/>
        <v>0</v>
      </c>
      <c r="AQ661" s="57">
        <f>+$A$15</f>
        <v>57</v>
      </c>
      <c r="AR661" s="36"/>
      <c r="AS661" s="36"/>
      <c r="AT661" s="36">
        <f t="shared" si="964"/>
        <v>0</v>
      </c>
      <c r="AU661" s="36">
        <f t="shared" si="965"/>
        <v>0</v>
      </c>
      <c r="AW661" s="57">
        <f>+$A$15</f>
        <v>57</v>
      </c>
      <c r="AX661" s="36"/>
      <c r="AY661" s="36"/>
      <c r="AZ661" s="36">
        <f t="shared" si="966"/>
        <v>0</v>
      </c>
      <c r="BA661" s="36">
        <f t="shared" si="967"/>
        <v>0</v>
      </c>
    </row>
    <row r="662" spans="1:53">
      <c r="A662" s="57">
        <f>+$A$16</f>
        <v>20</v>
      </c>
      <c r="B662" s="36"/>
      <c r="C662" s="36"/>
      <c r="D662" s="36">
        <f t="shared" si="950"/>
        <v>117</v>
      </c>
      <c r="E662" s="36">
        <f t="shared" si="951"/>
        <v>2340000</v>
      </c>
      <c r="G662" s="57">
        <f>+$A$16</f>
        <v>20</v>
      </c>
      <c r="H662" s="36"/>
      <c r="I662" s="36"/>
      <c r="J662" s="36">
        <f t="shared" si="952"/>
        <v>0</v>
      </c>
      <c r="K662" s="36">
        <f t="shared" si="953"/>
        <v>0</v>
      </c>
      <c r="M662" s="57">
        <f>+$A$16</f>
        <v>20</v>
      </c>
      <c r="N662" s="36"/>
      <c r="O662" s="36"/>
      <c r="P662" s="36">
        <f t="shared" si="954"/>
        <v>0</v>
      </c>
      <c r="Q662" s="36">
        <f t="shared" si="955"/>
        <v>0</v>
      </c>
      <c r="S662" s="57">
        <f>+$A$16</f>
        <v>20</v>
      </c>
      <c r="T662" s="36"/>
      <c r="U662" s="36"/>
      <c r="V662" s="36">
        <f t="shared" si="956"/>
        <v>0</v>
      </c>
      <c r="W662" s="36">
        <f t="shared" si="957"/>
        <v>0</v>
      </c>
      <c r="Y662" s="57">
        <f>+$A$16</f>
        <v>20</v>
      </c>
      <c r="Z662" s="36"/>
      <c r="AA662" s="36"/>
      <c r="AB662" s="36">
        <f t="shared" si="958"/>
        <v>0</v>
      </c>
      <c r="AC662" s="36">
        <f t="shared" si="959"/>
        <v>0</v>
      </c>
      <c r="AE662" s="57">
        <f>+$A$16</f>
        <v>20</v>
      </c>
      <c r="AF662" s="36"/>
      <c r="AG662" s="36"/>
      <c r="AH662" s="36">
        <f t="shared" si="960"/>
        <v>0</v>
      </c>
      <c r="AI662" s="36">
        <f t="shared" si="961"/>
        <v>0</v>
      </c>
      <c r="AK662" s="57">
        <f>+$A$16</f>
        <v>20</v>
      </c>
      <c r="AL662" s="36"/>
      <c r="AM662" s="36"/>
      <c r="AN662" s="36">
        <f t="shared" si="962"/>
        <v>0</v>
      </c>
      <c r="AO662" s="36">
        <f t="shared" si="963"/>
        <v>0</v>
      </c>
      <c r="AQ662" s="57">
        <f>+$A$16</f>
        <v>20</v>
      </c>
      <c r="AR662" s="36"/>
      <c r="AS662" s="36"/>
      <c r="AT662" s="36">
        <f t="shared" si="964"/>
        <v>0</v>
      </c>
      <c r="AU662" s="36">
        <f t="shared" si="965"/>
        <v>0</v>
      </c>
      <c r="AW662" s="57">
        <f>+$A$16</f>
        <v>20</v>
      </c>
      <c r="AX662" s="36"/>
      <c r="AY662" s="36"/>
      <c r="AZ662" s="36">
        <f t="shared" si="966"/>
        <v>117</v>
      </c>
      <c r="BA662" s="36">
        <f t="shared" si="967"/>
        <v>2340000</v>
      </c>
    </row>
    <row r="663" spans="1:53">
      <c r="A663" s="57">
        <f>+$A$17</f>
        <v>38</v>
      </c>
      <c r="B663" s="36"/>
      <c r="C663" s="36"/>
      <c r="D663" s="36">
        <f t="shared" si="950"/>
        <v>1</v>
      </c>
      <c r="E663" s="36">
        <f t="shared" si="951"/>
        <v>38000</v>
      </c>
      <c r="G663" s="57">
        <f>+$A$17</f>
        <v>38</v>
      </c>
      <c r="H663" s="36"/>
      <c r="I663" s="36"/>
      <c r="J663" s="36">
        <f t="shared" si="952"/>
        <v>0</v>
      </c>
      <c r="K663" s="36">
        <f t="shared" si="953"/>
        <v>0</v>
      </c>
      <c r="M663" s="57">
        <f>+$A$17</f>
        <v>38</v>
      </c>
      <c r="N663" s="36"/>
      <c r="O663" s="36"/>
      <c r="P663" s="36">
        <f t="shared" si="954"/>
        <v>0</v>
      </c>
      <c r="Q663" s="36">
        <f t="shared" si="955"/>
        <v>0</v>
      </c>
      <c r="S663" s="57">
        <f>+$A$17</f>
        <v>38</v>
      </c>
      <c r="T663" s="36"/>
      <c r="U663" s="36"/>
      <c r="V663" s="36">
        <f t="shared" si="956"/>
        <v>0</v>
      </c>
      <c r="W663" s="36">
        <f t="shared" si="957"/>
        <v>0</v>
      </c>
      <c r="Y663" s="57">
        <f>+$A$17</f>
        <v>38</v>
      </c>
      <c r="Z663" s="36"/>
      <c r="AA663" s="36"/>
      <c r="AB663" s="36">
        <f t="shared" si="958"/>
        <v>0</v>
      </c>
      <c r="AC663" s="36">
        <f t="shared" si="959"/>
        <v>0</v>
      </c>
      <c r="AE663" s="57">
        <f>+$A$17</f>
        <v>38</v>
      </c>
      <c r="AF663" s="36"/>
      <c r="AG663" s="36"/>
      <c r="AH663" s="36">
        <f t="shared" si="960"/>
        <v>0</v>
      </c>
      <c r="AI663" s="36">
        <f t="shared" si="961"/>
        <v>0</v>
      </c>
      <c r="AK663" s="57">
        <f>+$A$17</f>
        <v>38</v>
      </c>
      <c r="AL663" s="36"/>
      <c r="AM663" s="36"/>
      <c r="AN663" s="36">
        <f t="shared" si="962"/>
        <v>0</v>
      </c>
      <c r="AO663" s="36">
        <f t="shared" si="963"/>
        <v>0</v>
      </c>
      <c r="AQ663" s="57">
        <f>+$A$17</f>
        <v>38</v>
      </c>
      <c r="AR663" s="36"/>
      <c r="AS663" s="36"/>
      <c r="AT663" s="36">
        <f t="shared" si="964"/>
        <v>0</v>
      </c>
      <c r="AU663" s="36">
        <f t="shared" si="965"/>
        <v>0</v>
      </c>
      <c r="AW663" s="57">
        <f>+$A$17</f>
        <v>38</v>
      </c>
      <c r="AX663" s="36"/>
      <c r="AY663" s="36"/>
      <c r="AZ663" s="36">
        <f t="shared" si="966"/>
        <v>1</v>
      </c>
      <c r="BA663" s="36">
        <f t="shared" si="967"/>
        <v>38000</v>
      </c>
    </row>
    <row r="664" spans="1:53">
      <c r="A664" s="57">
        <f>+$A$18</f>
        <v>40</v>
      </c>
      <c r="B664" s="36"/>
      <c r="C664" s="36"/>
      <c r="D664" s="36">
        <f t="shared" si="950"/>
        <v>-4</v>
      </c>
      <c r="E664" s="36">
        <f t="shared" si="951"/>
        <v>-160000</v>
      </c>
      <c r="G664" s="57">
        <f>+$A$18</f>
        <v>40</v>
      </c>
      <c r="H664" s="36"/>
      <c r="I664" s="36"/>
      <c r="J664" s="36">
        <f t="shared" si="952"/>
        <v>0</v>
      </c>
      <c r="K664" s="36">
        <f t="shared" si="953"/>
        <v>0</v>
      </c>
      <c r="M664" s="57">
        <f>+$A$18</f>
        <v>40</v>
      </c>
      <c r="N664" s="36"/>
      <c r="O664" s="36"/>
      <c r="P664" s="36">
        <f t="shared" si="954"/>
        <v>0</v>
      </c>
      <c r="Q664" s="36">
        <f t="shared" si="955"/>
        <v>0</v>
      </c>
      <c r="S664" s="57">
        <f>+$A$18</f>
        <v>40</v>
      </c>
      <c r="T664" s="36"/>
      <c r="U664" s="36"/>
      <c r="V664" s="36">
        <f t="shared" si="956"/>
        <v>0</v>
      </c>
      <c r="W664" s="36">
        <f t="shared" si="957"/>
        <v>0</v>
      </c>
      <c r="Y664" s="57">
        <f>+$A$18</f>
        <v>40</v>
      </c>
      <c r="Z664" s="36"/>
      <c r="AA664" s="36"/>
      <c r="AB664" s="36">
        <f t="shared" si="958"/>
        <v>0</v>
      </c>
      <c r="AC664" s="36">
        <f t="shared" si="959"/>
        <v>0</v>
      </c>
      <c r="AE664" s="57">
        <f>+$A$18</f>
        <v>40</v>
      </c>
      <c r="AF664" s="36"/>
      <c r="AG664" s="36"/>
      <c r="AH664" s="36">
        <f t="shared" si="960"/>
        <v>0</v>
      </c>
      <c r="AI664" s="36">
        <f t="shared" si="961"/>
        <v>0</v>
      </c>
      <c r="AK664" s="57">
        <f>+$A$18</f>
        <v>40</v>
      </c>
      <c r="AL664" s="36"/>
      <c r="AM664" s="36"/>
      <c r="AN664" s="36">
        <f t="shared" si="962"/>
        <v>0</v>
      </c>
      <c r="AO664" s="36">
        <f t="shared" si="963"/>
        <v>0</v>
      </c>
      <c r="AQ664" s="57">
        <f>+$A$18</f>
        <v>40</v>
      </c>
      <c r="AR664" s="36"/>
      <c r="AS664" s="36"/>
      <c r="AT664" s="36">
        <f t="shared" si="964"/>
        <v>0</v>
      </c>
      <c r="AU664" s="36">
        <f t="shared" si="965"/>
        <v>0</v>
      </c>
      <c r="AW664" s="57">
        <f>+$A$18</f>
        <v>40</v>
      </c>
      <c r="AX664" s="36"/>
      <c r="AY664" s="36"/>
      <c r="AZ664" s="36">
        <f t="shared" si="966"/>
        <v>-4</v>
      </c>
      <c r="BA664" s="36">
        <f t="shared" si="967"/>
        <v>-160000</v>
      </c>
    </row>
    <row r="665" spans="1:53">
      <c r="A665" s="57">
        <f>+$A$19</f>
        <v>42</v>
      </c>
      <c r="B665" s="36"/>
      <c r="C665" s="36"/>
      <c r="D665" s="36">
        <f t="shared" si="950"/>
        <v>486</v>
      </c>
      <c r="E665" s="36">
        <f t="shared" si="951"/>
        <v>20412000</v>
      </c>
      <c r="G665" s="57">
        <f>+$A$19</f>
        <v>42</v>
      </c>
      <c r="H665" s="36"/>
      <c r="I665" s="36"/>
      <c r="J665" s="36">
        <f t="shared" si="952"/>
        <v>0</v>
      </c>
      <c r="K665" s="36">
        <f t="shared" si="953"/>
        <v>0</v>
      </c>
      <c r="M665" s="57">
        <f>+$A$19</f>
        <v>42</v>
      </c>
      <c r="N665" s="36"/>
      <c r="O665" s="36"/>
      <c r="P665" s="36">
        <f t="shared" si="954"/>
        <v>0</v>
      </c>
      <c r="Q665" s="36">
        <f t="shared" si="955"/>
        <v>0</v>
      </c>
      <c r="S665" s="57">
        <f>+$A$19</f>
        <v>42</v>
      </c>
      <c r="T665" s="36"/>
      <c r="U665" s="36"/>
      <c r="V665" s="36">
        <f t="shared" si="956"/>
        <v>0</v>
      </c>
      <c r="W665" s="36">
        <f t="shared" si="957"/>
        <v>0</v>
      </c>
      <c r="Y665" s="57">
        <f>+$A$19</f>
        <v>42</v>
      </c>
      <c r="Z665" s="36"/>
      <c r="AA665" s="36"/>
      <c r="AB665" s="36">
        <f t="shared" si="958"/>
        <v>0</v>
      </c>
      <c r="AC665" s="36">
        <f t="shared" si="959"/>
        <v>0</v>
      </c>
      <c r="AE665" s="57">
        <f>+$A$19</f>
        <v>42</v>
      </c>
      <c r="AF665" s="36"/>
      <c r="AG665" s="36"/>
      <c r="AH665" s="36">
        <f t="shared" si="960"/>
        <v>0</v>
      </c>
      <c r="AI665" s="36">
        <f t="shared" si="961"/>
        <v>0</v>
      </c>
      <c r="AK665" s="57">
        <f>+$A$19</f>
        <v>42</v>
      </c>
      <c r="AL665" s="36"/>
      <c r="AM665" s="36"/>
      <c r="AN665" s="36">
        <f t="shared" si="962"/>
        <v>0</v>
      </c>
      <c r="AO665" s="36">
        <f t="shared" si="963"/>
        <v>0</v>
      </c>
      <c r="AQ665" s="57">
        <f>+$A$19</f>
        <v>42</v>
      </c>
      <c r="AR665" s="36"/>
      <c r="AS665" s="36"/>
      <c r="AT665" s="36">
        <f t="shared" si="964"/>
        <v>0</v>
      </c>
      <c r="AU665" s="36">
        <f t="shared" si="965"/>
        <v>0</v>
      </c>
      <c r="AW665" s="57">
        <f>+$A$19</f>
        <v>42</v>
      </c>
      <c r="AX665" s="36"/>
      <c r="AY665" s="36"/>
      <c r="AZ665" s="36">
        <f t="shared" si="966"/>
        <v>486</v>
      </c>
      <c r="BA665" s="36">
        <f t="shared" si="967"/>
        <v>20412000</v>
      </c>
    </row>
    <row r="666" spans="1:53">
      <c r="A666" s="57">
        <f>+$A$20</f>
        <v>45</v>
      </c>
      <c r="B666" s="36"/>
      <c r="C666" s="36"/>
      <c r="D666" s="36">
        <f t="shared" si="950"/>
        <v>379</v>
      </c>
      <c r="E666" s="36">
        <f t="shared" si="951"/>
        <v>17055000</v>
      </c>
      <c r="G666" s="57">
        <f>+$A$20</f>
        <v>45</v>
      </c>
      <c r="H666" s="36"/>
      <c r="I666" s="36"/>
      <c r="J666" s="36">
        <f t="shared" si="952"/>
        <v>0</v>
      </c>
      <c r="K666" s="36">
        <f t="shared" si="953"/>
        <v>0</v>
      </c>
      <c r="M666" s="57">
        <f>+$A$20</f>
        <v>45</v>
      </c>
      <c r="N666" s="36"/>
      <c r="O666" s="36"/>
      <c r="P666" s="36">
        <f t="shared" si="954"/>
        <v>0</v>
      </c>
      <c r="Q666" s="36">
        <f t="shared" si="955"/>
        <v>0</v>
      </c>
      <c r="S666" s="57">
        <f>+$A$20</f>
        <v>45</v>
      </c>
      <c r="T666" s="36"/>
      <c r="U666" s="36"/>
      <c r="V666" s="36">
        <f t="shared" si="956"/>
        <v>0</v>
      </c>
      <c r="W666" s="36">
        <f t="shared" si="957"/>
        <v>0</v>
      </c>
      <c r="Y666" s="57">
        <f>+$A$20</f>
        <v>45</v>
      </c>
      <c r="Z666" s="36"/>
      <c r="AA666" s="36"/>
      <c r="AB666" s="36">
        <f t="shared" si="958"/>
        <v>0</v>
      </c>
      <c r="AC666" s="36">
        <f t="shared" si="959"/>
        <v>0</v>
      </c>
      <c r="AE666" s="57">
        <f>+$A$20</f>
        <v>45</v>
      </c>
      <c r="AF666" s="36"/>
      <c r="AG666" s="36"/>
      <c r="AH666" s="36">
        <f t="shared" si="960"/>
        <v>0</v>
      </c>
      <c r="AI666" s="36">
        <f t="shared" si="961"/>
        <v>0</v>
      </c>
      <c r="AK666" s="57">
        <f>+$A$20</f>
        <v>45</v>
      </c>
      <c r="AL666" s="36"/>
      <c r="AM666" s="36"/>
      <c r="AN666" s="36">
        <f t="shared" si="962"/>
        <v>0</v>
      </c>
      <c r="AO666" s="36">
        <f t="shared" si="963"/>
        <v>0</v>
      </c>
      <c r="AQ666" s="57">
        <f>+$A$20</f>
        <v>45</v>
      </c>
      <c r="AR666" s="36"/>
      <c r="AS666" s="36"/>
      <c r="AT666" s="36">
        <f t="shared" si="964"/>
        <v>0</v>
      </c>
      <c r="AU666" s="36">
        <f t="shared" si="965"/>
        <v>0</v>
      </c>
      <c r="AW666" s="57">
        <f>+$A$20</f>
        <v>45</v>
      </c>
      <c r="AX666" s="36"/>
      <c r="AY666" s="36"/>
      <c r="AZ666" s="36">
        <f t="shared" si="966"/>
        <v>379</v>
      </c>
      <c r="BA666" s="36">
        <f t="shared" si="967"/>
        <v>17055000</v>
      </c>
    </row>
    <row r="667" spans="1:53">
      <c r="A667" s="57">
        <f>+$A$21</f>
        <v>50</v>
      </c>
      <c r="B667" s="36"/>
      <c r="C667" s="36"/>
      <c r="D667" s="36">
        <f t="shared" si="950"/>
        <v>-26</v>
      </c>
      <c r="E667" s="36">
        <f t="shared" si="951"/>
        <v>-1300000</v>
      </c>
      <c r="G667" s="57">
        <f>+$A$21</f>
        <v>50</v>
      </c>
      <c r="H667" s="36"/>
      <c r="I667" s="36"/>
      <c r="J667" s="36">
        <f t="shared" si="952"/>
        <v>0</v>
      </c>
      <c r="K667" s="36">
        <f t="shared" si="953"/>
        <v>0</v>
      </c>
      <c r="M667" s="57">
        <f>+$A$21</f>
        <v>50</v>
      </c>
      <c r="N667" s="36"/>
      <c r="O667" s="36"/>
      <c r="P667" s="36">
        <f t="shared" si="954"/>
        <v>0</v>
      </c>
      <c r="Q667" s="36">
        <f t="shared" si="955"/>
        <v>0</v>
      </c>
      <c r="S667" s="57">
        <f>+$A$21</f>
        <v>50</v>
      </c>
      <c r="T667" s="36"/>
      <c r="U667" s="36"/>
      <c r="V667" s="36">
        <f t="shared" si="956"/>
        <v>0</v>
      </c>
      <c r="W667" s="36">
        <f t="shared" si="957"/>
        <v>0</v>
      </c>
      <c r="Y667" s="57">
        <f>+$A$21</f>
        <v>50</v>
      </c>
      <c r="Z667" s="36"/>
      <c r="AA667" s="36"/>
      <c r="AB667" s="36">
        <f t="shared" si="958"/>
        <v>0</v>
      </c>
      <c r="AC667" s="36">
        <f t="shared" si="959"/>
        <v>0</v>
      </c>
      <c r="AE667" s="57">
        <f>+$A$21</f>
        <v>50</v>
      </c>
      <c r="AF667" s="36"/>
      <c r="AG667" s="36"/>
      <c r="AH667" s="36">
        <f t="shared" si="960"/>
        <v>0</v>
      </c>
      <c r="AI667" s="36">
        <f t="shared" si="961"/>
        <v>0</v>
      </c>
      <c r="AK667" s="57">
        <f>+$A$21</f>
        <v>50</v>
      </c>
      <c r="AL667" s="36"/>
      <c r="AM667" s="36"/>
      <c r="AN667" s="36">
        <f t="shared" si="962"/>
        <v>0</v>
      </c>
      <c r="AO667" s="36">
        <f t="shared" si="963"/>
        <v>0</v>
      </c>
      <c r="AQ667" s="57">
        <f>+$A$21</f>
        <v>50</v>
      </c>
      <c r="AR667" s="36"/>
      <c r="AS667" s="36"/>
      <c r="AT667" s="36">
        <f t="shared" si="964"/>
        <v>0</v>
      </c>
      <c r="AU667" s="36">
        <f t="shared" si="965"/>
        <v>0</v>
      </c>
      <c r="AW667" s="57">
        <f>+$A$21</f>
        <v>50</v>
      </c>
      <c r="AX667" s="36"/>
      <c r="AY667" s="36"/>
      <c r="AZ667" s="36">
        <f t="shared" si="966"/>
        <v>-26</v>
      </c>
      <c r="BA667" s="36">
        <f t="shared" si="967"/>
        <v>-1300000</v>
      </c>
    </row>
    <row r="668" spans="1:53">
      <c r="A668" s="57">
        <f>+$A$22</f>
        <v>37</v>
      </c>
      <c r="B668" s="36"/>
      <c r="C668" s="36"/>
      <c r="D668" s="36">
        <f t="shared" si="950"/>
        <v>0</v>
      </c>
      <c r="E668" s="36">
        <f t="shared" si="951"/>
        <v>0</v>
      </c>
      <c r="G668" s="57">
        <f>+$A$22</f>
        <v>37</v>
      </c>
      <c r="H668" s="36"/>
      <c r="I668" s="36"/>
      <c r="J668" s="36">
        <f t="shared" si="952"/>
        <v>0</v>
      </c>
      <c r="K668" s="36">
        <f t="shared" si="953"/>
        <v>0</v>
      </c>
      <c r="M668" s="57">
        <f>+$A$22</f>
        <v>37</v>
      </c>
      <c r="N668" s="36"/>
      <c r="O668" s="36"/>
      <c r="P668" s="36">
        <f t="shared" si="954"/>
        <v>0</v>
      </c>
      <c r="Q668" s="36">
        <f t="shared" si="955"/>
        <v>0</v>
      </c>
      <c r="S668" s="57">
        <f>+$A$22</f>
        <v>37</v>
      </c>
      <c r="T668" s="36"/>
      <c r="U668" s="36"/>
      <c r="V668" s="36">
        <f t="shared" si="956"/>
        <v>0</v>
      </c>
      <c r="W668" s="36">
        <f t="shared" si="957"/>
        <v>0</v>
      </c>
      <c r="Y668" s="57">
        <f>+$A$22</f>
        <v>37</v>
      </c>
      <c r="Z668" s="36"/>
      <c r="AA668" s="36"/>
      <c r="AB668" s="36">
        <f t="shared" si="958"/>
        <v>0</v>
      </c>
      <c r="AC668" s="36">
        <f t="shared" si="959"/>
        <v>0</v>
      </c>
      <c r="AE668" s="57">
        <f>+$A$22</f>
        <v>37</v>
      </c>
      <c r="AF668" s="36"/>
      <c r="AG668" s="36"/>
      <c r="AH668" s="36">
        <f t="shared" si="960"/>
        <v>0</v>
      </c>
      <c r="AI668" s="36">
        <f t="shared" si="961"/>
        <v>0</v>
      </c>
      <c r="AK668" s="57">
        <f>+$A$22</f>
        <v>37</v>
      </c>
      <c r="AL668" s="36"/>
      <c r="AM668" s="36"/>
      <c r="AN668" s="36">
        <f t="shared" si="962"/>
        <v>0</v>
      </c>
      <c r="AO668" s="36">
        <f t="shared" si="963"/>
        <v>0</v>
      </c>
      <c r="AQ668" s="57">
        <f>+$A$22</f>
        <v>37</v>
      </c>
      <c r="AR668" s="36"/>
      <c r="AS668" s="36"/>
      <c r="AT668" s="36">
        <f t="shared" si="964"/>
        <v>0</v>
      </c>
      <c r="AU668" s="36">
        <f t="shared" si="965"/>
        <v>0</v>
      </c>
      <c r="AW668" s="57">
        <f>+$A$22</f>
        <v>37</v>
      </c>
      <c r="AX668" s="36"/>
      <c r="AY668" s="36"/>
      <c r="AZ668" s="36">
        <f t="shared" si="966"/>
        <v>0</v>
      </c>
      <c r="BA668" s="36">
        <f t="shared" si="967"/>
        <v>0</v>
      </c>
    </row>
    <row r="669" spans="1:53">
      <c r="A669" s="57">
        <f>+$A$23</f>
        <v>65</v>
      </c>
      <c r="B669" s="36"/>
      <c r="C669" s="36"/>
      <c r="D669" s="36">
        <f t="shared" si="950"/>
        <v>-895</v>
      </c>
      <c r="E669" s="36">
        <f t="shared" si="951"/>
        <v>-58175000</v>
      </c>
      <c r="G669" s="57">
        <f>+$A$23</f>
        <v>65</v>
      </c>
      <c r="H669" s="36"/>
      <c r="I669" s="36"/>
      <c r="J669" s="36">
        <f t="shared" si="952"/>
        <v>0</v>
      </c>
      <c r="K669" s="36">
        <f t="shared" si="953"/>
        <v>0</v>
      </c>
      <c r="M669" s="57">
        <f>+$A$23</f>
        <v>65</v>
      </c>
      <c r="N669" s="36"/>
      <c r="O669" s="36"/>
      <c r="P669" s="36">
        <f t="shared" si="954"/>
        <v>0</v>
      </c>
      <c r="Q669" s="36">
        <f t="shared" si="955"/>
        <v>0</v>
      </c>
      <c r="S669" s="57">
        <f>+$A$23</f>
        <v>65</v>
      </c>
      <c r="T669" s="36"/>
      <c r="U669" s="36"/>
      <c r="V669" s="36">
        <f t="shared" si="956"/>
        <v>0</v>
      </c>
      <c r="W669" s="36">
        <f t="shared" si="957"/>
        <v>0</v>
      </c>
      <c r="Y669" s="57">
        <f>+$A$23</f>
        <v>65</v>
      </c>
      <c r="Z669" s="36"/>
      <c r="AA669" s="36"/>
      <c r="AB669" s="36">
        <f t="shared" si="958"/>
        <v>0</v>
      </c>
      <c r="AC669" s="36">
        <f t="shared" si="959"/>
        <v>0</v>
      </c>
      <c r="AE669" s="57">
        <f>+$A$23</f>
        <v>65</v>
      </c>
      <c r="AF669" s="36"/>
      <c r="AG669" s="36"/>
      <c r="AH669" s="36">
        <f t="shared" si="960"/>
        <v>0</v>
      </c>
      <c r="AI669" s="36">
        <f t="shared" si="961"/>
        <v>0</v>
      </c>
      <c r="AK669" s="57">
        <f>+$A$23</f>
        <v>65</v>
      </c>
      <c r="AL669" s="36"/>
      <c r="AM669" s="36"/>
      <c r="AN669" s="36">
        <f t="shared" si="962"/>
        <v>0</v>
      </c>
      <c r="AO669" s="36">
        <f t="shared" si="963"/>
        <v>0</v>
      </c>
      <c r="AQ669" s="57">
        <f>+$A$23</f>
        <v>65</v>
      </c>
      <c r="AR669" s="36"/>
      <c r="AS669" s="36"/>
      <c r="AT669" s="36">
        <f t="shared" si="964"/>
        <v>0</v>
      </c>
      <c r="AU669" s="36">
        <f t="shared" si="965"/>
        <v>0</v>
      </c>
      <c r="AW669" s="57">
        <f>+$A$23</f>
        <v>65</v>
      </c>
      <c r="AX669" s="36"/>
      <c r="AY669" s="36"/>
      <c r="AZ669" s="36">
        <f t="shared" si="966"/>
        <v>-895</v>
      </c>
      <c r="BA669" s="36">
        <f t="shared" si="967"/>
        <v>-58175000</v>
      </c>
    </row>
    <row r="670" spans="1:53">
      <c r="A670" s="57">
        <f>+$A$24</f>
        <v>52</v>
      </c>
      <c r="B670" s="36"/>
      <c r="C670" s="36"/>
      <c r="D670" s="36">
        <f t="shared" si="950"/>
        <v>35</v>
      </c>
      <c r="E670" s="36">
        <f t="shared" si="951"/>
        <v>1820000</v>
      </c>
      <c r="G670" s="57">
        <f>+$A$24</f>
        <v>52</v>
      </c>
      <c r="H670" s="36"/>
      <c r="I670" s="36"/>
      <c r="J670" s="36">
        <f t="shared" si="952"/>
        <v>0</v>
      </c>
      <c r="K670" s="36">
        <f t="shared" si="953"/>
        <v>0</v>
      </c>
      <c r="M670" s="57">
        <f>+$A$24</f>
        <v>52</v>
      </c>
      <c r="N670" s="36"/>
      <c r="O670" s="36"/>
      <c r="P670" s="36">
        <f t="shared" si="954"/>
        <v>0</v>
      </c>
      <c r="Q670" s="36">
        <f t="shared" si="955"/>
        <v>0</v>
      </c>
      <c r="S670" s="57">
        <f>+$A$24</f>
        <v>52</v>
      </c>
      <c r="T670" s="36"/>
      <c r="U670" s="36"/>
      <c r="V670" s="36">
        <f t="shared" si="956"/>
        <v>0</v>
      </c>
      <c r="W670" s="36">
        <f t="shared" si="957"/>
        <v>0</v>
      </c>
      <c r="Y670" s="57">
        <f>+$A$24</f>
        <v>52</v>
      </c>
      <c r="Z670" s="36"/>
      <c r="AA670" s="36"/>
      <c r="AB670" s="36">
        <f t="shared" si="958"/>
        <v>0</v>
      </c>
      <c r="AC670" s="36">
        <f t="shared" si="959"/>
        <v>0</v>
      </c>
      <c r="AE670" s="57">
        <f>+$A$24</f>
        <v>52</v>
      </c>
      <c r="AF670" s="36"/>
      <c r="AG670" s="36"/>
      <c r="AH670" s="36">
        <f t="shared" si="960"/>
        <v>0</v>
      </c>
      <c r="AI670" s="36">
        <f t="shared" si="961"/>
        <v>0</v>
      </c>
      <c r="AK670" s="57">
        <f>+$A$24</f>
        <v>52</v>
      </c>
      <c r="AL670" s="36"/>
      <c r="AM670" s="36"/>
      <c r="AN670" s="36">
        <f t="shared" si="962"/>
        <v>0</v>
      </c>
      <c r="AO670" s="36">
        <f t="shared" si="963"/>
        <v>0</v>
      </c>
      <c r="AQ670" s="57">
        <f>+$A$24</f>
        <v>52</v>
      </c>
      <c r="AR670" s="36"/>
      <c r="AS670" s="36"/>
      <c r="AT670" s="36">
        <f t="shared" si="964"/>
        <v>0</v>
      </c>
      <c r="AU670" s="36">
        <f t="shared" si="965"/>
        <v>0</v>
      </c>
      <c r="AW670" s="57">
        <f>+$A$24</f>
        <v>52</v>
      </c>
      <c r="AX670" s="36"/>
      <c r="AY670" s="36"/>
      <c r="AZ670" s="36">
        <f t="shared" si="966"/>
        <v>35</v>
      </c>
      <c r="BA670" s="36">
        <f t="shared" si="967"/>
        <v>1820000</v>
      </c>
    </row>
    <row r="671" spans="1:53">
      <c r="A671" s="57">
        <f>+$A$25</f>
        <v>85</v>
      </c>
      <c r="B671" s="36"/>
      <c r="C671" s="36"/>
      <c r="D671" s="36">
        <f t="shared" si="950"/>
        <v>219</v>
      </c>
      <c r="E671" s="36">
        <f t="shared" si="951"/>
        <v>18615000</v>
      </c>
      <c r="G671" s="57">
        <f>+$A$25</f>
        <v>85</v>
      </c>
      <c r="H671" s="36"/>
      <c r="I671" s="36"/>
      <c r="J671" s="36">
        <f t="shared" si="952"/>
        <v>0</v>
      </c>
      <c r="K671" s="36">
        <f t="shared" si="953"/>
        <v>0</v>
      </c>
      <c r="M671" s="57">
        <f>+$A$25</f>
        <v>85</v>
      </c>
      <c r="N671" s="36"/>
      <c r="O671" s="36"/>
      <c r="P671" s="36">
        <f t="shared" si="954"/>
        <v>0</v>
      </c>
      <c r="Q671" s="36">
        <f t="shared" si="955"/>
        <v>0</v>
      </c>
      <c r="S671" s="57">
        <f>+$A$25</f>
        <v>85</v>
      </c>
      <c r="T671" s="36"/>
      <c r="U671" s="36"/>
      <c r="V671" s="36">
        <f t="shared" si="956"/>
        <v>0</v>
      </c>
      <c r="W671" s="36">
        <f t="shared" si="957"/>
        <v>0</v>
      </c>
      <c r="Y671" s="57">
        <f>+$A$25</f>
        <v>85</v>
      </c>
      <c r="Z671" s="36"/>
      <c r="AA671" s="36"/>
      <c r="AB671" s="36">
        <f t="shared" si="958"/>
        <v>0</v>
      </c>
      <c r="AC671" s="36">
        <f t="shared" si="959"/>
        <v>0</v>
      </c>
      <c r="AE671" s="57">
        <f>+$A$25</f>
        <v>85</v>
      </c>
      <c r="AF671" s="36"/>
      <c r="AG671" s="36"/>
      <c r="AH671" s="36">
        <f t="shared" si="960"/>
        <v>0</v>
      </c>
      <c r="AI671" s="36">
        <f t="shared" si="961"/>
        <v>0</v>
      </c>
      <c r="AK671" s="57">
        <f>+$A$25</f>
        <v>85</v>
      </c>
      <c r="AL671" s="36"/>
      <c r="AM671" s="36"/>
      <c r="AN671" s="36">
        <f t="shared" si="962"/>
        <v>0</v>
      </c>
      <c r="AO671" s="36">
        <f t="shared" si="963"/>
        <v>0</v>
      </c>
      <c r="AQ671" s="57">
        <f>+$A$25</f>
        <v>85</v>
      </c>
      <c r="AR671" s="36"/>
      <c r="AS671" s="36"/>
      <c r="AT671" s="36">
        <f t="shared" si="964"/>
        <v>0</v>
      </c>
      <c r="AU671" s="36">
        <f t="shared" si="965"/>
        <v>0</v>
      </c>
      <c r="AW671" s="57">
        <f>+$A$25</f>
        <v>85</v>
      </c>
      <c r="AX671" s="36"/>
      <c r="AY671" s="36"/>
      <c r="AZ671" s="36">
        <f t="shared" si="966"/>
        <v>219</v>
      </c>
      <c r="BA671" s="36">
        <f t="shared" si="967"/>
        <v>18615000</v>
      </c>
    </row>
    <row r="672" spans="1:53">
      <c r="A672" s="57">
        <f>+$A$26</f>
        <v>55</v>
      </c>
      <c r="B672" s="36"/>
      <c r="C672" s="36"/>
      <c r="D672" s="36">
        <f t="shared" si="950"/>
        <v>3456</v>
      </c>
      <c r="E672" s="36">
        <f t="shared" si="951"/>
        <v>190080000</v>
      </c>
      <c r="G672" s="57">
        <f>+$A$26</f>
        <v>55</v>
      </c>
      <c r="H672" s="36"/>
      <c r="I672" s="36"/>
      <c r="J672" s="36">
        <f t="shared" si="952"/>
        <v>0</v>
      </c>
      <c r="K672" s="36">
        <f t="shared" si="953"/>
        <v>0</v>
      </c>
      <c r="M672" s="57">
        <f>+$A$26</f>
        <v>55</v>
      </c>
      <c r="N672" s="36"/>
      <c r="O672" s="36"/>
      <c r="P672" s="36">
        <f t="shared" si="954"/>
        <v>0</v>
      </c>
      <c r="Q672" s="36">
        <f t="shared" si="955"/>
        <v>0</v>
      </c>
      <c r="S672" s="57">
        <f>+$A$26</f>
        <v>55</v>
      </c>
      <c r="T672" s="36"/>
      <c r="U672" s="36"/>
      <c r="V672" s="36">
        <f t="shared" si="956"/>
        <v>0</v>
      </c>
      <c r="W672" s="36">
        <f t="shared" si="957"/>
        <v>0</v>
      </c>
      <c r="Y672" s="57">
        <f>+$A$26</f>
        <v>55</v>
      </c>
      <c r="Z672" s="36"/>
      <c r="AA672" s="36"/>
      <c r="AB672" s="36">
        <f t="shared" si="958"/>
        <v>0</v>
      </c>
      <c r="AC672" s="36">
        <f t="shared" si="959"/>
        <v>0</v>
      </c>
      <c r="AE672" s="57">
        <f>+$A$26</f>
        <v>55</v>
      </c>
      <c r="AF672" s="36"/>
      <c r="AG672" s="36"/>
      <c r="AH672" s="36">
        <f t="shared" si="960"/>
        <v>0</v>
      </c>
      <c r="AI672" s="36">
        <f t="shared" si="961"/>
        <v>0</v>
      </c>
      <c r="AK672" s="57">
        <f>+$A$26</f>
        <v>55</v>
      </c>
      <c r="AL672" s="36"/>
      <c r="AM672" s="36"/>
      <c r="AN672" s="36">
        <f t="shared" si="962"/>
        <v>0</v>
      </c>
      <c r="AO672" s="36">
        <f t="shared" si="963"/>
        <v>0</v>
      </c>
      <c r="AQ672" s="57">
        <f>+$A$26</f>
        <v>55</v>
      </c>
      <c r="AR672" s="36"/>
      <c r="AS672" s="36"/>
      <c r="AT672" s="36">
        <f t="shared" si="964"/>
        <v>0</v>
      </c>
      <c r="AU672" s="36">
        <f t="shared" si="965"/>
        <v>0</v>
      </c>
      <c r="AW672" s="57">
        <f>+$A$26</f>
        <v>55</v>
      </c>
      <c r="AX672" s="36"/>
      <c r="AY672" s="36"/>
      <c r="AZ672" s="36">
        <f t="shared" si="966"/>
        <v>3456</v>
      </c>
      <c r="BA672" s="36">
        <f t="shared" si="967"/>
        <v>190080000</v>
      </c>
    </row>
    <row r="673" spans="1:53">
      <c r="A673" s="57">
        <f>+$A$27</f>
        <v>120</v>
      </c>
      <c r="B673" s="36"/>
      <c r="C673" s="36"/>
      <c r="D673" s="36">
        <f t="shared" si="950"/>
        <v>-126</v>
      </c>
      <c r="E673" s="36">
        <f t="shared" si="951"/>
        <v>-15120000</v>
      </c>
      <c r="G673" s="57">
        <f>+$A$27</f>
        <v>120</v>
      </c>
      <c r="H673" s="36"/>
      <c r="I673" s="36"/>
      <c r="J673" s="36">
        <f t="shared" si="952"/>
        <v>0</v>
      </c>
      <c r="K673" s="36">
        <f t="shared" si="953"/>
        <v>0</v>
      </c>
      <c r="M673" s="57">
        <f>+$A$27</f>
        <v>120</v>
      </c>
      <c r="N673" s="36"/>
      <c r="O673" s="36"/>
      <c r="P673" s="36">
        <f t="shared" si="954"/>
        <v>0</v>
      </c>
      <c r="Q673" s="36">
        <f t="shared" si="955"/>
        <v>0</v>
      </c>
      <c r="S673" s="57">
        <f>+$A$27</f>
        <v>120</v>
      </c>
      <c r="T673" s="36"/>
      <c r="U673" s="36"/>
      <c r="V673" s="36">
        <f t="shared" si="956"/>
        <v>0</v>
      </c>
      <c r="W673" s="36">
        <f t="shared" si="957"/>
        <v>0</v>
      </c>
      <c r="Y673" s="57">
        <f>+$A$27</f>
        <v>120</v>
      </c>
      <c r="Z673" s="36"/>
      <c r="AA673" s="36"/>
      <c r="AB673" s="36">
        <f t="shared" si="958"/>
        <v>0</v>
      </c>
      <c r="AC673" s="36">
        <f t="shared" si="959"/>
        <v>0</v>
      </c>
      <c r="AE673" s="57">
        <f>+$A$27</f>
        <v>120</v>
      </c>
      <c r="AF673" s="36"/>
      <c r="AG673" s="36"/>
      <c r="AH673" s="36">
        <f t="shared" si="960"/>
        <v>0</v>
      </c>
      <c r="AI673" s="36">
        <f t="shared" si="961"/>
        <v>0</v>
      </c>
      <c r="AK673" s="57">
        <f>+$A$27</f>
        <v>120</v>
      </c>
      <c r="AL673" s="36"/>
      <c r="AM673" s="36"/>
      <c r="AN673" s="36">
        <f t="shared" si="962"/>
        <v>0</v>
      </c>
      <c r="AO673" s="36">
        <f t="shared" si="963"/>
        <v>0</v>
      </c>
      <c r="AQ673" s="57">
        <f>+$A$27</f>
        <v>120</v>
      </c>
      <c r="AR673" s="36"/>
      <c r="AS673" s="36"/>
      <c r="AT673" s="36">
        <f t="shared" si="964"/>
        <v>0</v>
      </c>
      <c r="AU673" s="36">
        <f t="shared" si="965"/>
        <v>0</v>
      </c>
      <c r="AW673" s="57">
        <f>+$A$27</f>
        <v>120</v>
      </c>
      <c r="AX673" s="36"/>
      <c r="AY673" s="36"/>
      <c r="AZ673" s="36">
        <f t="shared" si="966"/>
        <v>-126</v>
      </c>
      <c r="BA673" s="36">
        <f t="shared" si="967"/>
        <v>-15120000</v>
      </c>
    </row>
    <row r="674" spans="1:53">
      <c r="A674" s="57">
        <f>+$A$28</f>
        <v>72</v>
      </c>
      <c r="B674" s="36"/>
      <c r="C674" s="36"/>
      <c r="D674" s="36">
        <f t="shared" si="950"/>
        <v>14</v>
      </c>
      <c r="E674" s="36">
        <f t="shared" si="951"/>
        <v>1008000</v>
      </c>
      <c r="G674" s="57">
        <f>+$A$28</f>
        <v>72</v>
      </c>
      <c r="H674" s="36"/>
      <c r="I674" s="36"/>
      <c r="J674" s="36">
        <f t="shared" si="952"/>
        <v>0</v>
      </c>
      <c r="K674" s="36">
        <f t="shared" si="953"/>
        <v>0</v>
      </c>
      <c r="M674" s="57">
        <f>+$A$28</f>
        <v>72</v>
      </c>
      <c r="N674" s="36"/>
      <c r="O674" s="36"/>
      <c r="P674" s="36">
        <f t="shared" si="954"/>
        <v>0</v>
      </c>
      <c r="Q674" s="36">
        <f t="shared" si="955"/>
        <v>0</v>
      </c>
      <c r="S674" s="57">
        <f>+$A$28</f>
        <v>72</v>
      </c>
      <c r="T674" s="36"/>
      <c r="U674" s="36"/>
      <c r="V674" s="36">
        <f t="shared" si="956"/>
        <v>0</v>
      </c>
      <c r="W674" s="36">
        <f t="shared" si="957"/>
        <v>0</v>
      </c>
      <c r="Y674" s="57">
        <f>+$A$28</f>
        <v>72</v>
      </c>
      <c r="Z674" s="36"/>
      <c r="AA674" s="36"/>
      <c r="AB674" s="36">
        <f t="shared" si="958"/>
        <v>0</v>
      </c>
      <c r="AC674" s="36">
        <f t="shared" si="959"/>
        <v>0</v>
      </c>
      <c r="AE674" s="57">
        <f>+$A$28</f>
        <v>72</v>
      </c>
      <c r="AF674" s="36"/>
      <c r="AG674" s="36"/>
      <c r="AH674" s="36">
        <f t="shared" si="960"/>
        <v>0</v>
      </c>
      <c r="AI674" s="36">
        <f t="shared" si="961"/>
        <v>0</v>
      </c>
      <c r="AK674" s="57">
        <f>+$A$28</f>
        <v>72</v>
      </c>
      <c r="AL674" s="36"/>
      <c r="AM674" s="36"/>
      <c r="AN674" s="36">
        <f t="shared" si="962"/>
        <v>0</v>
      </c>
      <c r="AO674" s="36">
        <f t="shared" si="963"/>
        <v>0</v>
      </c>
      <c r="AQ674" s="57">
        <f>+$A$28</f>
        <v>72</v>
      </c>
      <c r="AR674" s="36"/>
      <c r="AS674" s="36"/>
      <c r="AT674" s="36">
        <f t="shared" si="964"/>
        <v>0</v>
      </c>
      <c r="AU674" s="36">
        <f t="shared" si="965"/>
        <v>0</v>
      </c>
      <c r="AW674" s="57">
        <f>+$A$28</f>
        <v>72</v>
      </c>
      <c r="AX674" s="36"/>
      <c r="AY674" s="36"/>
      <c r="AZ674" s="36">
        <f t="shared" si="966"/>
        <v>14</v>
      </c>
      <c r="BA674" s="36">
        <f t="shared" si="967"/>
        <v>1008000</v>
      </c>
    </row>
    <row r="675" spans="1:53">
      <c r="A675" s="57">
        <f>+$A$29</f>
        <v>105</v>
      </c>
      <c r="B675" s="36"/>
      <c r="C675" s="36"/>
      <c r="D675" s="36">
        <f t="shared" ref="D675" si="968">AZ641</f>
        <v>-24</v>
      </c>
      <c r="E675" s="36">
        <f t="shared" ref="E675" si="969">+D675*A675*1000</f>
        <v>-2520000</v>
      </c>
      <c r="G675" s="57">
        <f>+$A$29</f>
        <v>105</v>
      </c>
      <c r="H675" s="36"/>
      <c r="I675" s="36"/>
      <c r="J675" s="36">
        <f t="shared" ref="J675" si="970">+(H675*12)+I675</f>
        <v>0</v>
      </c>
      <c r="K675" s="36">
        <f t="shared" ref="K675" si="971">+J675*G675*1000</f>
        <v>0</v>
      </c>
      <c r="M675" s="57">
        <f>+$A$29</f>
        <v>105</v>
      </c>
      <c r="N675" s="36"/>
      <c r="O675" s="36"/>
      <c r="P675" s="36">
        <f t="shared" ref="P675" si="972">+(N675*12)+O675</f>
        <v>0</v>
      </c>
      <c r="Q675" s="36">
        <f t="shared" ref="Q675" si="973">+P675*M675*1000</f>
        <v>0</v>
      </c>
      <c r="S675" s="57">
        <f>+$A$29</f>
        <v>105</v>
      </c>
      <c r="T675" s="36"/>
      <c r="U675" s="36"/>
      <c r="V675" s="36">
        <f t="shared" ref="V675" si="974">+(T675*12)+U675</f>
        <v>0</v>
      </c>
      <c r="W675" s="36">
        <f t="shared" ref="W675" si="975">+V675*S675*1000</f>
        <v>0</v>
      </c>
      <c r="Y675" s="57">
        <f>+$A$29</f>
        <v>105</v>
      </c>
      <c r="Z675" s="36"/>
      <c r="AA675" s="36"/>
      <c r="AB675" s="36">
        <f t="shared" ref="AB675" si="976">+(Z675*12)+AA675</f>
        <v>0</v>
      </c>
      <c r="AC675" s="36">
        <f t="shared" ref="AC675" si="977">+AB675*Y675*1000</f>
        <v>0</v>
      </c>
      <c r="AE675" s="57">
        <f>+$A$29</f>
        <v>105</v>
      </c>
      <c r="AF675" s="36"/>
      <c r="AG675" s="36"/>
      <c r="AH675" s="36">
        <f t="shared" ref="AH675" si="978">+(AF675*12)+AG675</f>
        <v>0</v>
      </c>
      <c r="AI675" s="36">
        <f t="shared" ref="AI675" si="979">+AH675*AE675*1000</f>
        <v>0</v>
      </c>
      <c r="AK675" s="57">
        <f>+$A$29</f>
        <v>105</v>
      </c>
      <c r="AL675" s="36"/>
      <c r="AM675" s="36"/>
      <c r="AN675" s="36">
        <f t="shared" ref="AN675" si="980">+(AL675*12)+AM675</f>
        <v>0</v>
      </c>
      <c r="AO675" s="36">
        <f t="shared" ref="AO675" si="981">+AN675*AK675*1000</f>
        <v>0</v>
      </c>
      <c r="AQ675" s="57">
        <f>+$A$29</f>
        <v>105</v>
      </c>
      <c r="AR675" s="36"/>
      <c r="AS675" s="36"/>
      <c r="AT675" s="36">
        <f t="shared" ref="AT675" si="982">+(AR675*12)+AS675</f>
        <v>0</v>
      </c>
      <c r="AU675" s="36">
        <f t="shared" ref="AU675" si="983">+AT675*AQ675*1000</f>
        <v>0</v>
      </c>
      <c r="AW675" s="57">
        <f>+$A$29</f>
        <v>105</v>
      </c>
      <c r="AX675" s="36"/>
      <c r="AY675" s="36"/>
      <c r="AZ675" s="36">
        <f t="shared" ref="AZ675" si="984">+D675+J675-P675+V675+AB675-AH675+AN675-AT675</f>
        <v>-24</v>
      </c>
      <c r="BA675" s="36">
        <f t="shared" ref="BA675" si="985">+AZ675*AW675*1000</f>
        <v>-2520000</v>
      </c>
    </row>
    <row r="676" spans="1:53">
      <c r="A676" s="57">
        <f>+$A$30</f>
        <v>130</v>
      </c>
      <c r="B676" s="36"/>
      <c r="C676" s="36"/>
      <c r="D676" s="36">
        <f>AZ642</f>
        <v>-79</v>
      </c>
      <c r="E676" s="36">
        <f t="shared" si="951"/>
        <v>-10270000</v>
      </c>
      <c r="G676" s="57">
        <f>+$A$30</f>
        <v>130</v>
      </c>
      <c r="H676" s="36"/>
      <c r="I676" s="36"/>
      <c r="J676" s="36">
        <f t="shared" si="952"/>
        <v>0</v>
      </c>
      <c r="K676" s="36">
        <f t="shared" si="953"/>
        <v>0</v>
      </c>
      <c r="M676" s="57">
        <f>+$A$30</f>
        <v>130</v>
      </c>
      <c r="N676" s="36"/>
      <c r="O676" s="36"/>
      <c r="P676" s="36">
        <f t="shared" si="954"/>
        <v>0</v>
      </c>
      <c r="Q676" s="36">
        <f t="shared" si="955"/>
        <v>0</v>
      </c>
      <c r="S676" s="57">
        <f>+$A$30</f>
        <v>130</v>
      </c>
      <c r="T676" s="36"/>
      <c r="U676" s="36"/>
      <c r="V676" s="36">
        <f t="shared" si="956"/>
        <v>0</v>
      </c>
      <c r="W676" s="36">
        <f t="shared" si="957"/>
        <v>0</v>
      </c>
      <c r="Y676" s="57">
        <f>+$A$30</f>
        <v>130</v>
      </c>
      <c r="Z676" s="36"/>
      <c r="AA676" s="36"/>
      <c r="AB676" s="36">
        <f t="shared" si="958"/>
        <v>0</v>
      </c>
      <c r="AC676" s="36">
        <f t="shared" si="959"/>
        <v>0</v>
      </c>
      <c r="AE676" s="57">
        <f>+$A$30</f>
        <v>130</v>
      </c>
      <c r="AF676" s="36"/>
      <c r="AG676" s="36"/>
      <c r="AH676" s="36">
        <f t="shared" si="960"/>
        <v>0</v>
      </c>
      <c r="AI676" s="36">
        <f t="shared" si="961"/>
        <v>0</v>
      </c>
      <c r="AK676" s="57">
        <f>+$A$30</f>
        <v>130</v>
      </c>
      <c r="AL676" s="36"/>
      <c r="AM676" s="36"/>
      <c r="AN676" s="36">
        <f t="shared" si="962"/>
        <v>0</v>
      </c>
      <c r="AO676" s="36">
        <f t="shared" si="963"/>
        <v>0</v>
      </c>
      <c r="AQ676" s="57">
        <f>+$A$30</f>
        <v>130</v>
      </c>
      <c r="AR676" s="36"/>
      <c r="AS676" s="36"/>
      <c r="AT676" s="36">
        <f t="shared" si="964"/>
        <v>0</v>
      </c>
      <c r="AU676" s="36">
        <f t="shared" si="965"/>
        <v>0</v>
      </c>
      <c r="AW676" s="57">
        <f>+$A$30</f>
        <v>130</v>
      </c>
      <c r="AX676" s="36"/>
      <c r="AY676" s="36"/>
      <c r="AZ676" s="36">
        <f t="shared" si="966"/>
        <v>-79</v>
      </c>
      <c r="BA676" s="36">
        <f t="shared" si="967"/>
        <v>-10270000</v>
      </c>
    </row>
    <row r="678" spans="1:53">
      <c r="B678" s="36">
        <f>SUM(B650:B676)</f>
        <v>0</v>
      </c>
      <c r="C678" s="36">
        <f>SUM(C650:C676)</f>
        <v>0</v>
      </c>
      <c r="D678" s="36">
        <f>SUM(D650:D676)</f>
        <v>3627</v>
      </c>
      <c r="E678" s="36">
        <f>SUM(E650:E676)</f>
        <v>165215000</v>
      </c>
      <c r="H678" s="36">
        <f>SUM(H650:H676)</f>
        <v>0</v>
      </c>
      <c r="I678" s="36">
        <f>SUM(I650:I676)</f>
        <v>0</v>
      </c>
      <c r="J678" s="36">
        <f>SUM(J650:J676)</f>
        <v>0</v>
      </c>
      <c r="K678" s="36">
        <f>SUM(K650:K676)</f>
        <v>0</v>
      </c>
      <c r="N678" s="36">
        <f>SUM(N650:N676)</f>
        <v>0</v>
      </c>
      <c r="O678" s="36">
        <f>SUM(O650:O676)</f>
        <v>0</v>
      </c>
      <c r="P678" s="36">
        <f>SUM(P650:P676)</f>
        <v>0</v>
      </c>
      <c r="Q678" s="36">
        <f>SUM(Q650:Q676)</f>
        <v>0</v>
      </c>
      <c r="T678" s="36">
        <f>SUM(T650:T676)</f>
        <v>0</v>
      </c>
      <c r="U678" s="36">
        <f>SUM(U650:U676)</f>
        <v>0</v>
      </c>
      <c r="V678" s="36">
        <f>SUM(V650:V676)</f>
        <v>0</v>
      </c>
      <c r="W678" s="36">
        <f>SUM(W650:W676)</f>
        <v>0</v>
      </c>
      <c r="Z678" s="36">
        <f>SUM(Z650:Z676)</f>
        <v>0</v>
      </c>
      <c r="AA678" s="36">
        <f>SUM(AA650:AA676)</f>
        <v>0</v>
      </c>
      <c r="AB678" s="36">
        <f>SUM(AB650:AB676)</f>
        <v>0</v>
      </c>
      <c r="AC678" s="36">
        <f>SUM(AC650:AC676)</f>
        <v>0</v>
      </c>
      <c r="AF678" s="36">
        <f>SUM(AF650:AF676)</f>
        <v>0</v>
      </c>
      <c r="AG678" s="36">
        <f>SUM(AG650:AG676)</f>
        <v>0</v>
      </c>
      <c r="AH678" s="36">
        <f>SUM(AH650:AH676)</f>
        <v>0</v>
      </c>
      <c r="AI678" s="36">
        <f>SUM(AI650:AI676)</f>
        <v>0</v>
      </c>
      <c r="AL678" s="36">
        <f>SUM(AL650:AL676)</f>
        <v>0</v>
      </c>
      <c r="AM678" s="36">
        <f>SUM(AM650:AM676)</f>
        <v>0</v>
      </c>
      <c r="AN678" s="36">
        <f>SUM(AN650:AN676)</f>
        <v>0</v>
      </c>
      <c r="AO678" s="36">
        <f>SUM(AO650:AO676)</f>
        <v>0</v>
      </c>
      <c r="AR678" s="36">
        <f>SUM(AR650:AR676)</f>
        <v>0</v>
      </c>
      <c r="AS678" s="36">
        <f>SUM(AS650:AS676)</f>
        <v>0</v>
      </c>
      <c r="AT678" s="36">
        <f>SUM(AT650:AT676)</f>
        <v>0</v>
      </c>
      <c r="AU678" s="36">
        <f>SUM(AU650:AU676)</f>
        <v>0</v>
      </c>
      <c r="AX678" s="36">
        <f>SUM(AX650:AX676)</f>
        <v>0</v>
      </c>
      <c r="AY678" s="36">
        <f>SUM(AY650:AY676)</f>
        <v>0</v>
      </c>
      <c r="AZ678" s="36">
        <f>SUM(AZ650:AZ676)</f>
        <v>3627</v>
      </c>
      <c r="BA678" s="36">
        <f>SUM(BA650:BA676)</f>
        <v>165215000</v>
      </c>
    </row>
    <row r="679" spans="1:53">
      <c r="A679" s="37"/>
      <c r="B679" s="37"/>
      <c r="C679" s="37"/>
      <c r="D679" s="37"/>
      <c r="E679" s="37"/>
      <c r="F679" s="286"/>
      <c r="G679" s="37"/>
      <c r="H679" s="37">
        <v>0</v>
      </c>
      <c r="I679" s="37">
        <v>0</v>
      </c>
      <c r="J679" s="37"/>
      <c r="K679" s="37"/>
      <c r="L679" s="286"/>
      <c r="M679" s="37"/>
      <c r="N679" s="37">
        <v>0</v>
      </c>
      <c r="O679" s="37">
        <v>0</v>
      </c>
      <c r="P679" s="37"/>
      <c r="Q679" s="37"/>
      <c r="R679" s="286"/>
      <c r="S679" s="37"/>
      <c r="T679" s="37"/>
      <c r="U679" s="37"/>
      <c r="V679" s="37"/>
      <c r="W679" s="37"/>
      <c r="X679" s="286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</row>
    <row r="680" spans="1:53">
      <c r="H680" s="54" t="b">
        <f>+H679='Nota Masuk'!E436</f>
        <v>1</v>
      </c>
      <c r="I680" s="54" t="b">
        <f>+I679='Nota Masuk'!F436</f>
        <v>1</v>
      </c>
      <c r="K680" s="54" t="b">
        <f>+K678='Nota Masuk'!J435</f>
        <v>1</v>
      </c>
      <c r="N680" s="54" t="b">
        <f>+N679='Nota Jual'!D1372</f>
        <v>1</v>
      </c>
      <c r="O680" s="54" t="b">
        <f>+O679='Nota Jual'!E1372</f>
        <v>1</v>
      </c>
      <c r="Q680" s="54" t="b">
        <f>+Q678='Nota Jual'!G1371</f>
        <v>1</v>
      </c>
      <c r="V680" s="54" t="b">
        <f>+V678='Nota Jual'!H1371</f>
        <v>1</v>
      </c>
      <c r="W680" s="54" t="b">
        <f>+W678='Nota Jual'!I1371</f>
        <v>1</v>
      </c>
    </row>
    <row r="681" spans="1:53">
      <c r="A681" s="54" t="s">
        <v>24</v>
      </c>
      <c r="B681" s="54">
        <f>+'Nota Jual'!B1374</f>
        <v>0</v>
      </c>
      <c r="C681" s="54">
        <f>+'Nota Jual'!A1374</f>
        <v>0</v>
      </c>
    </row>
    <row r="682" spans="1:53">
      <c r="A682" s="55" t="s">
        <v>25</v>
      </c>
      <c r="B682" s="55"/>
      <c r="C682" s="55"/>
      <c r="D682" s="55"/>
      <c r="E682" s="55"/>
      <c r="F682" s="285"/>
      <c r="G682" s="55" t="s">
        <v>26</v>
      </c>
      <c r="H682" s="55"/>
      <c r="I682" s="55"/>
      <c r="J682" s="55"/>
      <c r="K682" s="55"/>
      <c r="L682" s="285"/>
      <c r="M682" s="55" t="s">
        <v>27</v>
      </c>
      <c r="N682" s="55"/>
      <c r="O682" s="55"/>
      <c r="P682" s="55"/>
      <c r="Q682" s="55"/>
      <c r="R682" s="285"/>
      <c r="S682" s="55" t="s">
        <v>37</v>
      </c>
      <c r="T682" s="55"/>
      <c r="U682" s="55"/>
      <c r="V682" s="55"/>
      <c r="W682" s="55"/>
      <c r="X682" s="285"/>
      <c r="Y682" s="55" t="s">
        <v>29</v>
      </c>
      <c r="Z682" s="55"/>
      <c r="AA682" s="55"/>
      <c r="AB682" s="55"/>
      <c r="AC682" s="55"/>
      <c r="AD682" s="55"/>
      <c r="AE682" s="55" t="s">
        <v>30</v>
      </c>
      <c r="AF682" s="55"/>
      <c r="AG682" s="55"/>
      <c r="AH682" s="55"/>
      <c r="AI682" s="55"/>
      <c r="AJ682" s="55"/>
      <c r="AK682" s="55" t="s">
        <v>31</v>
      </c>
      <c r="AL682" s="55"/>
      <c r="AM682" s="55"/>
      <c r="AN682" s="55"/>
      <c r="AO682" s="55"/>
      <c r="AP682" s="55"/>
      <c r="AQ682" s="55" t="s">
        <v>32</v>
      </c>
      <c r="AR682" s="55"/>
      <c r="AS682" s="55"/>
      <c r="AT682" s="55"/>
      <c r="AU682" s="55"/>
      <c r="AV682" s="55"/>
      <c r="AW682" s="55" t="s">
        <v>33</v>
      </c>
      <c r="AX682" s="55"/>
      <c r="AY682" s="55"/>
      <c r="AZ682" s="55"/>
      <c r="BA682" s="55"/>
    </row>
    <row r="683" spans="1:53">
      <c r="A683" s="56" t="s">
        <v>34</v>
      </c>
      <c r="B683" s="56" t="s">
        <v>11</v>
      </c>
      <c r="C683" s="56" t="s">
        <v>12</v>
      </c>
      <c r="D683" s="56" t="s">
        <v>35</v>
      </c>
      <c r="E683" s="56" t="s">
        <v>36</v>
      </c>
      <c r="G683" s="56" t="s">
        <v>34</v>
      </c>
      <c r="H683" s="56" t="s">
        <v>11</v>
      </c>
      <c r="I683" s="56" t="s">
        <v>12</v>
      </c>
      <c r="J683" s="56" t="s">
        <v>35</v>
      </c>
      <c r="K683" s="56" t="s">
        <v>36</v>
      </c>
      <c r="M683" s="56" t="s">
        <v>34</v>
      </c>
      <c r="N683" s="56" t="s">
        <v>11</v>
      </c>
      <c r="O683" s="56" t="s">
        <v>12</v>
      </c>
      <c r="P683" s="56" t="s">
        <v>35</v>
      </c>
      <c r="Q683" s="56" t="s">
        <v>36</v>
      </c>
      <c r="S683" s="56" t="s">
        <v>34</v>
      </c>
      <c r="T683" s="56" t="s">
        <v>11</v>
      </c>
      <c r="U683" s="56" t="s">
        <v>12</v>
      </c>
      <c r="V683" s="56" t="s">
        <v>35</v>
      </c>
      <c r="W683" s="56" t="s">
        <v>36</v>
      </c>
      <c r="Y683" s="56" t="s">
        <v>34</v>
      </c>
      <c r="Z683" s="56" t="s">
        <v>11</v>
      </c>
      <c r="AA683" s="56" t="s">
        <v>12</v>
      </c>
      <c r="AB683" s="56" t="s">
        <v>35</v>
      </c>
      <c r="AC683" s="56" t="s">
        <v>36</v>
      </c>
      <c r="AE683" s="56" t="s">
        <v>34</v>
      </c>
      <c r="AF683" s="56" t="s">
        <v>11</v>
      </c>
      <c r="AG683" s="56" t="s">
        <v>12</v>
      </c>
      <c r="AH683" s="56" t="s">
        <v>35</v>
      </c>
      <c r="AI683" s="56" t="s">
        <v>36</v>
      </c>
      <c r="AK683" s="56" t="s">
        <v>34</v>
      </c>
      <c r="AL683" s="56" t="s">
        <v>11</v>
      </c>
      <c r="AM683" s="56" t="s">
        <v>12</v>
      </c>
      <c r="AN683" s="56" t="s">
        <v>35</v>
      </c>
      <c r="AO683" s="56" t="s">
        <v>36</v>
      </c>
      <c r="AQ683" s="56" t="s">
        <v>34</v>
      </c>
      <c r="AR683" s="56" t="s">
        <v>11</v>
      </c>
      <c r="AS683" s="56" t="s">
        <v>12</v>
      </c>
      <c r="AT683" s="56" t="s">
        <v>35</v>
      </c>
      <c r="AU683" s="56" t="s">
        <v>36</v>
      </c>
      <c r="AW683" s="56" t="s">
        <v>34</v>
      </c>
      <c r="AX683" s="56" t="s">
        <v>11</v>
      </c>
      <c r="AY683" s="56" t="s">
        <v>12</v>
      </c>
      <c r="AZ683" s="56" t="s">
        <v>35</v>
      </c>
      <c r="BA683" s="56" t="s">
        <v>36</v>
      </c>
    </row>
    <row r="684" spans="1:53">
      <c r="A684" s="57">
        <f>+$A$4</f>
        <v>75</v>
      </c>
      <c r="B684" s="36"/>
      <c r="C684" s="36"/>
      <c r="D684" s="36">
        <f t="shared" ref="D684" si="986">AZ650</f>
        <v>83</v>
      </c>
      <c r="E684" s="36">
        <f t="shared" ref="E684" si="987">+D684*A684*1000</f>
        <v>6225000</v>
      </c>
      <c r="G684" s="57">
        <f>+$A$4</f>
        <v>75</v>
      </c>
      <c r="H684" s="36"/>
      <c r="I684" s="36"/>
      <c r="J684" s="36">
        <f t="shared" ref="J684" si="988">+(H684*12)+I684</f>
        <v>0</v>
      </c>
      <c r="K684" s="36">
        <f t="shared" ref="K684" si="989">+J684*G684*1000</f>
        <v>0</v>
      </c>
      <c r="M684" s="57">
        <f>+$A$4</f>
        <v>75</v>
      </c>
      <c r="N684" s="36"/>
      <c r="O684" s="36"/>
      <c r="P684" s="36">
        <f t="shared" ref="P684" si="990">+(N684*12)+O684</f>
        <v>0</v>
      </c>
      <c r="Q684" s="36">
        <f t="shared" ref="Q684" si="991">+P684*M684*1000</f>
        <v>0</v>
      </c>
      <c r="S684" s="57">
        <f>+$A$4</f>
        <v>75</v>
      </c>
      <c r="T684" s="36"/>
      <c r="U684" s="36"/>
      <c r="V684" s="36">
        <f t="shared" ref="V684" si="992">+(T684*12)+U684</f>
        <v>0</v>
      </c>
      <c r="W684" s="36">
        <f t="shared" ref="W684" si="993">+V684*S684*1000</f>
        <v>0</v>
      </c>
      <c r="Y684" s="57">
        <f>+$A$4</f>
        <v>75</v>
      </c>
      <c r="Z684" s="36"/>
      <c r="AA684" s="36"/>
      <c r="AB684" s="36">
        <f t="shared" ref="AB684" si="994">+(Z684*12)+AA684</f>
        <v>0</v>
      </c>
      <c r="AC684" s="36">
        <f t="shared" ref="AC684" si="995">+AB684*Y684*1000</f>
        <v>0</v>
      </c>
      <c r="AE684" s="57">
        <f>+$A$4</f>
        <v>75</v>
      </c>
      <c r="AF684" s="36"/>
      <c r="AG684" s="36"/>
      <c r="AH684" s="36">
        <f t="shared" ref="AH684" si="996">+(AF684*12)+AG684</f>
        <v>0</v>
      </c>
      <c r="AI684" s="36">
        <f t="shared" ref="AI684" si="997">+AH684*AE684*1000</f>
        <v>0</v>
      </c>
      <c r="AK684" s="57">
        <f>+$A$4</f>
        <v>75</v>
      </c>
      <c r="AL684" s="36"/>
      <c r="AM684" s="36"/>
      <c r="AN684" s="36">
        <f t="shared" ref="AN684" si="998">+(AL684*12)+AM684</f>
        <v>0</v>
      </c>
      <c r="AO684" s="36">
        <f t="shared" ref="AO684" si="999">+AN684*AK684*1000</f>
        <v>0</v>
      </c>
      <c r="AQ684" s="57">
        <f>+$A$4</f>
        <v>75</v>
      </c>
      <c r="AR684" s="36"/>
      <c r="AS684" s="36"/>
      <c r="AT684" s="36">
        <f t="shared" ref="AT684" si="1000">+(AR684*12)+AS684</f>
        <v>0</v>
      </c>
      <c r="AU684" s="36">
        <f t="shared" ref="AU684" si="1001">+AT684*AQ684*1000</f>
        <v>0</v>
      </c>
      <c r="AW684" s="57">
        <f>+$A$4</f>
        <v>75</v>
      </c>
      <c r="AX684" s="36"/>
      <c r="AY684" s="36"/>
      <c r="AZ684" s="36">
        <f t="shared" ref="AZ684" si="1002">+D684+J684-P684+V684+AB684-AH684+AN684-AT684</f>
        <v>83</v>
      </c>
      <c r="BA684" s="36">
        <f t="shared" ref="BA684" si="1003">+AZ684*AW684*1000</f>
        <v>6225000</v>
      </c>
    </row>
    <row r="685" spans="1:53">
      <c r="A685" s="57">
        <f>$A$5</f>
        <v>58</v>
      </c>
      <c r="B685" s="36"/>
      <c r="C685" s="36"/>
      <c r="D685" s="36">
        <f t="shared" ref="D685:D708" si="1004">AZ651</f>
        <v>73</v>
      </c>
      <c r="E685" s="36">
        <f t="shared" ref="E685:E710" si="1005">+D685*A685*1000</f>
        <v>4234000</v>
      </c>
      <c r="G685" s="57">
        <f>$A$5</f>
        <v>58</v>
      </c>
      <c r="H685" s="36"/>
      <c r="I685" s="36"/>
      <c r="J685" s="36">
        <f t="shared" ref="J685:J710" si="1006">+(H685*12)+I685</f>
        <v>0</v>
      </c>
      <c r="K685" s="36">
        <f t="shared" ref="K685:K710" si="1007">+J685*G685*1000</f>
        <v>0</v>
      </c>
      <c r="M685" s="57">
        <f>$A$5</f>
        <v>58</v>
      </c>
      <c r="N685" s="36"/>
      <c r="O685" s="36"/>
      <c r="P685" s="36">
        <f t="shared" ref="P685:P710" si="1008">+(N685*12)+O685</f>
        <v>0</v>
      </c>
      <c r="Q685" s="36">
        <f t="shared" ref="Q685:Q710" si="1009">+P685*M685*1000</f>
        <v>0</v>
      </c>
      <c r="S685" s="57">
        <f>$A$5</f>
        <v>58</v>
      </c>
      <c r="T685" s="36"/>
      <c r="U685" s="36"/>
      <c r="V685" s="36">
        <f t="shared" ref="V685:V710" si="1010">+(T685*12)+U685</f>
        <v>0</v>
      </c>
      <c r="W685" s="36">
        <f t="shared" ref="W685:W710" si="1011">+V685*S685*1000</f>
        <v>0</v>
      </c>
      <c r="Y685" s="57">
        <f>$A$5</f>
        <v>58</v>
      </c>
      <c r="Z685" s="36"/>
      <c r="AA685" s="36"/>
      <c r="AB685" s="36">
        <f t="shared" ref="AB685:AB710" si="1012">+(Z685*12)+AA685</f>
        <v>0</v>
      </c>
      <c r="AC685" s="36">
        <f t="shared" ref="AC685:AC710" si="1013">+AB685*Y685*1000</f>
        <v>0</v>
      </c>
      <c r="AE685" s="57">
        <f>$A$5</f>
        <v>58</v>
      </c>
      <c r="AF685" s="36"/>
      <c r="AG685" s="36"/>
      <c r="AH685" s="36">
        <f t="shared" ref="AH685:AH710" si="1014">+(AF685*12)+AG685</f>
        <v>0</v>
      </c>
      <c r="AI685" s="36">
        <f t="shared" ref="AI685:AI710" si="1015">+AH685*AE685*1000</f>
        <v>0</v>
      </c>
      <c r="AK685" s="57">
        <f>$A$5</f>
        <v>58</v>
      </c>
      <c r="AL685" s="36"/>
      <c r="AM685" s="36"/>
      <c r="AN685" s="36">
        <f t="shared" ref="AN685:AN710" si="1016">+(AL685*12)+AM685</f>
        <v>0</v>
      </c>
      <c r="AO685" s="36">
        <f t="shared" ref="AO685:AO710" si="1017">+AN685*AK685*1000</f>
        <v>0</v>
      </c>
      <c r="AQ685" s="57">
        <f>$A$5</f>
        <v>58</v>
      </c>
      <c r="AR685" s="36"/>
      <c r="AS685" s="36"/>
      <c r="AT685" s="36">
        <f t="shared" ref="AT685:AT710" si="1018">+(AR685*12)+AS685</f>
        <v>0</v>
      </c>
      <c r="AU685" s="36">
        <f t="shared" ref="AU685:AU710" si="1019">+AT685*AQ685*1000</f>
        <v>0</v>
      </c>
      <c r="AW685" s="57">
        <f>$A$5</f>
        <v>58</v>
      </c>
      <c r="AX685" s="36"/>
      <c r="AY685" s="36"/>
      <c r="AZ685" s="36">
        <f t="shared" ref="AZ685:AZ710" si="1020">+D685+J685-P685+V685+AB685-AH685+AN685-AT685</f>
        <v>73</v>
      </c>
      <c r="BA685" s="36">
        <f t="shared" ref="BA685:BA710" si="1021">+AZ685*AW685*1000</f>
        <v>4234000</v>
      </c>
    </row>
    <row r="686" spans="1:53">
      <c r="A686" s="57">
        <f>+$A$6</f>
        <v>80</v>
      </c>
      <c r="B686" s="36"/>
      <c r="C686" s="36"/>
      <c r="D686" s="36">
        <f>AZ652</f>
        <v>-12</v>
      </c>
      <c r="E686" s="36">
        <f t="shared" si="1005"/>
        <v>-960000</v>
      </c>
      <c r="G686" s="57">
        <f>+$A$6</f>
        <v>80</v>
      </c>
      <c r="H686" s="36"/>
      <c r="I686" s="36"/>
      <c r="J686" s="36">
        <f t="shared" si="1006"/>
        <v>0</v>
      </c>
      <c r="K686" s="36">
        <f t="shared" si="1007"/>
        <v>0</v>
      </c>
      <c r="M686" s="57">
        <f>+$A$6</f>
        <v>80</v>
      </c>
      <c r="N686" s="36"/>
      <c r="O686" s="36"/>
      <c r="P686" s="36">
        <f t="shared" si="1008"/>
        <v>0</v>
      </c>
      <c r="Q686" s="36">
        <f t="shared" si="1009"/>
        <v>0</v>
      </c>
      <c r="S686" s="57">
        <f>+$A$6</f>
        <v>80</v>
      </c>
      <c r="T686" s="36"/>
      <c r="U686" s="36"/>
      <c r="V686" s="36">
        <f t="shared" si="1010"/>
        <v>0</v>
      </c>
      <c r="W686" s="36">
        <f t="shared" si="1011"/>
        <v>0</v>
      </c>
      <c r="Y686" s="57">
        <f>+$A$6</f>
        <v>80</v>
      </c>
      <c r="Z686" s="36"/>
      <c r="AA686" s="36"/>
      <c r="AB686" s="36">
        <f t="shared" si="1012"/>
        <v>0</v>
      </c>
      <c r="AC686" s="36">
        <f t="shared" si="1013"/>
        <v>0</v>
      </c>
      <c r="AE686" s="57">
        <f>+$A$6</f>
        <v>80</v>
      </c>
      <c r="AF686" s="36"/>
      <c r="AG686" s="36"/>
      <c r="AH686" s="36">
        <f t="shared" si="1014"/>
        <v>0</v>
      </c>
      <c r="AI686" s="36">
        <f t="shared" si="1015"/>
        <v>0</v>
      </c>
      <c r="AK686" s="57">
        <f>+$A$6</f>
        <v>80</v>
      </c>
      <c r="AL686" s="36"/>
      <c r="AM686" s="36"/>
      <c r="AN686" s="36">
        <f t="shared" si="1016"/>
        <v>0</v>
      </c>
      <c r="AO686" s="36">
        <f t="shared" si="1017"/>
        <v>0</v>
      </c>
      <c r="AQ686" s="57">
        <f>+$A$6</f>
        <v>80</v>
      </c>
      <c r="AR686" s="36"/>
      <c r="AS686" s="36"/>
      <c r="AT686" s="36">
        <f t="shared" si="1018"/>
        <v>0</v>
      </c>
      <c r="AU686" s="36">
        <f t="shared" si="1019"/>
        <v>0</v>
      </c>
      <c r="AW686" s="57">
        <f>+$A$6</f>
        <v>80</v>
      </c>
      <c r="AX686" s="36"/>
      <c r="AY686" s="36"/>
      <c r="AZ686" s="36">
        <f t="shared" si="1020"/>
        <v>-12</v>
      </c>
      <c r="BA686" s="36">
        <f t="shared" si="1021"/>
        <v>-960000</v>
      </c>
    </row>
    <row r="687" spans="1:53">
      <c r="A687" s="57">
        <f>+$A$7</f>
        <v>60</v>
      </c>
      <c r="B687" s="36"/>
      <c r="C687" s="36"/>
      <c r="D687" s="36">
        <f t="shared" si="1004"/>
        <v>78</v>
      </c>
      <c r="E687" s="36">
        <f t="shared" si="1005"/>
        <v>4680000</v>
      </c>
      <c r="G687" s="57">
        <f>+$A$7</f>
        <v>60</v>
      </c>
      <c r="H687" s="36"/>
      <c r="I687" s="36"/>
      <c r="J687" s="36">
        <f t="shared" si="1006"/>
        <v>0</v>
      </c>
      <c r="K687" s="36">
        <f t="shared" si="1007"/>
        <v>0</v>
      </c>
      <c r="M687" s="57">
        <f>+$A$7</f>
        <v>60</v>
      </c>
      <c r="N687" s="36"/>
      <c r="O687" s="36"/>
      <c r="P687" s="36">
        <f t="shared" si="1008"/>
        <v>0</v>
      </c>
      <c r="Q687" s="36">
        <f t="shared" si="1009"/>
        <v>0</v>
      </c>
      <c r="S687" s="57">
        <f>+$A$7</f>
        <v>60</v>
      </c>
      <c r="T687" s="36"/>
      <c r="U687" s="36"/>
      <c r="V687" s="36">
        <f t="shared" si="1010"/>
        <v>0</v>
      </c>
      <c r="W687" s="36">
        <f t="shared" si="1011"/>
        <v>0</v>
      </c>
      <c r="Y687" s="57">
        <f>+$A$7</f>
        <v>60</v>
      </c>
      <c r="Z687" s="36"/>
      <c r="AA687" s="36"/>
      <c r="AB687" s="36">
        <f t="shared" si="1012"/>
        <v>0</v>
      </c>
      <c r="AC687" s="36">
        <f t="shared" si="1013"/>
        <v>0</v>
      </c>
      <c r="AE687" s="57">
        <f>+$A$7</f>
        <v>60</v>
      </c>
      <c r="AF687" s="36"/>
      <c r="AG687" s="36"/>
      <c r="AH687" s="36">
        <f t="shared" si="1014"/>
        <v>0</v>
      </c>
      <c r="AI687" s="36">
        <f t="shared" si="1015"/>
        <v>0</v>
      </c>
      <c r="AK687" s="57">
        <f>+$A$7</f>
        <v>60</v>
      </c>
      <c r="AL687" s="36"/>
      <c r="AM687" s="36"/>
      <c r="AN687" s="36">
        <f t="shared" si="1016"/>
        <v>0</v>
      </c>
      <c r="AO687" s="36">
        <f t="shared" si="1017"/>
        <v>0</v>
      </c>
      <c r="AQ687" s="57">
        <f>+$A$7</f>
        <v>60</v>
      </c>
      <c r="AR687" s="36"/>
      <c r="AS687" s="36"/>
      <c r="AT687" s="36">
        <f t="shared" si="1018"/>
        <v>0</v>
      </c>
      <c r="AU687" s="36">
        <f t="shared" si="1019"/>
        <v>0</v>
      </c>
      <c r="AW687" s="57">
        <f>+$A$7</f>
        <v>60</v>
      </c>
      <c r="AX687" s="36"/>
      <c r="AY687" s="36"/>
      <c r="AZ687" s="36">
        <f t="shared" si="1020"/>
        <v>78</v>
      </c>
      <c r="BA687" s="36">
        <f t="shared" si="1021"/>
        <v>4680000</v>
      </c>
    </row>
    <row r="688" spans="1:53">
      <c r="A688" s="57">
        <f>+$A$8</f>
        <v>82</v>
      </c>
      <c r="B688" s="36"/>
      <c r="C688" s="36"/>
      <c r="D688" s="36">
        <f t="shared" si="1004"/>
        <v>25</v>
      </c>
      <c r="E688" s="36">
        <f t="shared" si="1005"/>
        <v>2050000</v>
      </c>
      <c r="G688" s="57">
        <f>+$A$8</f>
        <v>82</v>
      </c>
      <c r="H688" s="36"/>
      <c r="I688" s="36"/>
      <c r="J688" s="36">
        <f t="shared" si="1006"/>
        <v>0</v>
      </c>
      <c r="K688" s="36">
        <f t="shared" si="1007"/>
        <v>0</v>
      </c>
      <c r="M688" s="57">
        <f>+$A$8</f>
        <v>82</v>
      </c>
      <c r="N688" s="36"/>
      <c r="O688" s="36"/>
      <c r="P688" s="36">
        <f t="shared" si="1008"/>
        <v>0</v>
      </c>
      <c r="Q688" s="36">
        <f t="shared" si="1009"/>
        <v>0</v>
      </c>
      <c r="S688" s="57">
        <f>+$A$8</f>
        <v>82</v>
      </c>
      <c r="T688" s="36"/>
      <c r="U688" s="36"/>
      <c r="V688" s="36">
        <f t="shared" si="1010"/>
        <v>0</v>
      </c>
      <c r="W688" s="36">
        <f t="shared" si="1011"/>
        <v>0</v>
      </c>
      <c r="Y688" s="57">
        <f>+$A$8</f>
        <v>82</v>
      </c>
      <c r="Z688" s="36"/>
      <c r="AA688" s="36"/>
      <c r="AB688" s="36">
        <f t="shared" si="1012"/>
        <v>0</v>
      </c>
      <c r="AC688" s="36">
        <f t="shared" si="1013"/>
        <v>0</v>
      </c>
      <c r="AE688" s="57">
        <f>+$A$8</f>
        <v>82</v>
      </c>
      <c r="AF688" s="36"/>
      <c r="AG688" s="36"/>
      <c r="AH688" s="36">
        <f t="shared" si="1014"/>
        <v>0</v>
      </c>
      <c r="AI688" s="36">
        <f t="shared" si="1015"/>
        <v>0</v>
      </c>
      <c r="AK688" s="57">
        <f>+$A$8</f>
        <v>82</v>
      </c>
      <c r="AL688" s="36"/>
      <c r="AM688" s="36"/>
      <c r="AN688" s="36">
        <f t="shared" si="1016"/>
        <v>0</v>
      </c>
      <c r="AO688" s="36">
        <f t="shared" si="1017"/>
        <v>0</v>
      </c>
      <c r="AQ688" s="57">
        <f>+$A$8</f>
        <v>82</v>
      </c>
      <c r="AR688" s="36"/>
      <c r="AS688" s="36"/>
      <c r="AT688" s="36">
        <f t="shared" si="1018"/>
        <v>0</v>
      </c>
      <c r="AU688" s="36">
        <f t="shared" si="1019"/>
        <v>0</v>
      </c>
      <c r="AW688" s="57">
        <f>+$A$8</f>
        <v>82</v>
      </c>
      <c r="AX688" s="36"/>
      <c r="AY688" s="36"/>
      <c r="AZ688" s="36">
        <f t="shared" si="1020"/>
        <v>25</v>
      </c>
      <c r="BA688" s="36">
        <f t="shared" si="1021"/>
        <v>2050000</v>
      </c>
    </row>
    <row r="689" spans="1:53">
      <c r="A689" s="57">
        <f>+$A$9</f>
        <v>70</v>
      </c>
      <c r="B689" s="36"/>
      <c r="C689" s="36"/>
      <c r="D689" s="36">
        <f t="shared" si="1004"/>
        <v>4</v>
      </c>
      <c r="E689" s="36">
        <f t="shared" si="1005"/>
        <v>280000</v>
      </c>
      <c r="G689" s="57">
        <f>+$A$9</f>
        <v>70</v>
      </c>
      <c r="H689" s="36"/>
      <c r="I689" s="36"/>
      <c r="J689" s="36">
        <f t="shared" si="1006"/>
        <v>0</v>
      </c>
      <c r="K689" s="36">
        <f t="shared" si="1007"/>
        <v>0</v>
      </c>
      <c r="M689" s="57">
        <f>+$A$9</f>
        <v>70</v>
      </c>
      <c r="N689" s="36"/>
      <c r="O689" s="36"/>
      <c r="P689" s="36">
        <f t="shared" si="1008"/>
        <v>0</v>
      </c>
      <c r="Q689" s="36">
        <f t="shared" si="1009"/>
        <v>0</v>
      </c>
      <c r="S689" s="57">
        <f>+$A$9</f>
        <v>70</v>
      </c>
      <c r="T689" s="36"/>
      <c r="U689" s="36"/>
      <c r="V689" s="36">
        <f t="shared" si="1010"/>
        <v>0</v>
      </c>
      <c r="W689" s="36">
        <f t="shared" si="1011"/>
        <v>0</v>
      </c>
      <c r="Y689" s="57">
        <f>+$A$9</f>
        <v>70</v>
      </c>
      <c r="Z689" s="36"/>
      <c r="AA689" s="36"/>
      <c r="AB689" s="36">
        <f t="shared" si="1012"/>
        <v>0</v>
      </c>
      <c r="AC689" s="36">
        <f t="shared" si="1013"/>
        <v>0</v>
      </c>
      <c r="AE689" s="57">
        <f>+$A$9</f>
        <v>70</v>
      </c>
      <c r="AF689" s="36"/>
      <c r="AG689" s="36"/>
      <c r="AH689" s="36">
        <f t="shared" si="1014"/>
        <v>0</v>
      </c>
      <c r="AI689" s="36">
        <f t="shared" si="1015"/>
        <v>0</v>
      </c>
      <c r="AK689" s="57">
        <f>+$A$9</f>
        <v>70</v>
      </c>
      <c r="AL689" s="36"/>
      <c r="AM689" s="36"/>
      <c r="AN689" s="36">
        <f t="shared" si="1016"/>
        <v>0</v>
      </c>
      <c r="AO689" s="36">
        <f t="shared" si="1017"/>
        <v>0</v>
      </c>
      <c r="AQ689" s="57">
        <f>+$A$9</f>
        <v>70</v>
      </c>
      <c r="AR689" s="36"/>
      <c r="AS689" s="36"/>
      <c r="AT689" s="36">
        <f t="shared" si="1018"/>
        <v>0</v>
      </c>
      <c r="AU689" s="36">
        <f t="shared" si="1019"/>
        <v>0</v>
      </c>
      <c r="AW689" s="57">
        <f>+$A$9</f>
        <v>70</v>
      </c>
      <c r="AX689" s="36"/>
      <c r="AY689" s="36"/>
      <c r="AZ689" s="36">
        <f t="shared" si="1020"/>
        <v>4</v>
      </c>
      <c r="BA689" s="36">
        <f t="shared" si="1021"/>
        <v>280000</v>
      </c>
    </row>
    <row r="690" spans="1:53">
      <c r="A690" s="57">
        <f>+$A$10</f>
        <v>90</v>
      </c>
      <c r="B690" s="36"/>
      <c r="C690" s="36"/>
      <c r="D690" s="36">
        <f t="shared" si="1004"/>
        <v>-276</v>
      </c>
      <c r="E690" s="36">
        <f t="shared" si="1005"/>
        <v>-24840000</v>
      </c>
      <c r="G690" s="57">
        <f>+$A$10</f>
        <v>90</v>
      </c>
      <c r="H690" s="36"/>
      <c r="I690" s="36"/>
      <c r="J690" s="36">
        <f t="shared" si="1006"/>
        <v>0</v>
      </c>
      <c r="K690" s="36">
        <f t="shared" si="1007"/>
        <v>0</v>
      </c>
      <c r="M690" s="57">
        <f>+$A$10</f>
        <v>90</v>
      </c>
      <c r="N690" s="36"/>
      <c r="O690" s="36"/>
      <c r="P690" s="36">
        <f t="shared" si="1008"/>
        <v>0</v>
      </c>
      <c r="Q690" s="36">
        <f t="shared" si="1009"/>
        <v>0</v>
      </c>
      <c r="S690" s="57">
        <f>+$A$10</f>
        <v>90</v>
      </c>
      <c r="T690" s="36"/>
      <c r="U690" s="36"/>
      <c r="V690" s="36">
        <f t="shared" si="1010"/>
        <v>0</v>
      </c>
      <c r="W690" s="36">
        <f t="shared" si="1011"/>
        <v>0</v>
      </c>
      <c r="Y690" s="57">
        <f>+$A$10</f>
        <v>90</v>
      </c>
      <c r="Z690" s="36"/>
      <c r="AA690" s="36"/>
      <c r="AB690" s="36">
        <f t="shared" si="1012"/>
        <v>0</v>
      </c>
      <c r="AC690" s="36">
        <f t="shared" si="1013"/>
        <v>0</v>
      </c>
      <c r="AE690" s="57">
        <f>+$A$10</f>
        <v>90</v>
      </c>
      <c r="AF690" s="36"/>
      <c r="AG690" s="36"/>
      <c r="AH690" s="36">
        <f t="shared" si="1014"/>
        <v>0</v>
      </c>
      <c r="AI690" s="36">
        <f t="shared" si="1015"/>
        <v>0</v>
      </c>
      <c r="AK690" s="57">
        <f>+$A$10</f>
        <v>90</v>
      </c>
      <c r="AL690" s="36"/>
      <c r="AM690" s="36"/>
      <c r="AN690" s="36">
        <f t="shared" si="1016"/>
        <v>0</v>
      </c>
      <c r="AO690" s="36">
        <f t="shared" si="1017"/>
        <v>0</v>
      </c>
      <c r="AQ690" s="57">
        <f>+$A$10</f>
        <v>90</v>
      </c>
      <c r="AR690" s="36"/>
      <c r="AS690" s="36"/>
      <c r="AT690" s="36">
        <f t="shared" si="1018"/>
        <v>0</v>
      </c>
      <c r="AU690" s="36">
        <f t="shared" si="1019"/>
        <v>0</v>
      </c>
      <c r="AW690" s="57">
        <f>+$A$10</f>
        <v>90</v>
      </c>
      <c r="AX690" s="36"/>
      <c r="AY690" s="36"/>
      <c r="AZ690" s="36">
        <f t="shared" si="1020"/>
        <v>-276</v>
      </c>
      <c r="BA690" s="36">
        <f t="shared" si="1021"/>
        <v>-24840000</v>
      </c>
    </row>
    <row r="691" spans="1:53">
      <c r="A691" s="57">
        <f>+$A$11</f>
        <v>68</v>
      </c>
      <c r="B691" s="36"/>
      <c r="C691" s="36"/>
      <c r="D691" s="36">
        <f t="shared" si="1004"/>
        <v>1</v>
      </c>
      <c r="E691" s="36">
        <f t="shared" si="1005"/>
        <v>68000</v>
      </c>
      <c r="G691" s="57">
        <f>+$A$11</f>
        <v>68</v>
      </c>
      <c r="H691" s="36"/>
      <c r="I691" s="36"/>
      <c r="J691" s="36">
        <f t="shared" si="1006"/>
        <v>0</v>
      </c>
      <c r="K691" s="36">
        <f t="shared" si="1007"/>
        <v>0</v>
      </c>
      <c r="M691" s="57">
        <f>+$A$11</f>
        <v>68</v>
      </c>
      <c r="N691" s="36"/>
      <c r="O691" s="36"/>
      <c r="P691" s="36">
        <f t="shared" si="1008"/>
        <v>0</v>
      </c>
      <c r="Q691" s="36">
        <f t="shared" si="1009"/>
        <v>0</v>
      </c>
      <c r="S691" s="57">
        <f>+$A$11</f>
        <v>68</v>
      </c>
      <c r="T691" s="36"/>
      <c r="U691" s="36"/>
      <c r="V691" s="36">
        <f t="shared" si="1010"/>
        <v>0</v>
      </c>
      <c r="W691" s="36">
        <f t="shared" si="1011"/>
        <v>0</v>
      </c>
      <c r="Y691" s="57">
        <f>+$A$11</f>
        <v>68</v>
      </c>
      <c r="Z691" s="36"/>
      <c r="AA691" s="36"/>
      <c r="AB691" s="36">
        <f t="shared" si="1012"/>
        <v>0</v>
      </c>
      <c r="AC691" s="36">
        <f t="shared" si="1013"/>
        <v>0</v>
      </c>
      <c r="AE691" s="57">
        <f>+$A$11</f>
        <v>68</v>
      </c>
      <c r="AF691" s="36"/>
      <c r="AG691" s="36"/>
      <c r="AH691" s="36">
        <f t="shared" si="1014"/>
        <v>0</v>
      </c>
      <c r="AI691" s="36">
        <f t="shared" si="1015"/>
        <v>0</v>
      </c>
      <c r="AK691" s="57">
        <f>+$A$11</f>
        <v>68</v>
      </c>
      <c r="AL691" s="36"/>
      <c r="AM691" s="36"/>
      <c r="AN691" s="36">
        <f t="shared" si="1016"/>
        <v>0</v>
      </c>
      <c r="AO691" s="36">
        <f t="shared" si="1017"/>
        <v>0</v>
      </c>
      <c r="AQ691" s="57">
        <f>+$A$11</f>
        <v>68</v>
      </c>
      <c r="AR691" s="36"/>
      <c r="AS691" s="36"/>
      <c r="AT691" s="36">
        <f t="shared" si="1018"/>
        <v>0</v>
      </c>
      <c r="AU691" s="36">
        <f t="shared" si="1019"/>
        <v>0</v>
      </c>
      <c r="AW691" s="57">
        <f>+$A$11</f>
        <v>68</v>
      </c>
      <c r="AX691" s="36"/>
      <c r="AY691" s="36"/>
      <c r="AZ691" s="36">
        <f t="shared" si="1020"/>
        <v>1</v>
      </c>
      <c r="BA691" s="36">
        <f t="shared" si="1021"/>
        <v>68000</v>
      </c>
    </row>
    <row r="692" spans="1:53">
      <c r="A692" s="57">
        <f>+$A$12</f>
        <v>135</v>
      </c>
      <c r="B692" s="36"/>
      <c r="C692" s="36"/>
      <c r="D692" s="36">
        <f t="shared" si="1004"/>
        <v>59</v>
      </c>
      <c r="E692" s="36">
        <f t="shared" si="1005"/>
        <v>7965000</v>
      </c>
      <c r="G692" s="57">
        <f>+$A$12</f>
        <v>135</v>
      </c>
      <c r="H692" s="36"/>
      <c r="I692" s="36"/>
      <c r="J692" s="36">
        <f t="shared" si="1006"/>
        <v>0</v>
      </c>
      <c r="K692" s="36">
        <f t="shared" si="1007"/>
        <v>0</v>
      </c>
      <c r="M692" s="57">
        <f>+$A$12</f>
        <v>135</v>
      </c>
      <c r="N692" s="36"/>
      <c r="O692" s="36"/>
      <c r="P692" s="36">
        <f t="shared" si="1008"/>
        <v>0</v>
      </c>
      <c r="Q692" s="36">
        <f t="shared" si="1009"/>
        <v>0</v>
      </c>
      <c r="S692" s="57">
        <f>+$A$12</f>
        <v>135</v>
      </c>
      <c r="T692" s="36"/>
      <c r="U692" s="36"/>
      <c r="V692" s="36">
        <f t="shared" si="1010"/>
        <v>0</v>
      </c>
      <c r="W692" s="36">
        <f t="shared" si="1011"/>
        <v>0</v>
      </c>
      <c r="Y692" s="57">
        <f>+$A$12</f>
        <v>135</v>
      </c>
      <c r="Z692" s="36"/>
      <c r="AA692" s="36"/>
      <c r="AB692" s="36">
        <f t="shared" si="1012"/>
        <v>0</v>
      </c>
      <c r="AC692" s="36">
        <f t="shared" si="1013"/>
        <v>0</v>
      </c>
      <c r="AE692" s="57">
        <f>+$A$12</f>
        <v>135</v>
      </c>
      <c r="AF692" s="36"/>
      <c r="AG692" s="36"/>
      <c r="AH692" s="36">
        <f t="shared" si="1014"/>
        <v>0</v>
      </c>
      <c r="AI692" s="36">
        <f t="shared" si="1015"/>
        <v>0</v>
      </c>
      <c r="AK692" s="57">
        <f>+$A$12</f>
        <v>135</v>
      </c>
      <c r="AL692" s="36"/>
      <c r="AM692" s="36"/>
      <c r="AN692" s="36">
        <f t="shared" si="1016"/>
        <v>0</v>
      </c>
      <c r="AO692" s="36">
        <f t="shared" si="1017"/>
        <v>0</v>
      </c>
      <c r="AQ692" s="57">
        <f>+$A$12</f>
        <v>135</v>
      </c>
      <c r="AR692" s="36"/>
      <c r="AS692" s="36"/>
      <c r="AT692" s="36">
        <f t="shared" si="1018"/>
        <v>0</v>
      </c>
      <c r="AU692" s="36">
        <f t="shared" si="1019"/>
        <v>0</v>
      </c>
      <c r="AW692" s="57">
        <f>+$A$12</f>
        <v>135</v>
      </c>
      <c r="AX692" s="36"/>
      <c r="AY692" s="36"/>
      <c r="AZ692" s="36">
        <f t="shared" si="1020"/>
        <v>59</v>
      </c>
      <c r="BA692" s="36">
        <f t="shared" si="1021"/>
        <v>7965000</v>
      </c>
    </row>
    <row r="693" spans="1:53">
      <c r="A693" s="57">
        <f>+$A$13</f>
        <v>100</v>
      </c>
      <c r="B693" s="36"/>
      <c r="C693" s="36"/>
      <c r="D693" s="36">
        <f t="shared" si="1004"/>
        <v>5</v>
      </c>
      <c r="E693" s="36">
        <f t="shared" si="1005"/>
        <v>500000</v>
      </c>
      <c r="G693" s="57">
        <f>+$A$13</f>
        <v>100</v>
      </c>
      <c r="H693" s="36"/>
      <c r="I693" s="36"/>
      <c r="J693" s="36">
        <f t="shared" si="1006"/>
        <v>0</v>
      </c>
      <c r="K693" s="36">
        <f t="shared" si="1007"/>
        <v>0</v>
      </c>
      <c r="M693" s="57">
        <f>+$A$13</f>
        <v>100</v>
      </c>
      <c r="N693" s="36"/>
      <c r="O693" s="36"/>
      <c r="P693" s="36">
        <f t="shared" si="1008"/>
        <v>0</v>
      </c>
      <c r="Q693" s="36">
        <f t="shared" si="1009"/>
        <v>0</v>
      </c>
      <c r="S693" s="57">
        <f>+$A$13</f>
        <v>100</v>
      </c>
      <c r="T693" s="36"/>
      <c r="U693" s="36"/>
      <c r="V693" s="36">
        <f t="shared" si="1010"/>
        <v>0</v>
      </c>
      <c r="W693" s="36">
        <f t="shared" si="1011"/>
        <v>0</v>
      </c>
      <c r="Y693" s="57">
        <f>+$A$13</f>
        <v>100</v>
      </c>
      <c r="Z693" s="36"/>
      <c r="AA693" s="36"/>
      <c r="AB693" s="36">
        <f t="shared" si="1012"/>
        <v>0</v>
      </c>
      <c r="AC693" s="36">
        <f t="shared" si="1013"/>
        <v>0</v>
      </c>
      <c r="AE693" s="57">
        <f>+$A$13</f>
        <v>100</v>
      </c>
      <c r="AF693" s="36"/>
      <c r="AG693" s="36"/>
      <c r="AH693" s="36">
        <f t="shared" si="1014"/>
        <v>0</v>
      </c>
      <c r="AI693" s="36">
        <f t="shared" si="1015"/>
        <v>0</v>
      </c>
      <c r="AK693" s="57">
        <f>+$A$13</f>
        <v>100</v>
      </c>
      <c r="AL693" s="36"/>
      <c r="AM693" s="36"/>
      <c r="AN693" s="36">
        <f t="shared" si="1016"/>
        <v>0</v>
      </c>
      <c r="AO693" s="36">
        <f t="shared" si="1017"/>
        <v>0</v>
      </c>
      <c r="AQ693" s="57">
        <f>+$A$13</f>
        <v>100</v>
      </c>
      <c r="AR693" s="36"/>
      <c r="AS693" s="36"/>
      <c r="AT693" s="36">
        <f t="shared" si="1018"/>
        <v>0</v>
      </c>
      <c r="AU693" s="36">
        <f t="shared" si="1019"/>
        <v>0</v>
      </c>
      <c r="AW693" s="57">
        <f>+$A$13</f>
        <v>100</v>
      </c>
      <c r="AX693" s="36"/>
      <c r="AY693" s="36"/>
      <c r="AZ693" s="36">
        <f t="shared" si="1020"/>
        <v>5</v>
      </c>
      <c r="BA693" s="36">
        <f t="shared" si="1021"/>
        <v>500000</v>
      </c>
    </row>
    <row r="694" spans="1:53">
      <c r="A694" s="57">
        <f>+$A$14</f>
        <v>35</v>
      </c>
      <c r="B694" s="36"/>
      <c r="C694" s="36"/>
      <c r="D694" s="36">
        <f t="shared" si="1004"/>
        <v>34</v>
      </c>
      <c r="E694" s="36">
        <f t="shared" si="1005"/>
        <v>1190000</v>
      </c>
      <c r="G694" s="57">
        <f>+$A$14</f>
        <v>35</v>
      </c>
      <c r="H694" s="36"/>
      <c r="I694" s="36"/>
      <c r="J694" s="36">
        <f t="shared" si="1006"/>
        <v>0</v>
      </c>
      <c r="K694" s="36">
        <f t="shared" si="1007"/>
        <v>0</v>
      </c>
      <c r="M694" s="57">
        <f>+$A$14</f>
        <v>35</v>
      </c>
      <c r="N694" s="36"/>
      <c r="O694" s="36"/>
      <c r="P694" s="36">
        <f t="shared" si="1008"/>
        <v>0</v>
      </c>
      <c r="Q694" s="36">
        <f t="shared" si="1009"/>
        <v>0</v>
      </c>
      <c r="S694" s="57">
        <f>+$A$14</f>
        <v>35</v>
      </c>
      <c r="T694" s="36"/>
      <c r="U694" s="36"/>
      <c r="V694" s="36">
        <f t="shared" si="1010"/>
        <v>0</v>
      </c>
      <c r="W694" s="36">
        <f t="shared" si="1011"/>
        <v>0</v>
      </c>
      <c r="Y694" s="57">
        <f>+$A$14</f>
        <v>35</v>
      </c>
      <c r="Z694" s="36"/>
      <c r="AA694" s="36"/>
      <c r="AB694" s="36">
        <f t="shared" si="1012"/>
        <v>0</v>
      </c>
      <c r="AC694" s="36">
        <f t="shared" si="1013"/>
        <v>0</v>
      </c>
      <c r="AE694" s="57">
        <f>+$A$14</f>
        <v>35</v>
      </c>
      <c r="AF694" s="36"/>
      <c r="AG694" s="36"/>
      <c r="AH694" s="36">
        <f t="shared" si="1014"/>
        <v>0</v>
      </c>
      <c r="AI694" s="36">
        <f t="shared" si="1015"/>
        <v>0</v>
      </c>
      <c r="AK694" s="57">
        <f>+$A$14</f>
        <v>35</v>
      </c>
      <c r="AL694" s="36"/>
      <c r="AM694" s="36"/>
      <c r="AN694" s="36">
        <f t="shared" si="1016"/>
        <v>0</v>
      </c>
      <c r="AO694" s="36">
        <f t="shared" si="1017"/>
        <v>0</v>
      </c>
      <c r="AQ694" s="57">
        <f>+$A$14</f>
        <v>35</v>
      </c>
      <c r="AR694" s="36"/>
      <c r="AS694" s="36"/>
      <c r="AT694" s="36">
        <f t="shared" si="1018"/>
        <v>0</v>
      </c>
      <c r="AU694" s="36">
        <f t="shared" si="1019"/>
        <v>0</v>
      </c>
      <c r="AW694" s="57">
        <f>+$A$14</f>
        <v>35</v>
      </c>
      <c r="AX694" s="36"/>
      <c r="AY694" s="36"/>
      <c r="AZ694" s="36">
        <f t="shared" si="1020"/>
        <v>34</v>
      </c>
      <c r="BA694" s="36">
        <f t="shared" si="1021"/>
        <v>1190000</v>
      </c>
    </row>
    <row r="695" spans="1:53">
      <c r="A695" s="57">
        <f>+$A$15</f>
        <v>57</v>
      </c>
      <c r="B695" s="36"/>
      <c r="C695" s="36"/>
      <c r="D695" s="36">
        <f t="shared" si="1004"/>
        <v>0</v>
      </c>
      <c r="E695" s="36">
        <f t="shared" si="1005"/>
        <v>0</v>
      </c>
      <c r="G695" s="57">
        <f>+$A$15</f>
        <v>57</v>
      </c>
      <c r="H695" s="36"/>
      <c r="I695" s="36"/>
      <c r="J695" s="36">
        <f t="shared" si="1006"/>
        <v>0</v>
      </c>
      <c r="K695" s="36">
        <f t="shared" si="1007"/>
        <v>0</v>
      </c>
      <c r="M695" s="57">
        <f>+$A$15</f>
        <v>57</v>
      </c>
      <c r="N695" s="36"/>
      <c r="O695" s="36"/>
      <c r="P695" s="36">
        <f t="shared" si="1008"/>
        <v>0</v>
      </c>
      <c r="Q695" s="36">
        <f t="shared" si="1009"/>
        <v>0</v>
      </c>
      <c r="S695" s="57">
        <f>+$A$15</f>
        <v>57</v>
      </c>
      <c r="T695" s="36"/>
      <c r="U695" s="36"/>
      <c r="V695" s="36">
        <f t="shared" si="1010"/>
        <v>0</v>
      </c>
      <c r="W695" s="36">
        <f t="shared" si="1011"/>
        <v>0</v>
      </c>
      <c r="Y695" s="57">
        <f>+$A$15</f>
        <v>57</v>
      </c>
      <c r="Z695" s="36"/>
      <c r="AA695" s="36"/>
      <c r="AB695" s="36">
        <f t="shared" si="1012"/>
        <v>0</v>
      </c>
      <c r="AC695" s="36">
        <f t="shared" si="1013"/>
        <v>0</v>
      </c>
      <c r="AE695" s="57">
        <f>+$A$15</f>
        <v>57</v>
      </c>
      <c r="AF695" s="36"/>
      <c r="AG695" s="36"/>
      <c r="AH695" s="36">
        <f t="shared" si="1014"/>
        <v>0</v>
      </c>
      <c r="AI695" s="36">
        <f t="shared" si="1015"/>
        <v>0</v>
      </c>
      <c r="AK695" s="57">
        <f>+$A$15</f>
        <v>57</v>
      </c>
      <c r="AL695" s="36"/>
      <c r="AM695" s="36"/>
      <c r="AN695" s="36">
        <f t="shared" si="1016"/>
        <v>0</v>
      </c>
      <c r="AO695" s="36">
        <f t="shared" si="1017"/>
        <v>0</v>
      </c>
      <c r="AQ695" s="57">
        <f>+$A$15</f>
        <v>57</v>
      </c>
      <c r="AR695" s="36"/>
      <c r="AS695" s="36"/>
      <c r="AT695" s="36">
        <f t="shared" si="1018"/>
        <v>0</v>
      </c>
      <c r="AU695" s="36">
        <f t="shared" si="1019"/>
        <v>0</v>
      </c>
      <c r="AW695" s="57">
        <f>+$A$15</f>
        <v>57</v>
      </c>
      <c r="AX695" s="36"/>
      <c r="AY695" s="36"/>
      <c r="AZ695" s="36">
        <f t="shared" si="1020"/>
        <v>0</v>
      </c>
      <c r="BA695" s="36">
        <f t="shared" si="1021"/>
        <v>0</v>
      </c>
    </row>
    <row r="696" spans="1:53">
      <c r="A696" s="57">
        <f>+$A$16</f>
        <v>20</v>
      </c>
      <c r="B696" s="36"/>
      <c r="C696" s="36"/>
      <c r="D696" s="36">
        <f t="shared" si="1004"/>
        <v>117</v>
      </c>
      <c r="E696" s="36">
        <f t="shared" si="1005"/>
        <v>2340000</v>
      </c>
      <c r="G696" s="57">
        <f>+$A$16</f>
        <v>20</v>
      </c>
      <c r="H696" s="36"/>
      <c r="I696" s="36"/>
      <c r="J696" s="36">
        <f t="shared" si="1006"/>
        <v>0</v>
      </c>
      <c r="K696" s="36">
        <f t="shared" si="1007"/>
        <v>0</v>
      </c>
      <c r="M696" s="57">
        <f>+$A$16</f>
        <v>20</v>
      </c>
      <c r="N696" s="36"/>
      <c r="O696" s="36"/>
      <c r="P696" s="36">
        <f t="shared" si="1008"/>
        <v>0</v>
      </c>
      <c r="Q696" s="36">
        <f t="shared" si="1009"/>
        <v>0</v>
      </c>
      <c r="S696" s="57">
        <f>+$A$16</f>
        <v>20</v>
      </c>
      <c r="T696" s="36"/>
      <c r="U696" s="36"/>
      <c r="V696" s="36">
        <f t="shared" si="1010"/>
        <v>0</v>
      </c>
      <c r="W696" s="36">
        <f t="shared" si="1011"/>
        <v>0</v>
      </c>
      <c r="Y696" s="57">
        <f>+$A$16</f>
        <v>20</v>
      </c>
      <c r="Z696" s="36"/>
      <c r="AA696" s="36"/>
      <c r="AB696" s="36">
        <f t="shared" si="1012"/>
        <v>0</v>
      </c>
      <c r="AC696" s="36">
        <f t="shared" si="1013"/>
        <v>0</v>
      </c>
      <c r="AE696" s="57">
        <f>+$A$16</f>
        <v>20</v>
      </c>
      <c r="AF696" s="36"/>
      <c r="AG696" s="36"/>
      <c r="AH696" s="36">
        <f t="shared" si="1014"/>
        <v>0</v>
      </c>
      <c r="AI696" s="36">
        <f t="shared" si="1015"/>
        <v>0</v>
      </c>
      <c r="AK696" s="57">
        <f>+$A$16</f>
        <v>20</v>
      </c>
      <c r="AL696" s="36"/>
      <c r="AM696" s="36"/>
      <c r="AN696" s="36">
        <f t="shared" si="1016"/>
        <v>0</v>
      </c>
      <c r="AO696" s="36">
        <f t="shared" si="1017"/>
        <v>0</v>
      </c>
      <c r="AQ696" s="57">
        <f>+$A$16</f>
        <v>20</v>
      </c>
      <c r="AR696" s="36"/>
      <c r="AS696" s="36"/>
      <c r="AT696" s="36">
        <f t="shared" si="1018"/>
        <v>0</v>
      </c>
      <c r="AU696" s="36">
        <f t="shared" si="1019"/>
        <v>0</v>
      </c>
      <c r="AW696" s="57">
        <f>+$A$16</f>
        <v>20</v>
      </c>
      <c r="AX696" s="36"/>
      <c r="AY696" s="36"/>
      <c r="AZ696" s="36">
        <f t="shared" si="1020"/>
        <v>117</v>
      </c>
      <c r="BA696" s="36">
        <f t="shared" si="1021"/>
        <v>2340000</v>
      </c>
    </row>
    <row r="697" spans="1:53">
      <c r="A697" s="57">
        <f>+$A$17</f>
        <v>38</v>
      </c>
      <c r="B697" s="36"/>
      <c r="C697" s="36"/>
      <c r="D697" s="36">
        <f t="shared" si="1004"/>
        <v>1</v>
      </c>
      <c r="E697" s="36">
        <f t="shared" si="1005"/>
        <v>38000</v>
      </c>
      <c r="G697" s="57">
        <f>+$A$17</f>
        <v>38</v>
      </c>
      <c r="H697" s="36"/>
      <c r="I697" s="36"/>
      <c r="J697" s="36">
        <f t="shared" si="1006"/>
        <v>0</v>
      </c>
      <c r="K697" s="36">
        <f t="shared" si="1007"/>
        <v>0</v>
      </c>
      <c r="M697" s="57">
        <f>+$A$17</f>
        <v>38</v>
      </c>
      <c r="N697" s="36"/>
      <c r="O697" s="36"/>
      <c r="P697" s="36">
        <f t="shared" si="1008"/>
        <v>0</v>
      </c>
      <c r="Q697" s="36">
        <f t="shared" si="1009"/>
        <v>0</v>
      </c>
      <c r="S697" s="57">
        <f>+$A$17</f>
        <v>38</v>
      </c>
      <c r="T697" s="36"/>
      <c r="U697" s="36"/>
      <c r="V697" s="36">
        <f t="shared" si="1010"/>
        <v>0</v>
      </c>
      <c r="W697" s="36">
        <f t="shared" si="1011"/>
        <v>0</v>
      </c>
      <c r="Y697" s="57">
        <f>+$A$17</f>
        <v>38</v>
      </c>
      <c r="Z697" s="36"/>
      <c r="AA697" s="36"/>
      <c r="AB697" s="36">
        <f t="shared" si="1012"/>
        <v>0</v>
      </c>
      <c r="AC697" s="36">
        <f t="shared" si="1013"/>
        <v>0</v>
      </c>
      <c r="AE697" s="57">
        <f>+$A$17</f>
        <v>38</v>
      </c>
      <c r="AF697" s="36"/>
      <c r="AG697" s="36"/>
      <c r="AH697" s="36">
        <f t="shared" si="1014"/>
        <v>0</v>
      </c>
      <c r="AI697" s="36">
        <f t="shared" si="1015"/>
        <v>0</v>
      </c>
      <c r="AK697" s="57">
        <f>+$A$17</f>
        <v>38</v>
      </c>
      <c r="AL697" s="36"/>
      <c r="AM697" s="36"/>
      <c r="AN697" s="36">
        <f t="shared" si="1016"/>
        <v>0</v>
      </c>
      <c r="AO697" s="36">
        <f t="shared" si="1017"/>
        <v>0</v>
      </c>
      <c r="AQ697" s="57">
        <f>+$A$17</f>
        <v>38</v>
      </c>
      <c r="AR697" s="36"/>
      <c r="AS697" s="36"/>
      <c r="AT697" s="36">
        <f t="shared" si="1018"/>
        <v>0</v>
      </c>
      <c r="AU697" s="36">
        <f t="shared" si="1019"/>
        <v>0</v>
      </c>
      <c r="AW697" s="57">
        <f>+$A$17</f>
        <v>38</v>
      </c>
      <c r="AX697" s="36"/>
      <c r="AY697" s="36"/>
      <c r="AZ697" s="36">
        <f t="shared" si="1020"/>
        <v>1</v>
      </c>
      <c r="BA697" s="36">
        <f t="shared" si="1021"/>
        <v>38000</v>
      </c>
    </row>
    <row r="698" spans="1:53">
      <c r="A698" s="57">
        <f>+$A$18</f>
        <v>40</v>
      </c>
      <c r="B698" s="36"/>
      <c r="C698" s="36"/>
      <c r="D698" s="36">
        <f t="shared" si="1004"/>
        <v>-4</v>
      </c>
      <c r="E698" s="36">
        <f t="shared" si="1005"/>
        <v>-160000</v>
      </c>
      <c r="G698" s="57">
        <f>+$A$18</f>
        <v>40</v>
      </c>
      <c r="H698" s="36"/>
      <c r="I698" s="36"/>
      <c r="J698" s="36">
        <f t="shared" si="1006"/>
        <v>0</v>
      </c>
      <c r="K698" s="36">
        <f t="shared" si="1007"/>
        <v>0</v>
      </c>
      <c r="M698" s="57">
        <f>+$A$18</f>
        <v>40</v>
      </c>
      <c r="N698" s="36"/>
      <c r="O698" s="36"/>
      <c r="P698" s="36">
        <f t="shared" si="1008"/>
        <v>0</v>
      </c>
      <c r="Q698" s="36">
        <f t="shared" si="1009"/>
        <v>0</v>
      </c>
      <c r="S698" s="57">
        <f>+$A$18</f>
        <v>40</v>
      </c>
      <c r="T698" s="36"/>
      <c r="U698" s="36"/>
      <c r="V698" s="36">
        <f t="shared" si="1010"/>
        <v>0</v>
      </c>
      <c r="W698" s="36">
        <f t="shared" si="1011"/>
        <v>0</v>
      </c>
      <c r="Y698" s="57">
        <f>+$A$18</f>
        <v>40</v>
      </c>
      <c r="Z698" s="36"/>
      <c r="AA698" s="36"/>
      <c r="AB698" s="36">
        <f t="shared" si="1012"/>
        <v>0</v>
      </c>
      <c r="AC698" s="36">
        <f t="shared" si="1013"/>
        <v>0</v>
      </c>
      <c r="AE698" s="57">
        <f>+$A$18</f>
        <v>40</v>
      </c>
      <c r="AF698" s="36"/>
      <c r="AG698" s="36"/>
      <c r="AH698" s="36">
        <f t="shared" si="1014"/>
        <v>0</v>
      </c>
      <c r="AI698" s="36">
        <f t="shared" si="1015"/>
        <v>0</v>
      </c>
      <c r="AK698" s="57">
        <f>+$A$18</f>
        <v>40</v>
      </c>
      <c r="AL698" s="36"/>
      <c r="AM698" s="36"/>
      <c r="AN698" s="36">
        <f t="shared" si="1016"/>
        <v>0</v>
      </c>
      <c r="AO698" s="36">
        <f t="shared" si="1017"/>
        <v>0</v>
      </c>
      <c r="AQ698" s="57">
        <f>+$A$18</f>
        <v>40</v>
      </c>
      <c r="AR698" s="36"/>
      <c r="AS698" s="36"/>
      <c r="AT698" s="36">
        <f t="shared" si="1018"/>
        <v>0</v>
      </c>
      <c r="AU698" s="36">
        <f t="shared" si="1019"/>
        <v>0</v>
      </c>
      <c r="AW698" s="57">
        <f>+$A$18</f>
        <v>40</v>
      </c>
      <c r="AX698" s="36"/>
      <c r="AY698" s="36"/>
      <c r="AZ698" s="36">
        <f t="shared" si="1020"/>
        <v>-4</v>
      </c>
      <c r="BA698" s="36">
        <f t="shared" si="1021"/>
        <v>-160000</v>
      </c>
    </row>
    <row r="699" spans="1:53">
      <c r="A699" s="57">
        <f>+$A$19</f>
        <v>42</v>
      </c>
      <c r="B699" s="36"/>
      <c r="C699" s="36"/>
      <c r="D699" s="36">
        <f t="shared" si="1004"/>
        <v>486</v>
      </c>
      <c r="E699" s="36">
        <f t="shared" si="1005"/>
        <v>20412000</v>
      </c>
      <c r="G699" s="57">
        <f>+$A$19</f>
        <v>42</v>
      </c>
      <c r="H699" s="36"/>
      <c r="I699" s="36"/>
      <c r="J699" s="36">
        <f t="shared" si="1006"/>
        <v>0</v>
      </c>
      <c r="K699" s="36">
        <f t="shared" si="1007"/>
        <v>0</v>
      </c>
      <c r="M699" s="57">
        <f>+$A$19</f>
        <v>42</v>
      </c>
      <c r="N699" s="36"/>
      <c r="O699" s="36"/>
      <c r="P699" s="36">
        <f t="shared" si="1008"/>
        <v>0</v>
      </c>
      <c r="Q699" s="36">
        <f t="shared" si="1009"/>
        <v>0</v>
      </c>
      <c r="S699" s="57">
        <f>+$A$19</f>
        <v>42</v>
      </c>
      <c r="T699" s="36"/>
      <c r="U699" s="36"/>
      <c r="V699" s="36">
        <f t="shared" si="1010"/>
        <v>0</v>
      </c>
      <c r="W699" s="36">
        <f t="shared" si="1011"/>
        <v>0</v>
      </c>
      <c r="Y699" s="57">
        <f>+$A$19</f>
        <v>42</v>
      </c>
      <c r="Z699" s="36"/>
      <c r="AA699" s="36"/>
      <c r="AB699" s="36">
        <f t="shared" si="1012"/>
        <v>0</v>
      </c>
      <c r="AC699" s="36">
        <f t="shared" si="1013"/>
        <v>0</v>
      </c>
      <c r="AE699" s="57">
        <f>+$A$19</f>
        <v>42</v>
      </c>
      <c r="AF699" s="36"/>
      <c r="AG699" s="36"/>
      <c r="AH699" s="36">
        <f t="shared" si="1014"/>
        <v>0</v>
      </c>
      <c r="AI699" s="36">
        <f t="shared" si="1015"/>
        <v>0</v>
      </c>
      <c r="AK699" s="57">
        <f>+$A$19</f>
        <v>42</v>
      </c>
      <c r="AL699" s="36"/>
      <c r="AM699" s="36"/>
      <c r="AN699" s="36">
        <f t="shared" si="1016"/>
        <v>0</v>
      </c>
      <c r="AO699" s="36">
        <f t="shared" si="1017"/>
        <v>0</v>
      </c>
      <c r="AQ699" s="57">
        <f>+$A$19</f>
        <v>42</v>
      </c>
      <c r="AR699" s="36"/>
      <c r="AS699" s="36"/>
      <c r="AT699" s="36">
        <f t="shared" si="1018"/>
        <v>0</v>
      </c>
      <c r="AU699" s="36">
        <f t="shared" si="1019"/>
        <v>0</v>
      </c>
      <c r="AW699" s="57">
        <f>+$A$19</f>
        <v>42</v>
      </c>
      <c r="AX699" s="36"/>
      <c r="AY699" s="36"/>
      <c r="AZ699" s="36">
        <f t="shared" si="1020"/>
        <v>486</v>
      </c>
      <c r="BA699" s="36">
        <f t="shared" si="1021"/>
        <v>20412000</v>
      </c>
    </row>
    <row r="700" spans="1:53">
      <c r="A700" s="57">
        <f>+$A$20</f>
        <v>45</v>
      </c>
      <c r="B700" s="36"/>
      <c r="C700" s="36"/>
      <c r="D700" s="36">
        <f t="shared" si="1004"/>
        <v>379</v>
      </c>
      <c r="E700" s="36">
        <f t="shared" si="1005"/>
        <v>17055000</v>
      </c>
      <c r="G700" s="57">
        <f>+$A$20</f>
        <v>45</v>
      </c>
      <c r="H700" s="36"/>
      <c r="I700" s="36"/>
      <c r="J700" s="36">
        <f t="shared" si="1006"/>
        <v>0</v>
      </c>
      <c r="K700" s="36">
        <f t="shared" si="1007"/>
        <v>0</v>
      </c>
      <c r="M700" s="57">
        <f>+$A$20</f>
        <v>45</v>
      </c>
      <c r="N700" s="36"/>
      <c r="O700" s="36"/>
      <c r="P700" s="36">
        <f t="shared" si="1008"/>
        <v>0</v>
      </c>
      <c r="Q700" s="36">
        <f t="shared" si="1009"/>
        <v>0</v>
      </c>
      <c r="S700" s="57">
        <f>+$A$20</f>
        <v>45</v>
      </c>
      <c r="T700" s="36"/>
      <c r="U700" s="36"/>
      <c r="V700" s="36">
        <f t="shared" si="1010"/>
        <v>0</v>
      </c>
      <c r="W700" s="36">
        <f t="shared" si="1011"/>
        <v>0</v>
      </c>
      <c r="Y700" s="57">
        <f>+$A$20</f>
        <v>45</v>
      </c>
      <c r="Z700" s="36"/>
      <c r="AA700" s="36"/>
      <c r="AB700" s="36">
        <f t="shared" si="1012"/>
        <v>0</v>
      </c>
      <c r="AC700" s="36">
        <f t="shared" si="1013"/>
        <v>0</v>
      </c>
      <c r="AE700" s="57">
        <f>+$A$20</f>
        <v>45</v>
      </c>
      <c r="AF700" s="36"/>
      <c r="AG700" s="36"/>
      <c r="AH700" s="36">
        <f t="shared" si="1014"/>
        <v>0</v>
      </c>
      <c r="AI700" s="36">
        <f t="shared" si="1015"/>
        <v>0</v>
      </c>
      <c r="AK700" s="57">
        <f>+$A$20</f>
        <v>45</v>
      </c>
      <c r="AL700" s="36"/>
      <c r="AM700" s="36"/>
      <c r="AN700" s="36">
        <f t="shared" si="1016"/>
        <v>0</v>
      </c>
      <c r="AO700" s="36">
        <f t="shared" si="1017"/>
        <v>0</v>
      </c>
      <c r="AQ700" s="57">
        <f>+$A$20</f>
        <v>45</v>
      </c>
      <c r="AR700" s="36"/>
      <c r="AS700" s="36"/>
      <c r="AT700" s="36">
        <f t="shared" si="1018"/>
        <v>0</v>
      </c>
      <c r="AU700" s="36">
        <f t="shared" si="1019"/>
        <v>0</v>
      </c>
      <c r="AW700" s="57">
        <f>+$A$20</f>
        <v>45</v>
      </c>
      <c r="AX700" s="36"/>
      <c r="AY700" s="36"/>
      <c r="AZ700" s="36">
        <f t="shared" si="1020"/>
        <v>379</v>
      </c>
      <c r="BA700" s="36">
        <f t="shared" si="1021"/>
        <v>17055000</v>
      </c>
    </row>
    <row r="701" spans="1:53">
      <c r="A701" s="57">
        <f>+$A$21</f>
        <v>50</v>
      </c>
      <c r="B701" s="36"/>
      <c r="C701" s="36"/>
      <c r="D701" s="36">
        <f t="shared" si="1004"/>
        <v>-26</v>
      </c>
      <c r="E701" s="36">
        <f t="shared" si="1005"/>
        <v>-1300000</v>
      </c>
      <c r="G701" s="57">
        <f>+$A$21</f>
        <v>50</v>
      </c>
      <c r="H701" s="36"/>
      <c r="I701" s="36"/>
      <c r="J701" s="36">
        <f t="shared" si="1006"/>
        <v>0</v>
      </c>
      <c r="K701" s="36">
        <f t="shared" si="1007"/>
        <v>0</v>
      </c>
      <c r="M701" s="57">
        <f>+$A$21</f>
        <v>50</v>
      </c>
      <c r="N701" s="36"/>
      <c r="O701" s="36"/>
      <c r="P701" s="36">
        <f t="shared" si="1008"/>
        <v>0</v>
      </c>
      <c r="Q701" s="36">
        <f t="shared" si="1009"/>
        <v>0</v>
      </c>
      <c r="S701" s="57">
        <f>+$A$21</f>
        <v>50</v>
      </c>
      <c r="T701" s="36"/>
      <c r="U701" s="36"/>
      <c r="V701" s="36">
        <f t="shared" si="1010"/>
        <v>0</v>
      </c>
      <c r="W701" s="36">
        <f t="shared" si="1011"/>
        <v>0</v>
      </c>
      <c r="Y701" s="57">
        <f>+$A$21</f>
        <v>50</v>
      </c>
      <c r="Z701" s="36"/>
      <c r="AA701" s="36"/>
      <c r="AB701" s="36">
        <f t="shared" si="1012"/>
        <v>0</v>
      </c>
      <c r="AC701" s="36">
        <f t="shared" si="1013"/>
        <v>0</v>
      </c>
      <c r="AE701" s="57">
        <f>+$A$21</f>
        <v>50</v>
      </c>
      <c r="AF701" s="36"/>
      <c r="AG701" s="36"/>
      <c r="AH701" s="36">
        <f t="shared" si="1014"/>
        <v>0</v>
      </c>
      <c r="AI701" s="36">
        <f t="shared" si="1015"/>
        <v>0</v>
      </c>
      <c r="AK701" s="57">
        <f>+$A$21</f>
        <v>50</v>
      </c>
      <c r="AL701" s="36"/>
      <c r="AM701" s="36"/>
      <c r="AN701" s="36">
        <f t="shared" si="1016"/>
        <v>0</v>
      </c>
      <c r="AO701" s="36">
        <f t="shared" si="1017"/>
        <v>0</v>
      </c>
      <c r="AQ701" s="57">
        <f>+$A$21</f>
        <v>50</v>
      </c>
      <c r="AR701" s="36"/>
      <c r="AS701" s="36"/>
      <c r="AT701" s="36">
        <f t="shared" si="1018"/>
        <v>0</v>
      </c>
      <c r="AU701" s="36">
        <f t="shared" si="1019"/>
        <v>0</v>
      </c>
      <c r="AW701" s="57">
        <f>+$A$21</f>
        <v>50</v>
      </c>
      <c r="AX701" s="36"/>
      <c r="AY701" s="36"/>
      <c r="AZ701" s="36">
        <f t="shared" si="1020"/>
        <v>-26</v>
      </c>
      <c r="BA701" s="36">
        <f t="shared" si="1021"/>
        <v>-1300000</v>
      </c>
    </row>
    <row r="702" spans="1:53">
      <c r="A702" s="57">
        <f>+$A$22</f>
        <v>37</v>
      </c>
      <c r="B702" s="36"/>
      <c r="C702" s="36"/>
      <c r="D702" s="36">
        <f t="shared" si="1004"/>
        <v>0</v>
      </c>
      <c r="E702" s="36">
        <f t="shared" si="1005"/>
        <v>0</v>
      </c>
      <c r="G702" s="57">
        <f>+$A$22</f>
        <v>37</v>
      </c>
      <c r="H702" s="36"/>
      <c r="I702" s="36"/>
      <c r="J702" s="36">
        <f t="shared" si="1006"/>
        <v>0</v>
      </c>
      <c r="K702" s="36">
        <f t="shared" si="1007"/>
        <v>0</v>
      </c>
      <c r="M702" s="57">
        <f>+$A$22</f>
        <v>37</v>
      </c>
      <c r="N702" s="36"/>
      <c r="O702" s="36"/>
      <c r="P702" s="36">
        <f t="shared" si="1008"/>
        <v>0</v>
      </c>
      <c r="Q702" s="36">
        <f t="shared" si="1009"/>
        <v>0</v>
      </c>
      <c r="S702" s="57">
        <f>+$A$22</f>
        <v>37</v>
      </c>
      <c r="T702" s="36"/>
      <c r="U702" s="36"/>
      <c r="V702" s="36">
        <f t="shared" si="1010"/>
        <v>0</v>
      </c>
      <c r="W702" s="36">
        <f t="shared" si="1011"/>
        <v>0</v>
      </c>
      <c r="Y702" s="57">
        <f>+$A$22</f>
        <v>37</v>
      </c>
      <c r="Z702" s="36"/>
      <c r="AA702" s="36"/>
      <c r="AB702" s="36">
        <f t="shared" si="1012"/>
        <v>0</v>
      </c>
      <c r="AC702" s="36">
        <f t="shared" si="1013"/>
        <v>0</v>
      </c>
      <c r="AE702" s="57">
        <f>+$A$22</f>
        <v>37</v>
      </c>
      <c r="AF702" s="36"/>
      <c r="AG702" s="36"/>
      <c r="AH702" s="36">
        <f t="shared" si="1014"/>
        <v>0</v>
      </c>
      <c r="AI702" s="36">
        <f t="shared" si="1015"/>
        <v>0</v>
      </c>
      <c r="AK702" s="57">
        <f>+$A$22</f>
        <v>37</v>
      </c>
      <c r="AL702" s="36"/>
      <c r="AM702" s="36"/>
      <c r="AN702" s="36">
        <f t="shared" si="1016"/>
        <v>0</v>
      </c>
      <c r="AO702" s="36">
        <f t="shared" si="1017"/>
        <v>0</v>
      </c>
      <c r="AQ702" s="57">
        <f>+$A$22</f>
        <v>37</v>
      </c>
      <c r="AR702" s="36"/>
      <c r="AS702" s="36"/>
      <c r="AT702" s="36">
        <f t="shared" si="1018"/>
        <v>0</v>
      </c>
      <c r="AU702" s="36">
        <f t="shared" si="1019"/>
        <v>0</v>
      </c>
      <c r="AW702" s="57">
        <f>+$A$22</f>
        <v>37</v>
      </c>
      <c r="AX702" s="36"/>
      <c r="AY702" s="36"/>
      <c r="AZ702" s="36">
        <f t="shared" si="1020"/>
        <v>0</v>
      </c>
      <c r="BA702" s="36">
        <f t="shared" si="1021"/>
        <v>0</v>
      </c>
    </row>
    <row r="703" spans="1:53">
      <c r="A703" s="57">
        <f>+$A$23</f>
        <v>65</v>
      </c>
      <c r="B703" s="36"/>
      <c r="C703" s="36"/>
      <c r="D703" s="36">
        <f t="shared" si="1004"/>
        <v>-895</v>
      </c>
      <c r="E703" s="36">
        <f t="shared" si="1005"/>
        <v>-58175000</v>
      </c>
      <c r="G703" s="57">
        <f>+$A$23</f>
        <v>65</v>
      </c>
      <c r="H703" s="36"/>
      <c r="I703" s="36"/>
      <c r="J703" s="36">
        <f t="shared" si="1006"/>
        <v>0</v>
      </c>
      <c r="K703" s="36">
        <f t="shared" si="1007"/>
        <v>0</v>
      </c>
      <c r="M703" s="57">
        <f>+$A$23</f>
        <v>65</v>
      </c>
      <c r="N703" s="36"/>
      <c r="O703" s="36"/>
      <c r="P703" s="36">
        <f t="shared" si="1008"/>
        <v>0</v>
      </c>
      <c r="Q703" s="36">
        <f t="shared" si="1009"/>
        <v>0</v>
      </c>
      <c r="S703" s="57">
        <f>+$A$23</f>
        <v>65</v>
      </c>
      <c r="T703" s="36"/>
      <c r="U703" s="36"/>
      <c r="V703" s="36">
        <f t="shared" si="1010"/>
        <v>0</v>
      </c>
      <c r="W703" s="36">
        <f t="shared" si="1011"/>
        <v>0</v>
      </c>
      <c r="Y703" s="57">
        <f>+$A$23</f>
        <v>65</v>
      </c>
      <c r="Z703" s="36"/>
      <c r="AA703" s="36"/>
      <c r="AB703" s="36">
        <f t="shared" si="1012"/>
        <v>0</v>
      </c>
      <c r="AC703" s="36">
        <f t="shared" si="1013"/>
        <v>0</v>
      </c>
      <c r="AE703" s="57">
        <f>+$A$23</f>
        <v>65</v>
      </c>
      <c r="AF703" s="36"/>
      <c r="AG703" s="36"/>
      <c r="AH703" s="36">
        <f t="shared" si="1014"/>
        <v>0</v>
      </c>
      <c r="AI703" s="36">
        <f t="shared" si="1015"/>
        <v>0</v>
      </c>
      <c r="AK703" s="57">
        <f>+$A$23</f>
        <v>65</v>
      </c>
      <c r="AL703" s="36"/>
      <c r="AM703" s="36"/>
      <c r="AN703" s="36">
        <f t="shared" si="1016"/>
        <v>0</v>
      </c>
      <c r="AO703" s="36">
        <f t="shared" si="1017"/>
        <v>0</v>
      </c>
      <c r="AQ703" s="57">
        <f>+$A$23</f>
        <v>65</v>
      </c>
      <c r="AR703" s="36"/>
      <c r="AS703" s="36"/>
      <c r="AT703" s="36">
        <f t="shared" si="1018"/>
        <v>0</v>
      </c>
      <c r="AU703" s="36">
        <f t="shared" si="1019"/>
        <v>0</v>
      </c>
      <c r="AW703" s="57">
        <f>+$A$23</f>
        <v>65</v>
      </c>
      <c r="AX703" s="36"/>
      <c r="AY703" s="36"/>
      <c r="AZ703" s="36">
        <f t="shared" si="1020"/>
        <v>-895</v>
      </c>
      <c r="BA703" s="36">
        <f t="shared" si="1021"/>
        <v>-58175000</v>
      </c>
    </row>
    <row r="704" spans="1:53">
      <c r="A704" s="57">
        <f>+$A$24</f>
        <v>52</v>
      </c>
      <c r="B704" s="36"/>
      <c r="C704" s="36"/>
      <c r="D704" s="36">
        <f t="shared" si="1004"/>
        <v>35</v>
      </c>
      <c r="E704" s="36">
        <f t="shared" si="1005"/>
        <v>1820000</v>
      </c>
      <c r="G704" s="57">
        <f>+$A$24</f>
        <v>52</v>
      </c>
      <c r="H704" s="36"/>
      <c r="I704" s="36"/>
      <c r="J704" s="36">
        <f t="shared" si="1006"/>
        <v>0</v>
      </c>
      <c r="K704" s="36">
        <f t="shared" si="1007"/>
        <v>0</v>
      </c>
      <c r="M704" s="57">
        <f>+$A$24</f>
        <v>52</v>
      </c>
      <c r="N704" s="36"/>
      <c r="O704" s="36"/>
      <c r="P704" s="36">
        <f t="shared" si="1008"/>
        <v>0</v>
      </c>
      <c r="Q704" s="36">
        <f t="shared" si="1009"/>
        <v>0</v>
      </c>
      <c r="S704" s="57">
        <f>+$A$24</f>
        <v>52</v>
      </c>
      <c r="T704" s="36"/>
      <c r="U704" s="36"/>
      <c r="V704" s="36">
        <f t="shared" si="1010"/>
        <v>0</v>
      </c>
      <c r="W704" s="36">
        <f t="shared" si="1011"/>
        <v>0</v>
      </c>
      <c r="Y704" s="57">
        <f>+$A$24</f>
        <v>52</v>
      </c>
      <c r="Z704" s="36"/>
      <c r="AA704" s="36"/>
      <c r="AB704" s="36">
        <f t="shared" si="1012"/>
        <v>0</v>
      </c>
      <c r="AC704" s="36">
        <f t="shared" si="1013"/>
        <v>0</v>
      </c>
      <c r="AE704" s="57">
        <f>+$A$24</f>
        <v>52</v>
      </c>
      <c r="AF704" s="36"/>
      <c r="AG704" s="36"/>
      <c r="AH704" s="36">
        <f t="shared" si="1014"/>
        <v>0</v>
      </c>
      <c r="AI704" s="36">
        <f t="shared" si="1015"/>
        <v>0</v>
      </c>
      <c r="AK704" s="57">
        <f>+$A$24</f>
        <v>52</v>
      </c>
      <c r="AL704" s="36"/>
      <c r="AM704" s="36"/>
      <c r="AN704" s="36">
        <f t="shared" si="1016"/>
        <v>0</v>
      </c>
      <c r="AO704" s="36">
        <f t="shared" si="1017"/>
        <v>0</v>
      </c>
      <c r="AQ704" s="57">
        <f>+$A$24</f>
        <v>52</v>
      </c>
      <c r="AR704" s="36"/>
      <c r="AS704" s="36"/>
      <c r="AT704" s="36">
        <f t="shared" si="1018"/>
        <v>0</v>
      </c>
      <c r="AU704" s="36">
        <f t="shared" si="1019"/>
        <v>0</v>
      </c>
      <c r="AW704" s="57">
        <f>+$A$24</f>
        <v>52</v>
      </c>
      <c r="AX704" s="36"/>
      <c r="AY704" s="36"/>
      <c r="AZ704" s="36">
        <f t="shared" si="1020"/>
        <v>35</v>
      </c>
      <c r="BA704" s="36">
        <f t="shared" si="1021"/>
        <v>1820000</v>
      </c>
    </row>
    <row r="705" spans="1:53">
      <c r="A705" s="57">
        <f>+$A$25</f>
        <v>85</v>
      </c>
      <c r="B705" s="36"/>
      <c r="C705" s="36"/>
      <c r="D705" s="36">
        <f t="shared" si="1004"/>
        <v>219</v>
      </c>
      <c r="E705" s="36">
        <f t="shared" si="1005"/>
        <v>18615000</v>
      </c>
      <c r="G705" s="57">
        <f>+$A$25</f>
        <v>85</v>
      </c>
      <c r="H705" s="36"/>
      <c r="I705" s="36"/>
      <c r="J705" s="36">
        <f t="shared" si="1006"/>
        <v>0</v>
      </c>
      <c r="K705" s="36">
        <f t="shared" si="1007"/>
        <v>0</v>
      </c>
      <c r="M705" s="57">
        <f>+$A$25</f>
        <v>85</v>
      </c>
      <c r="N705" s="36"/>
      <c r="O705" s="36"/>
      <c r="P705" s="36">
        <f t="shared" si="1008"/>
        <v>0</v>
      </c>
      <c r="Q705" s="36">
        <f t="shared" si="1009"/>
        <v>0</v>
      </c>
      <c r="S705" s="57">
        <f>+$A$25</f>
        <v>85</v>
      </c>
      <c r="T705" s="36"/>
      <c r="U705" s="36"/>
      <c r="V705" s="36">
        <f t="shared" si="1010"/>
        <v>0</v>
      </c>
      <c r="W705" s="36">
        <f t="shared" si="1011"/>
        <v>0</v>
      </c>
      <c r="Y705" s="57">
        <f>+$A$25</f>
        <v>85</v>
      </c>
      <c r="Z705" s="36"/>
      <c r="AA705" s="36"/>
      <c r="AB705" s="36">
        <f t="shared" si="1012"/>
        <v>0</v>
      </c>
      <c r="AC705" s="36">
        <f t="shared" si="1013"/>
        <v>0</v>
      </c>
      <c r="AE705" s="57">
        <f>+$A$25</f>
        <v>85</v>
      </c>
      <c r="AF705" s="36"/>
      <c r="AG705" s="36"/>
      <c r="AH705" s="36">
        <f t="shared" si="1014"/>
        <v>0</v>
      </c>
      <c r="AI705" s="36">
        <f t="shared" si="1015"/>
        <v>0</v>
      </c>
      <c r="AK705" s="57">
        <f>+$A$25</f>
        <v>85</v>
      </c>
      <c r="AL705" s="36"/>
      <c r="AM705" s="36"/>
      <c r="AN705" s="36">
        <f t="shared" si="1016"/>
        <v>0</v>
      </c>
      <c r="AO705" s="36">
        <f t="shared" si="1017"/>
        <v>0</v>
      </c>
      <c r="AQ705" s="57">
        <f>+$A$25</f>
        <v>85</v>
      </c>
      <c r="AR705" s="36"/>
      <c r="AS705" s="36"/>
      <c r="AT705" s="36">
        <f t="shared" si="1018"/>
        <v>0</v>
      </c>
      <c r="AU705" s="36">
        <f t="shared" si="1019"/>
        <v>0</v>
      </c>
      <c r="AW705" s="57">
        <f>+$A$25</f>
        <v>85</v>
      </c>
      <c r="AX705" s="36"/>
      <c r="AY705" s="36"/>
      <c r="AZ705" s="36">
        <f t="shared" si="1020"/>
        <v>219</v>
      </c>
      <c r="BA705" s="36">
        <f t="shared" si="1021"/>
        <v>18615000</v>
      </c>
    </row>
    <row r="706" spans="1:53">
      <c r="A706" s="57">
        <f>+$A$26</f>
        <v>55</v>
      </c>
      <c r="B706" s="36"/>
      <c r="C706" s="36"/>
      <c r="D706" s="36">
        <f t="shared" si="1004"/>
        <v>3456</v>
      </c>
      <c r="E706" s="36">
        <f t="shared" si="1005"/>
        <v>190080000</v>
      </c>
      <c r="G706" s="57">
        <f>+$A$26</f>
        <v>55</v>
      </c>
      <c r="H706" s="36"/>
      <c r="I706" s="36"/>
      <c r="J706" s="36">
        <f t="shared" si="1006"/>
        <v>0</v>
      </c>
      <c r="K706" s="36">
        <f t="shared" si="1007"/>
        <v>0</v>
      </c>
      <c r="M706" s="57">
        <f>+$A$26</f>
        <v>55</v>
      </c>
      <c r="N706" s="36"/>
      <c r="O706" s="36"/>
      <c r="P706" s="36">
        <f t="shared" si="1008"/>
        <v>0</v>
      </c>
      <c r="Q706" s="36">
        <f t="shared" si="1009"/>
        <v>0</v>
      </c>
      <c r="S706" s="57">
        <f>+$A$26</f>
        <v>55</v>
      </c>
      <c r="T706" s="36"/>
      <c r="U706" s="36"/>
      <c r="V706" s="36">
        <f t="shared" si="1010"/>
        <v>0</v>
      </c>
      <c r="W706" s="36">
        <f t="shared" si="1011"/>
        <v>0</v>
      </c>
      <c r="Y706" s="57">
        <f>+$A$26</f>
        <v>55</v>
      </c>
      <c r="Z706" s="36"/>
      <c r="AA706" s="36"/>
      <c r="AB706" s="36">
        <f t="shared" si="1012"/>
        <v>0</v>
      </c>
      <c r="AC706" s="36">
        <f t="shared" si="1013"/>
        <v>0</v>
      </c>
      <c r="AE706" s="57">
        <f>+$A$26</f>
        <v>55</v>
      </c>
      <c r="AF706" s="36"/>
      <c r="AG706" s="36"/>
      <c r="AH706" s="36">
        <f t="shared" si="1014"/>
        <v>0</v>
      </c>
      <c r="AI706" s="36">
        <f t="shared" si="1015"/>
        <v>0</v>
      </c>
      <c r="AK706" s="57">
        <f>+$A$26</f>
        <v>55</v>
      </c>
      <c r="AL706" s="36"/>
      <c r="AM706" s="36"/>
      <c r="AN706" s="36">
        <f t="shared" si="1016"/>
        <v>0</v>
      </c>
      <c r="AO706" s="36">
        <f t="shared" si="1017"/>
        <v>0</v>
      </c>
      <c r="AQ706" s="57">
        <f>+$A$26</f>
        <v>55</v>
      </c>
      <c r="AR706" s="36"/>
      <c r="AS706" s="36"/>
      <c r="AT706" s="36">
        <f t="shared" si="1018"/>
        <v>0</v>
      </c>
      <c r="AU706" s="36">
        <f t="shared" si="1019"/>
        <v>0</v>
      </c>
      <c r="AW706" s="57">
        <f>+$A$26</f>
        <v>55</v>
      </c>
      <c r="AX706" s="36"/>
      <c r="AY706" s="36"/>
      <c r="AZ706" s="36">
        <f t="shared" si="1020"/>
        <v>3456</v>
      </c>
      <c r="BA706" s="36">
        <f t="shared" si="1021"/>
        <v>190080000</v>
      </c>
    </row>
    <row r="707" spans="1:53">
      <c r="A707" s="57">
        <f>+$A$27</f>
        <v>120</v>
      </c>
      <c r="B707" s="36"/>
      <c r="C707" s="36"/>
      <c r="D707" s="36">
        <f t="shared" si="1004"/>
        <v>-126</v>
      </c>
      <c r="E707" s="36">
        <f t="shared" si="1005"/>
        <v>-15120000</v>
      </c>
      <c r="G707" s="57">
        <f>+$A$27</f>
        <v>120</v>
      </c>
      <c r="H707" s="36"/>
      <c r="I707" s="36"/>
      <c r="J707" s="36">
        <f t="shared" si="1006"/>
        <v>0</v>
      </c>
      <c r="K707" s="36">
        <f t="shared" si="1007"/>
        <v>0</v>
      </c>
      <c r="M707" s="57">
        <f>+$A$27</f>
        <v>120</v>
      </c>
      <c r="N707" s="36"/>
      <c r="O707" s="36"/>
      <c r="P707" s="36">
        <f t="shared" si="1008"/>
        <v>0</v>
      </c>
      <c r="Q707" s="36">
        <f t="shared" si="1009"/>
        <v>0</v>
      </c>
      <c r="S707" s="57">
        <f>+$A$27</f>
        <v>120</v>
      </c>
      <c r="T707" s="36"/>
      <c r="U707" s="36"/>
      <c r="V707" s="36">
        <f t="shared" si="1010"/>
        <v>0</v>
      </c>
      <c r="W707" s="36">
        <f t="shared" si="1011"/>
        <v>0</v>
      </c>
      <c r="Y707" s="57">
        <f>+$A$27</f>
        <v>120</v>
      </c>
      <c r="Z707" s="36"/>
      <c r="AA707" s="36"/>
      <c r="AB707" s="36">
        <f t="shared" si="1012"/>
        <v>0</v>
      </c>
      <c r="AC707" s="36">
        <f t="shared" si="1013"/>
        <v>0</v>
      </c>
      <c r="AE707" s="57">
        <f>+$A$27</f>
        <v>120</v>
      </c>
      <c r="AF707" s="36"/>
      <c r="AG707" s="36"/>
      <c r="AH707" s="36">
        <f t="shared" si="1014"/>
        <v>0</v>
      </c>
      <c r="AI707" s="36">
        <f t="shared" si="1015"/>
        <v>0</v>
      </c>
      <c r="AK707" s="57">
        <f>+$A$27</f>
        <v>120</v>
      </c>
      <c r="AL707" s="36"/>
      <c r="AM707" s="36"/>
      <c r="AN707" s="36">
        <f t="shared" si="1016"/>
        <v>0</v>
      </c>
      <c r="AO707" s="36">
        <f t="shared" si="1017"/>
        <v>0</v>
      </c>
      <c r="AQ707" s="57">
        <f>+$A$27</f>
        <v>120</v>
      </c>
      <c r="AR707" s="36"/>
      <c r="AS707" s="36"/>
      <c r="AT707" s="36">
        <f t="shared" si="1018"/>
        <v>0</v>
      </c>
      <c r="AU707" s="36">
        <f t="shared" si="1019"/>
        <v>0</v>
      </c>
      <c r="AW707" s="57">
        <f>+$A$27</f>
        <v>120</v>
      </c>
      <c r="AX707" s="36"/>
      <c r="AY707" s="36"/>
      <c r="AZ707" s="36">
        <f t="shared" si="1020"/>
        <v>-126</v>
      </c>
      <c r="BA707" s="36">
        <f t="shared" si="1021"/>
        <v>-15120000</v>
      </c>
    </row>
    <row r="708" spans="1:53">
      <c r="A708" s="57">
        <f>+$A$28</f>
        <v>72</v>
      </c>
      <c r="B708" s="36"/>
      <c r="C708" s="36"/>
      <c r="D708" s="36">
        <f t="shared" si="1004"/>
        <v>14</v>
      </c>
      <c r="E708" s="36">
        <f t="shared" si="1005"/>
        <v>1008000</v>
      </c>
      <c r="G708" s="57">
        <f>+$A$28</f>
        <v>72</v>
      </c>
      <c r="H708" s="36"/>
      <c r="I708" s="36"/>
      <c r="J708" s="36">
        <f t="shared" si="1006"/>
        <v>0</v>
      </c>
      <c r="K708" s="36">
        <f t="shared" si="1007"/>
        <v>0</v>
      </c>
      <c r="M708" s="57">
        <f>+$A$28</f>
        <v>72</v>
      </c>
      <c r="N708" s="36"/>
      <c r="O708" s="36"/>
      <c r="P708" s="36">
        <f t="shared" si="1008"/>
        <v>0</v>
      </c>
      <c r="Q708" s="36">
        <f t="shared" si="1009"/>
        <v>0</v>
      </c>
      <c r="S708" s="57">
        <f>+$A$28</f>
        <v>72</v>
      </c>
      <c r="T708" s="36"/>
      <c r="U708" s="36"/>
      <c r="V708" s="36">
        <f t="shared" si="1010"/>
        <v>0</v>
      </c>
      <c r="W708" s="36">
        <f t="shared" si="1011"/>
        <v>0</v>
      </c>
      <c r="Y708" s="57">
        <f>+$A$28</f>
        <v>72</v>
      </c>
      <c r="Z708" s="36"/>
      <c r="AA708" s="36"/>
      <c r="AB708" s="36">
        <f t="shared" si="1012"/>
        <v>0</v>
      </c>
      <c r="AC708" s="36">
        <f t="shared" si="1013"/>
        <v>0</v>
      </c>
      <c r="AE708" s="57">
        <f>+$A$28</f>
        <v>72</v>
      </c>
      <c r="AF708" s="36"/>
      <c r="AG708" s="36"/>
      <c r="AH708" s="36">
        <f t="shared" si="1014"/>
        <v>0</v>
      </c>
      <c r="AI708" s="36">
        <f t="shared" si="1015"/>
        <v>0</v>
      </c>
      <c r="AK708" s="57">
        <f>+$A$28</f>
        <v>72</v>
      </c>
      <c r="AL708" s="36"/>
      <c r="AM708" s="36"/>
      <c r="AN708" s="36">
        <f t="shared" si="1016"/>
        <v>0</v>
      </c>
      <c r="AO708" s="36">
        <f t="shared" si="1017"/>
        <v>0</v>
      </c>
      <c r="AQ708" s="57">
        <f>+$A$28</f>
        <v>72</v>
      </c>
      <c r="AR708" s="36"/>
      <c r="AS708" s="36"/>
      <c r="AT708" s="36">
        <f t="shared" si="1018"/>
        <v>0</v>
      </c>
      <c r="AU708" s="36">
        <f t="shared" si="1019"/>
        <v>0</v>
      </c>
      <c r="AW708" s="57">
        <f>+$A$28</f>
        <v>72</v>
      </c>
      <c r="AX708" s="36"/>
      <c r="AY708" s="36"/>
      <c r="AZ708" s="36">
        <f t="shared" si="1020"/>
        <v>14</v>
      </c>
      <c r="BA708" s="36">
        <f t="shared" si="1021"/>
        <v>1008000</v>
      </c>
    </row>
    <row r="709" spans="1:53">
      <c r="A709" s="57">
        <f>+$A$29</f>
        <v>105</v>
      </c>
      <c r="B709" s="36"/>
      <c r="C709" s="36"/>
      <c r="D709" s="36">
        <f t="shared" ref="D709" si="1022">AZ675</f>
        <v>-24</v>
      </c>
      <c r="E709" s="36">
        <f t="shared" ref="E709" si="1023">+D709*A709*1000</f>
        <v>-2520000</v>
      </c>
      <c r="G709" s="57">
        <f>+$A$29</f>
        <v>105</v>
      </c>
      <c r="H709" s="36"/>
      <c r="I709" s="36"/>
      <c r="J709" s="36">
        <f t="shared" ref="J709" si="1024">+(H709*12)+I709</f>
        <v>0</v>
      </c>
      <c r="K709" s="36">
        <f t="shared" ref="K709" si="1025">+J709*G709*1000</f>
        <v>0</v>
      </c>
      <c r="M709" s="57">
        <f>+$A$29</f>
        <v>105</v>
      </c>
      <c r="N709" s="36"/>
      <c r="O709" s="36"/>
      <c r="P709" s="36">
        <f t="shared" ref="P709" si="1026">+(N709*12)+O709</f>
        <v>0</v>
      </c>
      <c r="Q709" s="36">
        <f t="shared" ref="Q709" si="1027">+P709*M709*1000</f>
        <v>0</v>
      </c>
      <c r="S709" s="57">
        <f>+$A$29</f>
        <v>105</v>
      </c>
      <c r="T709" s="36"/>
      <c r="U709" s="36"/>
      <c r="V709" s="36">
        <f t="shared" ref="V709" si="1028">+(T709*12)+U709</f>
        <v>0</v>
      </c>
      <c r="W709" s="36">
        <f t="shared" ref="W709" si="1029">+V709*S709*1000</f>
        <v>0</v>
      </c>
      <c r="Y709" s="57">
        <f>+$A$29</f>
        <v>105</v>
      </c>
      <c r="Z709" s="36"/>
      <c r="AA709" s="36"/>
      <c r="AB709" s="36">
        <f t="shared" ref="AB709" si="1030">+(Z709*12)+AA709</f>
        <v>0</v>
      </c>
      <c r="AC709" s="36">
        <f t="shared" ref="AC709" si="1031">+AB709*Y709*1000</f>
        <v>0</v>
      </c>
      <c r="AE709" s="57">
        <f>+$A$29</f>
        <v>105</v>
      </c>
      <c r="AF709" s="36"/>
      <c r="AG709" s="36"/>
      <c r="AH709" s="36">
        <f t="shared" ref="AH709" si="1032">+(AF709*12)+AG709</f>
        <v>0</v>
      </c>
      <c r="AI709" s="36">
        <f t="shared" ref="AI709" si="1033">+AH709*AE709*1000</f>
        <v>0</v>
      </c>
      <c r="AK709" s="57">
        <f>+$A$29</f>
        <v>105</v>
      </c>
      <c r="AL709" s="36"/>
      <c r="AM709" s="36"/>
      <c r="AN709" s="36">
        <f t="shared" ref="AN709" si="1034">+(AL709*12)+AM709</f>
        <v>0</v>
      </c>
      <c r="AO709" s="36">
        <f t="shared" ref="AO709" si="1035">+AN709*AK709*1000</f>
        <v>0</v>
      </c>
      <c r="AQ709" s="57">
        <f>+$A$29</f>
        <v>105</v>
      </c>
      <c r="AR709" s="36"/>
      <c r="AS709" s="36"/>
      <c r="AT709" s="36">
        <f t="shared" ref="AT709" si="1036">+(AR709*12)+AS709</f>
        <v>0</v>
      </c>
      <c r="AU709" s="36">
        <f t="shared" ref="AU709" si="1037">+AT709*AQ709*1000</f>
        <v>0</v>
      </c>
      <c r="AW709" s="57">
        <f>+$A$29</f>
        <v>105</v>
      </c>
      <c r="AX709" s="36"/>
      <c r="AY709" s="36"/>
      <c r="AZ709" s="36">
        <f t="shared" ref="AZ709" si="1038">+D709+J709-P709+V709+AB709-AH709+AN709-AT709</f>
        <v>-24</v>
      </c>
      <c r="BA709" s="36">
        <f t="shared" ref="BA709" si="1039">+AZ709*AW709*1000</f>
        <v>-2520000</v>
      </c>
    </row>
    <row r="710" spans="1:53">
      <c r="A710" s="57">
        <f>+$A$30</f>
        <v>130</v>
      </c>
      <c r="B710" s="36"/>
      <c r="C710" s="36"/>
      <c r="D710" s="36">
        <f>AZ676</f>
        <v>-79</v>
      </c>
      <c r="E710" s="36">
        <f t="shared" si="1005"/>
        <v>-10270000</v>
      </c>
      <c r="G710" s="57">
        <f>+$A$30</f>
        <v>130</v>
      </c>
      <c r="H710" s="36"/>
      <c r="I710" s="36"/>
      <c r="J710" s="36">
        <f t="shared" si="1006"/>
        <v>0</v>
      </c>
      <c r="K710" s="36">
        <f t="shared" si="1007"/>
        <v>0</v>
      </c>
      <c r="M710" s="57">
        <f>+$A$30</f>
        <v>130</v>
      </c>
      <c r="N710" s="36"/>
      <c r="O710" s="36"/>
      <c r="P710" s="36">
        <f t="shared" si="1008"/>
        <v>0</v>
      </c>
      <c r="Q710" s="36">
        <f t="shared" si="1009"/>
        <v>0</v>
      </c>
      <c r="S710" s="57">
        <f>+$A$30</f>
        <v>130</v>
      </c>
      <c r="T710" s="36"/>
      <c r="U710" s="36"/>
      <c r="V710" s="36">
        <f t="shared" si="1010"/>
        <v>0</v>
      </c>
      <c r="W710" s="36">
        <f t="shared" si="1011"/>
        <v>0</v>
      </c>
      <c r="Y710" s="57">
        <f>+$A$30</f>
        <v>130</v>
      </c>
      <c r="Z710" s="36"/>
      <c r="AA710" s="36"/>
      <c r="AB710" s="36">
        <f t="shared" si="1012"/>
        <v>0</v>
      </c>
      <c r="AC710" s="36">
        <f t="shared" si="1013"/>
        <v>0</v>
      </c>
      <c r="AE710" s="57">
        <f>+$A$30</f>
        <v>130</v>
      </c>
      <c r="AF710" s="36"/>
      <c r="AG710" s="36"/>
      <c r="AH710" s="36">
        <f t="shared" si="1014"/>
        <v>0</v>
      </c>
      <c r="AI710" s="36">
        <f t="shared" si="1015"/>
        <v>0</v>
      </c>
      <c r="AK710" s="57">
        <f>+$A$30</f>
        <v>130</v>
      </c>
      <c r="AL710" s="36"/>
      <c r="AM710" s="36"/>
      <c r="AN710" s="36">
        <f t="shared" si="1016"/>
        <v>0</v>
      </c>
      <c r="AO710" s="36">
        <f t="shared" si="1017"/>
        <v>0</v>
      </c>
      <c r="AQ710" s="57">
        <f>+$A$30</f>
        <v>130</v>
      </c>
      <c r="AR710" s="36"/>
      <c r="AS710" s="36"/>
      <c r="AT710" s="36">
        <f t="shared" si="1018"/>
        <v>0</v>
      </c>
      <c r="AU710" s="36">
        <f t="shared" si="1019"/>
        <v>0</v>
      </c>
      <c r="AW710" s="57">
        <f>+$A$30</f>
        <v>130</v>
      </c>
      <c r="AX710" s="36"/>
      <c r="AY710" s="36"/>
      <c r="AZ710" s="36">
        <f t="shared" si="1020"/>
        <v>-79</v>
      </c>
      <c r="BA710" s="36">
        <f t="shared" si="1021"/>
        <v>-10270000</v>
      </c>
    </row>
    <row r="712" spans="1:53">
      <c r="B712" s="36">
        <f>SUM(B684:B710)</f>
        <v>0</v>
      </c>
      <c r="C712" s="36">
        <f>SUM(C684:C710)</f>
        <v>0</v>
      </c>
      <c r="D712" s="36">
        <f>SUM(D684:D710)</f>
        <v>3627</v>
      </c>
      <c r="E712" s="36">
        <f>SUM(E684:E710)</f>
        <v>165215000</v>
      </c>
      <c r="H712" s="36">
        <f>SUM(H684:H710)</f>
        <v>0</v>
      </c>
      <c r="I712" s="36">
        <f>SUM(I684:I710)</f>
        <v>0</v>
      </c>
      <c r="J712" s="36">
        <f>SUM(J684:J710)</f>
        <v>0</v>
      </c>
      <c r="K712" s="36">
        <f>SUM(K684:K710)</f>
        <v>0</v>
      </c>
      <c r="N712" s="36">
        <f>SUM(N684:N710)</f>
        <v>0</v>
      </c>
      <c r="O712" s="36">
        <f>SUM(O684:O710)</f>
        <v>0</v>
      </c>
      <c r="P712" s="36">
        <f>SUM(P684:P710)</f>
        <v>0</v>
      </c>
      <c r="Q712" s="36">
        <f>SUM(Q684:Q710)</f>
        <v>0</v>
      </c>
      <c r="T712" s="36">
        <f>SUM(T684:T710)</f>
        <v>0</v>
      </c>
      <c r="U712" s="36">
        <f>SUM(U684:U710)</f>
        <v>0</v>
      </c>
      <c r="V712" s="36">
        <f>SUM(V684:V710)</f>
        <v>0</v>
      </c>
      <c r="W712" s="36">
        <f>SUM(W684:W710)</f>
        <v>0</v>
      </c>
      <c r="Z712" s="36">
        <f>SUM(Z684:Z710)</f>
        <v>0</v>
      </c>
      <c r="AA712" s="36">
        <f>SUM(AA684:AA710)</f>
        <v>0</v>
      </c>
      <c r="AB712" s="36">
        <f>SUM(AB684:AB710)</f>
        <v>0</v>
      </c>
      <c r="AC712" s="36">
        <f>SUM(AC684:AC710)</f>
        <v>0</v>
      </c>
      <c r="AF712" s="36">
        <f>SUM(AF684:AF710)</f>
        <v>0</v>
      </c>
      <c r="AG712" s="36">
        <f>SUM(AG684:AG710)</f>
        <v>0</v>
      </c>
      <c r="AH712" s="36">
        <f>SUM(AH684:AH710)</f>
        <v>0</v>
      </c>
      <c r="AI712" s="36">
        <f>SUM(AI684:AI710)</f>
        <v>0</v>
      </c>
      <c r="AL712" s="36">
        <f>SUM(AL684:AL710)</f>
        <v>0</v>
      </c>
      <c r="AM712" s="36">
        <f>SUM(AM684:AM710)</f>
        <v>0</v>
      </c>
      <c r="AN712" s="36">
        <f>SUM(AN684:AN710)</f>
        <v>0</v>
      </c>
      <c r="AO712" s="36">
        <f>SUM(AO684:AO710)</f>
        <v>0</v>
      </c>
      <c r="AR712" s="36">
        <f>SUM(AR684:AR710)</f>
        <v>0</v>
      </c>
      <c r="AS712" s="36">
        <f>SUM(AS684:AS710)</f>
        <v>0</v>
      </c>
      <c r="AT712" s="36">
        <f>SUM(AT684:AT710)</f>
        <v>0</v>
      </c>
      <c r="AU712" s="36">
        <f>SUM(AU684:AU710)</f>
        <v>0</v>
      </c>
      <c r="AX712" s="36">
        <f>SUM(AX684:AX710)</f>
        <v>0</v>
      </c>
      <c r="AY712" s="36">
        <f>SUM(AY684:AY710)</f>
        <v>0</v>
      </c>
      <c r="AZ712" s="36">
        <f>SUM(AZ684:AZ710)</f>
        <v>3627</v>
      </c>
      <c r="BA712" s="36">
        <f>SUM(BA684:BA710)</f>
        <v>165215000</v>
      </c>
    </row>
    <row r="713" spans="1:53">
      <c r="A713" s="37"/>
      <c r="B713" s="37"/>
      <c r="C713" s="37"/>
      <c r="D713" s="37"/>
      <c r="E713" s="37"/>
      <c r="F713" s="286"/>
      <c r="G713" s="37"/>
      <c r="H713" s="37">
        <v>0</v>
      </c>
      <c r="I713" s="37">
        <v>0</v>
      </c>
      <c r="J713" s="37"/>
      <c r="K713" s="37"/>
      <c r="L713" s="286"/>
      <c r="M713" s="37"/>
      <c r="N713" s="37">
        <v>0</v>
      </c>
      <c r="O713" s="37">
        <v>0</v>
      </c>
      <c r="P713" s="37"/>
      <c r="Q713" s="37"/>
      <c r="R713" s="286"/>
      <c r="S713" s="37"/>
      <c r="T713" s="37"/>
      <c r="U713" s="37"/>
      <c r="V713" s="37"/>
      <c r="W713" s="37"/>
      <c r="X713" s="286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</row>
    <row r="714" spans="1:53">
      <c r="H714" s="54" t="b">
        <f>+H713='Nota Masuk'!E450</f>
        <v>1</v>
      </c>
      <c r="I714" s="54" t="b">
        <f>+I713='Nota Masuk'!F450</f>
        <v>1</v>
      </c>
      <c r="K714" s="54" t="b">
        <f>+K712='Nota Masuk'!J449</f>
        <v>1</v>
      </c>
      <c r="N714" s="54" t="b">
        <f>+N713='Nota Jual'!D1429</f>
        <v>1</v>
      </c>
      <c r="O714" s="54" t="b">
        <f>+O713='Nota Jual'!E1429</f>
        <v>1</v>
      </c>
      <c r="Q714" s="54" t="b">
        <f>+Q712='Nota Jual'!G1428</f>
        <v>1</v>
      </c>
      <c r="V714" s="54" t="b">
        <f>+V712='Nota Jual'!H1428</f>
        <v>1</v>
      </c>
      <c r="W714" s="54" t="b">
        <f>+W712='Nota Jual'!I1428</f>
        <v>1</v>
      </c>
    </row>
    <row r="715" spans="1:53">
      <c r="A715" s="54" t="s">
        <v>24</v>
      </c>
      <c r="B715" s="54">
        <f>+'Nota Jual'!B1431</f>
        <v>0</v>
      </c>
      <c r="C715" s="54">
        <f>+'Nota Jual'!A1431</f>
        <v>0</v>
      </c>
    </row>
    <row r="716" spans="1:53">
      <c r="A716" s="55" t="s">
        <v>25</v>
      </c>
      <c r="B716" s="55"/>
      <c r="C716" s="55"/>
      <c r="D716" s="55"/>
      <c r="E716" s="55"/>
      <c r="F716" s="285"/>
      <c r="G716" s="55" t="s">
        <v>26</v>
      </c>
      <c r="H716" s="55"/>
      <c r="I716" s="55"/>
      <c r="J716" s="55"/>
      <c r="K716" s="55"/>
      <c r="L716" s="285"/>
      <c r="M716" s="55" t="s">
        <v>27</v>
      </c>
      <c r="N716" s="55"/>
      <c r="O716" s="55"/>
      <c r="P716" s="55"/>
      <c r="Q716" s="55"/>
      <c r="R716" s="285"/>
      <c r="S716" s="55" t="s">
        <v>37</v>
      </c>
      <c r="T716" s="55"/>
      <c r="U716" s="55"/>
      <c r="V716" s="55"/>
      <c r="W716" s="55"/>
      <c r="X716" s="285"/>
      <c r="Y716" s="55" t="s">
        <v>29</v>
      </c>
      <c r="Z716" s="55"/>
      <c r="AA716" s="55"/>
      <c r="AB716" s="55"/>
      <c r="AC716" s="55"/>
      <c r="AD716" s="55"/>
      <c r="AE716" s="55" t="s">
        <v>30</v>
      </c>
      <c r="AF716" s="55"/>
      <c r="AG716" s="55"/>
      <c r="AH716" s="55"/>
      <c r="AI716" s="55"/>
      <c r="AJ716" s="55"/>
      <c r="AK716" s="55" t="s">
        <v>31</v>
      </c>
      <c r="AL716" s="55"/>
      <c r="AM716" s="55"/>
      <c r="AN716" s="55"/>
      <c r="AO716" s="55"/>
      <c r="AP716" s="55"/>
      <c r="AQ716" s="55" t="s">
        <v>32</v>
      </c>
      <c r="AR716" s="55"/>
      <c r="AS716" s="55"/>
      <c r="AT716" s="55"/>
      <c r="AU716" s="55"/>
      <c r="AV716" s="55"/>
      <c r="AW716" s="55" t="s">
        <v>33</v>
      </c>
      <c r="AX716" s="55"/>
      <c r="AY716" s="55"/>
      <c r="AZ716" s="55"/>
      <c r="BA716" s="55"/>
    </row>
    <row r="717" spans="1:53">
      <c r="A717" s="56" t="s">
        <v>34</v>
      </c>
      <c r="B717" s="56" t="s">
        <v>11</v>
      </c>
      <c r="C717" s="56" t="s">
        <v>12</v>
      </c>
      <c r="D717" s="56" t="s">
        <v>35</v>
      </c>
      <c r="E717" s="56" t="s">
        <v>36</v>
      </c>
      <c r="G717" s="56" t="s">
        <v>34</v>
      </c>
      <c r="H717" s="56" t="s">
        <v>11</v>
      </c>
      <c r="I717" s="56" t="s">
        <v>12</v>
      </c>
      <c r="J717" s="56" t="s">
        <v>35</v>
      </c>
      <c r="K717" s="56" t="s">
        <v>36</v>
      </c>
      <c r="M717" s="56" t="s">
        <v>34</v>
      </c>
      <c r="N717" s="56" t="s">
        <v>11</v>
      </c>
      <c r="O717" s="56" t="s">
        <v>12</v>
      </c>
      <c r="P717" s="56" t="s">
        <v>35</v>
      </c>
      <c r="Q717" s="56" t="s">
        <v>36</v>
      </c>
      <c r="S717" s="56" t="s">
        <v>34</v>
      </c>
      <c r="T717" s="56" t="s">
        <v>11</v>
      </c>
      <c r="U717" s="56" t="s">
        <v>12</v>
      </c>
      <c r="V717" s="56" t="s">
        <v>35</v>
      </c>
      <c r="W717" s="56" t="s">
        <v>36</v>
      </c>
      <c r="Y717" s="56" t="s">
        <v>34</v>
      </c>
      <c r="Z717" s="56" t="s">
        <v>11</v>
      </c>
      <c r="AA717" s="56" t="s">
        <v>12</v>
      </c>
      <c r="AB717" s="56" t="s">
        <v>35</v>
      </c>
      <c r="AC717" s="56" t="s">
        <v>36</v>
      </c>
      <c r="AE717" s="56" t="s">
        <v>34</v>
      </c>
      <c r="AF717" s="56" t="s">
        <v>11</v>
      </c>
      <c r="AG717" s="56" t="s">
        <v>12</v>
      </c>
      <c r="AH717" s="56" t="s">
        <v>35</v>
      </c>
      <c r="AI717" s="56" t="s">
        <v>36</v>
      </c>
      <c r="AK717" s="56" t="s">
        <v>34</v>
      </c>
      <c r="AL717" s="56" t="s">
        <v>11</v>
      </c>
      <c r="AM717" s="56" t="s">
        <v>12</v>
      </c>
      <c r="AN717" s="56" t="s">
        <v>35</v>
      </c>
      <c r="AO717" s="56" t="s">
        <v>36</v>
      </c>
      <c r="AQ717" s="56" t="s">
        <v>34</v>
      </c>
      <c r="AR717" s="56" t="s">
        <v>11</v>
      </c>
      <c r="AS717" s="56" t="s">
        <v>12</v>
      </c>
      <c r="AT717" s="56" t="s">
        <v>35</v>
      </c>
      <c r="AU717" s="56" t="s">
        <v>36</v>
      </c>
      <c r="AW717" s="56" t="s">
        <v>34</v>
      </c>
      <c r="AX717" s="56" t="s">
        <v>11</v>
      </c>
      <c r="AY717" s="56" t="s">
        <v>12</v>
      </c>
      <c r="AZ717" s="56" t="s">
        <v>35</v>
      </c>
      <c r="BA717" s="56" t="s">
        <v>36</v>
      </c>
    </row>
    <row r="718" spans="1:53">
      <c r="A718" s="57">
        <f>+$A$4</f>
        <v>75</v>
      </c>
      <c r="B718" s="36"/>
      <c r="C718" s="36"/>
      <c r="D718" s="36">
        <f t="shared" ref="D718" si="1040">AZ684</f>
        <v>83</v>
      </c>
      <c r="E718" s="36">
        <f t="shared" ref="E718" si="1041">+D718*A718*1000</f>
        <v>6225000</v>
      </c>
      <c r="G718" s="57">
        <f>+$A$4</f>
        <v>75</v>
      </c>
      <c r="H718" s="36"/>
      <c r="I718" s="36"/>
      <c r="J718" s="36">
        <f t="shared" ref="J718" si="1042">+(H718*12)+I718</f>
        <v>0</v>
      </c>
      <c r="K718" s="36">
        <f t="shared" ref="K718" si="1043">+J718*G718*1000</f>
        <v>0</v>
      </c>
      <c r="M718" s="57">
        <f>+$A$4</f>
        <v>75</v>
      </c>
      <c r="N718" s="36"/>
      <c r="O718" s="36"/>
      <c r="P718" s="36">
        <f t="shared" ref="P718" si="1044">+(N718*12)+O718</f>
        <v>0</v>
      </c>
      <c r="Q718" s="36">
        <f t="shared" ref="Q718" si="1045">+P718*M718*1000</f>
        <v>0</v>
      </c>
      <c r="S718" s="57">
        <f>+$A$4</f>
        <v>75</v>
      </c>
      <c r="T718" s="36"/>
      <c r="U718" s="36"/>
      <c r="V718" s="36">
        <f t="shared" ref="V718" si="1046">+(T718*12)+U718</f>
        <v>0</v>
      </c>
      <c r="W718" s="36">
        <f t="shared" ref="W718" si="1047">+V718*S718*1000</f>
        <v>0</v>
      </c>
      <c r="Y718" s="57">
        <f>+$A$4</f>
        <v>75</v>
      </c>
      <c r="Z718" s="36"/>
      <c r="AA718" s="36"/>
      <c r="AB718" s="36">
        <f t="shared" ref="AB718" si="1048">+(Z718*12)+AA718</f>
        <v>0</v>
      </c>
      <c r="AC718" s="36">
        <f t="shared" ref="AC718" si="1049">+AB718*Y718*1000</f>
        <v>0</v>
      </c>
      <c r="AE718" s="57">
        <f>+$A$4</f>
        <v>75</v>
      </c>
      <c r="AF718" s="36"/>
      <c r="AG718" s="36"/>
      <c r="AH718" s="36">
        <f t="shared" ref="AH718" si="1050">+(AF718*12)+AG718</f>
        <v>0</v>
      </c>
      <c r="AI718" s="36">
        <f t="shared" ref="AI718" si="1051">+AH718*AE718*1000</f>
        <v>0</v>
      </c>
      <c r="AK718" s="57">
        <f>+$A$4</f>
        <v>75</v>
      </c>
      <c r="AL718" s="36"/>
      <c r="AM718" s="36"/>
      <c r="AN718" s="36">
        <f t="shared" ref="AN718" si="1052">+(AL718*12)+AM718</f>
        <v>0</v>
      </c>
      <c r="AO718" s="36">
        <f t="shared" ref="AO718" si="1053">+AN718*AK718*1000</f>
        <v>0</v>
      </c>
      <c r="AQ718" s="57">
        <f>+$A$4</f>
        <v>75</v>
      </c>
      <c r="AR718" s="36"/>
      <c r="AS718" s="36"/>
      <c r="AT718" s="36">
        <f t="shared" ref="AT718" si="1054">+(AR718*12)+AS718</f>
        <v>0</v>
      </c>
      <c r="AU718" s="36">
        <f t="shared" ref="AU718" si="1055">+AT718*AQ718*1000</f>
        <v>0</v>
      </c>
      <c r="AW718" s="57">
        <f>+$A$4</f>
        <v>75</v>
      </c>
      <c r="AX718" s="36"/>
      <c r="AY718" s="36"/>
      <c r="AZ718" s="36">
        <f t="shared" ref="AZ718" si="1056">+D718+J718-P718+V718+AB718-AH718+AN718-AT718</f>
        <v>83</v>
      </c>
      <c r="BA718" s="36">
        <f t="shared" ref="BA718" si="1057">+AZ718*AW718*1000</f>
        <v>6225000</v>
      </c>
    </row>
    <row r="719" spans="1:53">
      <c r="A719" s="57">
        <f>$A$5</f>
        <v>58</v>
      </c>
      <c r="B719" s="36"/>
      <c r="C719" s="36"/>
      <c r="D719" s="36">
        <f t="shared" ref="D719:D742" si="1058">AZ685</f>
        <v>73</v>
      </c>
      <c r="E719" s="36">
        <f t="shared" ref="E719:E744" si="1059">+D719*A719*1000</f>
        <v>4234000</v>
      </c>
      <c r="G719" s="57">
        <f>$A$5</f>
        <v>58</v>
      </c>
      <c r="H719" s="36"/>
      <c r="I719" s="36"/>
      <c r="J719" s="36">
        <f t="shared" ref="J719:J744" si="1060">+(H719*12)+I719</f>
        <v>0</v>
      </c>
      <c r="K719" s="36">
        <f t="shared" ref="K719:K744" si="1061">+J719*G719*1000</f>
        <v>0</v>
      </c>
      <c r="M719" s="57">
        <f>$A$5</f>
        <v>58</v>
      </c>
      <c r="N719" s="36"/>
      <c r="O719" s="36"/>
      <c r="P719" s="36">
        <f t="shared" ref="P719:P744" si="1062">+(N719*12)+O719</f>
        <v>0</v>
      </c>
      <c r="Q719" s="36">
        <f t="shared" ref="Q719:Q744" si="1063">+P719*M719*1000</f>
        <v>0</v>
      </c>
      <c r="S719" s="57">
        <f>$A$5</f>
        <v>58</v>
      </c>
      <c r="T719" s="36"/>
      <c r="U719" s="36"/>
      <c r="V719" s="36">
        <f t="shared" ref="V719:V744" si="1064">+(T719*12)+U719</f>
        <v>0</v>
      </c>
      <c r="W719" s="36">
        <f t="shared" ref="W719:W744" si="1065">+V719*S719*1000</f>
        <v>0</v>
      </c>
      <c r="Y719" s="57">
        <f>$A$5</f>
        <v>58</v>
      </c>
      <c r="Z719" s="36"/>
      <c r="AA719" s="36"/>
      <c r="AB719" s="36">
        <f t="shared" ref="AB719:AB744" si="1066">+(Z719*12)+AA719</f>
        <v>0</v>
      </c>
      <c r="AC719" s="36">
        <f t="shared" ref="AC719:AC744" si="1067">+AB719*Y719*1000</f>
        <v>0</v>
      </c>
      <c r="AE719" s="57">
        <f>$A$5</f>
        <v>58</v>
      </c>
      <c r="AF719" s="36"/>
      <c r="AG719" s="36"/>
      <c r="AH719" s="36">
        <f t="shared" ref="AH719:AH744" si="1068">+(AF719*12)+AG719</f>
        <v>0</v>
      </c>
      <c r="AI719" s="36">
        <f t="shared" ref="AI719:AI744" si="1069">+AH719*AE719*1000</f>
        <v>0</v>
      </c>
      <c r="AK719" s="57">
        <f>$A$5</f>
        <v>58</v>
      </c>
      <c r="AL719" s="36"/>
      <c r="AM719" s="36"/>
      <c r="AN719" s="36">
        <f t="shared" ref="AN719:AN744" si="1070">+(AL719*12)+AM719</f>
        <v>0</v>
      </c>
      <c r="AO719" s="36">
        <f t="shared" ref="AO719:AO744" si="1071">+AN719*AK719*1000</f>
        <v>0</v>
      </c>
      <c r="AQ719" s="57">
        <f>$A$5</f>
        <v>58</v>
      </c>
      <c r="AR719" s="36"/>
      <c r="AS719" s="36"/>
      <c r="AT719" s="36">
        <f t="shared" ref="AT719:AT744" si="1072">+(AR719*12)+AS719</f>
        <v>0</v>
      </c>
      <c r="AU719" s="36">
        <f t="shared" ref="AU719:AU744" si="1073">+AT719*AQ719*1000</f>
        <v>0</v>
      </c>
      <c r="AW719" s="57">
        <f>$A$5</f>
        <v>58</v>
      </c>
      <c r="AX719" s="36"/>
      <c r="AY719" s="36"/>
      <c r="AZ719" s="36">
        <f t="shared" ref="AZ719:AZ744" si="1074">+D719+J719-P719+V719+AB719-AH719+AN719-AT719</f>
        <v>73</v>
      </c>
      <c r="BA719" s="36">
        <f t="shared" ref="BA719:BA744" si="1075">+AZ719*AW719*1000</f>
        <v>4234000</v>
      </c>
    </row>
    <row r="720" spans="1:53">
      <c r="A720" s="57">
        <f>+$A$6</f>
        <v>80</v>
      </c>
      <c r="B720" s="36"/>
      <c r="C720" s="36"/>
      <c r="D720" s="36">
        <f>AZ686</f>
        <v>-12</v>
      </c>
      <c r="E720" s="36">
        <f t="shared" si="1059"/>
        <v>-960000</v>
      </c>
      <c r="G720" s="57">
        <f>+$A$6</f>
        <v>80</v>
      </c>
      <c r="H720" s="36"/>
      <c r="I720" s="36"/>
      <c r="J720" s="36">
        <f t="shared" si="1060"/>
        <v>0</v>
      </c>
      <c r="K720" s="36">
        <f t="shared" si="1061"/>
        <v>0</v>
      </c>
      <c r="M720" s="57">
        <f>+$A$6</f>
        <v>80</v>
      </c>
      <c r="N720" s="36"/>
      <c r="O720" s="36"/>
      <c r="P720" s="36">
        <f t="shared" si="1062"/>
        <v>0</v>
      </c>
      <c r="Q720" s="36">
        <f t="shared" si="1063"/>
        <v>0</v>
      </c>
      <c r="S720" s="57">
        <f>+$A$6</f>
        <v>80</v>
      </c>
      <c r="T720" s="36"/>
      <c r="U720" s="36"/>
      <c r="V720" s="36">
        <f t="shared" si="1064"/>
        <v>0</v>
      </c>
      <c r="W720" s="36">
        <f t="shared" si="1065"/>
        <v>0</v>
      </c>
      <c r="Y720" s="57">
        <f>+$A$6</f>
        <v>80</v>
      </c>
      <c r="Z720" s="36"/>
      <c r="AA720" s="36"/>
      <c r="AB720" s="36">
        <f t="shared" si="1066"/>
        <v>0</v>
      </c>
      <c r="AC720" s="36">
        <f t="shared" si="1067"/>
        <v>0</v>
      </c>
      <c r="AE720" s="57">
        <f>+$A$6</f>
        <v>80</v>
      </c>
      <c r="AF720" s="36"/>
      <c r="AG720" s="36"/>
      <c r="AH720" s="36">
        <f t="shared" si="1068"/>
        <v>0</v>
      </c>
      <c r="AI720" s="36">
        <f t="shared" si="1069"/>
        <v>0</v>
      </c>
      <c r="AK720" s="57">
        <f>+$A$6</f>
        <v>80</v>
      </c>
      <c r="AL720" s="36"/>
      <c r="AM720" s="36"/>
      <c r="AN720" s="36">
        <f t="shared" si="1070"/>
        <v>0</v>
      </c>
      <c r="AO720" s="36">
        <f t="shared" si="1071"/>
        <v>0</v>
      </c>
      <c r="AQ720" s="57">
        <f>+$A$6</f>
        <v>80</v>
      </c>
      <c r="AR720" s="36"/>
      <c r="AS720" s="36"/>
      <c r="AT720" s="36">
        <f t="shared" si="1072"/>
        <v>0</v>
      </c>
      <c r="AU720" s="36">
        <f t="shared" si="1073"/>
        <v>0</v>
      </c>
      <c r="AW720" s="57">
        <f>+$A$6</f>
        <v>80</v>
      </c>
      <c r="AX720" s="36"/>
      <c r="AY720" s="36"/>
      <c r="AZ720" s="36">
        <f t="shared" si="1074"/>
        <v>-12</v>
      </c>
      <c r="BA720" s="36">
        <f t="shared" si="1075"/>
        <v>-960000</v>
      </c>
    </row>
    <row r="721" spans="1:53">
      <c r="A721" s="57">
        <f>+$A$7</f>
        <v>60</v>
      </c>
      <c r="B721" s="36"/>
      <c r="C721" s="36"/>
      <c r="D721" s="36">
        <f t="shared" si="1058"/>
        <v>78</v>
      </c>
      <c r="E721" s="36">
        <f t="shared" si="1059"/>
        <v>4680000</v>
      </c>
      <c r="G721" s="57">
        <f>+$A$7</f>
        <v>60</v>
      </c>
      <c r="H721" s="36"/>
      <c r="I721" s="36"/>
      <c r="J721" s="36">
        <f t="shared" si="1060"/>
        <v>0</v>
      </c>
      <c r="K721" s="36">
        <f t="shared" si="1061"/>
        <v>0</v>
      </c>
      <c r="M721" s="57">
        <f>+$A$7</f>
        <v>60</v>
      </c>
      <c r="N721" s="36"/>
      <c r="O721" s="36"/>
      <c r="P721" s="36">
        <f t="shared" si="1062"/>
        <v>0</v>
      </c>
      <c r="Q721" s="36">
        <f t="shared" si="1063"/>
        <v>0</v>
      </c>
      <c r="S721" s="57">
        <f>+$A$7</f>
        <v>60</v>
      </c>
      <c r="T721" s="36"/>
      <c r="U721" s="36"/>
      <c r="V721" s="36">
        <f t="shared" si="1064"/>
        <v>0</v>
      </c>
      <c r="W721" s="36">
        <f t="shared" si="1065"/>
        <v>0</v>
      </c>
      <c r="Y721" s="57">
        <f>+$A$7</f>
        <v>60</v>
      </c>
      <c r="Z721" s="36"/>
      <c r="AA721" s="36"/>
      <c r="AB721" s="36">
        <f t="shared" si="1066"/>
        <v>0</v>
      </c>
      <c r="AC721" s="36">
        <f t="shared" si="1067"/>
        <v>0</v>
      </c>
      <c r="AE721" s="57">
        <f>+$A$7</f>
        <v>60</v>
      </c>
      <c r="AF721" s="36"/>
      <c r="AG721" s="36"/>
      <c r="AH721" s="36">
        <f t="shared" si="1068"/>
        <v>0</v>
      </c>
      <c r="AI721" s="36">
        <f t="shared" si="1069"/>
        <v>0</v>
      </c>
      <c r="AK721" s="57">
        <f>+$A$7</f>
        <v>60</v>
      </c>
      <c r="AL721" s="36"/>
      <c r="AM721" s="36"/>
      <c r="AN721" s="36">
        <f t="shared" si="1070"/>
        <v>0</v>
      </c>
      <c r="AO721" s="36">
        <f t="shared" si="1071"/>
        <v>0</v>
      </c>
      <c r="AQ721" s="57">
        <f>+$A$7</f>
        <v>60</v>
      </c>
      <c r="AR721" s="36"/>
      <c r="AS721" s="36"/>
      <c r="AT721" s="36">
        <f t="shared" si="1072"/>
        <v>0</v>
      </c>
      <c r="AU721" s="36">
        <f t="shared" si="1073"/>
        <v>0</v>
      </c>
      <c r="AW721" s="57">
        <f>+$A$7</f>
        <v>60</v>
      </c>
      <c r="AX721" s="36"/>
      <c r="AY721" s="36"/>
      <c r="AZ721" s="36">
        <f t="shared" si="1074"/>
        <v>78</v>
      </c>
      <c r="BA721" s="36">
        <f t="shared" si="1075"/>
        <v>4680000</v>
      </c>
    </row>
    <row r="722" spans="1:53">
      <c r="A722" s="57">
        <f>+$A$8</f>
        <v>82</v>
      </c>
      <c r="B722" s="36"/>
      <c r="C722" s="36"/>
      <c r="D722" s="36">
        <f t="shared" si="1058"/>
        <v>25</v>
      </c>
      <c r="E722" s="36">
        <f t="shared" si="1059"/>
        <v>2050000</v>
      </c>
      <c r="G722" s="57">
        <f>+$A$8</f>
        <v>82</v>
      </c>
      <c r="H722" s="36"/>
      <c r="I722" s="36"/>
      <c r="J722" s="36">
        <f t="shared" si="1060"/>
        <v>0</v>
      </c>
      <c r="K722" s="36">
        <f t="shared" si="1061"/>
        <v>0</v>
      </c>
      <c r="M722" s="57">
        <f>+$A$8</f>
        <v>82</v>
      </c>
      <c r="N722" s="36"/>
      <c r="O722" s="36"/>
      <c r="P722" s="36">
        <f t="shared" si="1062"/>
        <v>0</v>
      </c>
      <c r="Q722" s="36">
        <f t="shared" si="1063"/>
        <v>0</v>
      </c>
      <c r="S722" s="57">
        <f>+$A$8</f>
        <v>82</v>
      </c>
      <c r="T722" s="36"/>
      <c r="U722" s="36"/>
      <c r="V722" s="36">
        <f t="shared" si="1064"/>
        <v>0</v>
      </c>
      <c r="W722" s="36">
        <f t="shared" si="1065"/>
        <v>0</v>
      </c>
      <c r="Y722" s="57">
        <f>+$A$8</f>
        <v>82</v>
      </c>
      <c r="Z722" s="36"/>
      <c r="AA722" s="36"/>
      <c r="AB722" s="36">
        <f t="shared" si="1066"/>
        <v>0</v>
      </c>
      <c r="AC722" s="36">
        <f t="shared" si="1067"/>
        <v>0</v>
      </c>
      <c r="AE722" s="57">
        <f>+$A$8</f>
        <v>82</v>
      </c>
      <c r="AF722" s="36"/>
      <c r="AG722" s="36"/>
      <c r="AH722" s="36">
        <f t="shared" si="1068"/>
        <v>0</v>
      </c>
      <c r="AI722" s="36">
        <f t="shared" si="1069"/>
        <v>0</v>
      </c>
      <c r="AK722" s="57">
        <f>+$A$8</f>
        <v>82</v>
      </c>
      <c r="AL722" s="36"/>
      <c r="AM722" s="36"/>
      <c r="AN722" s="36">
        <f t="shared" si="1070"/>
        <v>0</v>
      </c>
      <c r="AO722" s="36">
        <f t="shared" si="1071"/>
        <v>0</v>
      </c>
      <c r="AQ722" s="57">
        <f>+$A$8</f>
        <v>82</v>
      </c>
      <c r="AR722" s="36"/>
      <c r="AS722" s="36"/>
      <c r="AT722" s="36">
        <f t="shared" si="1072"/>
        <v>0</v>
      </c>
      <c r="AU722" s="36">
        <f t="shared" si="1073"/>
        <v>0</v>
      </c>
      <c r="AW722" s="57">
        <f>+$A$8</f>
        <v>82</v>
      </c>
      <c r="AX722" s="36"/>
      <c r="AY722" s="36"/>
      <c r="AZ722" s="36">
        <f t="shared" si="1074"/>
        <v>25</v>
      </c>
      <c r="BA722" s="36">
        <f t="shared" si="1075"/>
        <v>2050000</v>
      </c>
    </row>
    <row r="723" spans="1:53">
      <c r="A723" s="57">
        <f>+$A$9</f>
        <v>70</v>
      </c>
      <c r="B723" s="36"/>
      <c r="C723" s="36"/>
      <c r="D723" s="36">
        <f t="shared" si="1058"/>
        <v>4</v>
      </c>
      <c r="E723" s="36">
        <f t="shared" si="1059"/>
        <v>280000</v>
      </c>
      <c r="G723" s="57">
        <f>+$A$9</f>
        <v>70</v>
      </c>
      <c r="H723" s="36"/>
      <c r="I723" s="36"/>
      <c r="J723" s="36">
        <f t="shared" si="1060"/>
        <v>0</v>
      </c>
      <c r="K723" s="36">
        <f t="shared" si="1061"/>
        <v>0</v>
      </c>
      <c r="M723" s="57">
        <f>+$A$9</f>
        <v>70</v>
      </c>
      <c r="N723" s="36"/>
      <c r="O723" s="36"/>
      <c r="P723" s="36">
        <f t="shared" si="1062"/>
        <v>0</v>
      </c>
      <c r="Q723" s="36">
        <f t="shared" si="1063"/>
        <v>0</v>
      </c>
      <c r="S723" s="57">
        <f>+$A$9</f>
        <v>70</v>
      </c>
      <c r="T723" s="36"/>
      <c r="U723" s="36"/>
      <c r="V723" s="36">
        <f t="shared" si="1064"/>
        <v>0</v>
      </c>
      <c r="W723" s="36">
        <f t="shared" si="1065"/>
        <v>0</v>
      </c>
      <c r="Y723" s="57">
        <f>+$A$9</f>
        <v>70</v>
      </c>
      <c r="Z723" s="36"/>
      <c r="AA723" s="36"/>
      <c r="AB723" s="36">
        <f t="shared" si="1066"/>
        <v>0</v>
      </c>
      <c r="AC723" s="36">
        <f t="shared" si="1067"/>
        <v>0</v>
      </c>
      <c r="AE723" s="57">
        <f>+$A$9</f>
        <v>70</v>
      </c>
      <c r="AF723" s="36"/>
      <c r="AG723" s="36"/>
      <c r="AH723" s="36">
        <f t="shared" si="1068"/>
        <v>0</v>
      </c>
      <c r="AI723" s="36">
        <f t="shared" si="1069"/>
        <v>0</v>
      </c>
      <c r="AK723" s="57">
        <f>+$A$9</f>
        <v>70</v>
      </c>
      <c r="AL723" s="36"/>
      <c r="AM723" s="36"/>
      <c r="AN723" s="36">
        <f t="shared" si="1070"/>
        <v>0</v>
      </c>
      <c r="AO723" s="36">
        <f t="shared" si="1071"/>
        <v>0</v>
      </c>
      <c r="AQ723" s="57">
        <f>+$A$9</f>
        <v>70</v>
      </c>
      <c r="AR723" s="36"/>
      <c r="AS723" s="36"/>
      <c r="AT723" s="36">
        <f t="shared" si="1072"/>
        <v>0</v>
      </c>
      <c r="AU723" s="36">
        <f t="shared" si="1073"/>
        <v>0</v>
      </c>
      <c r="AW723" s="57">
        <f>+$A$9</f>
        <v>70</v>
      </c>
      <c r="AX723" s="36"/>
      <c r="AY723" s="36"/>
      <c r="AZ723" s="36">
        <f t="shared" si="1074"/>
        <v>4</v>
      </c>
      <c r="BA723" s="36">
        <f t="shared" si="1075"/>
        <v>280000</v>
      </c>
    </row>
    <row r="724" spans="1:53">
      <c r="A724" s="57">
        <f>+$A$10</f>
        <v>90</v>
      </c>
      <c r="B724" s="36"/>
      <c r="C724" s="36"/>
      <c r="D724" s="36">
        <f t="shared" si="1058"/>
        <v>-276</v>
      </c>
      <c r="E724" s="36">
        <f t="shared" si="1059"/>
        <v>-24840000</v>
      </c>
      <c r="G724" s="57">
        <f>+$A$10</f>
        <v>90</v>
      </c>
      <c r="H724" s="36"/>
      <c r="I724" s="36"/>
      <c r="J724" s="36">
        <f t="shared" si="1060"/>
        <v>0</v>
      </c>
      <c r="K724" s="36">
        <f t="shared" si="1061"/>
        <v>0</v>
      </c>
      <c r="M724" s="57">
        <f>+$A$10</f>
        <v>90</v>
      </c>
      <c r="N724" s="36"/>
      <c r="O724" s="36"/>
      <c r="P724" s="36">
        <f t="shared" si="1062"/>
        <v>0</v>
      </c>
      <c r="Q724" s="36">
        <f t="shared" si="1063"/>
        <v>0</v>
      </c>
      <c r="S724" s="57">
        <f>+$A$10</f>
        <v>90</v>
      </c>
      <c r="T724" s="36"/>
      <c r="U724" s="36"/>
      <c r="V724" s="36">
        <f t="shared" si="1064"/>
        <v>0</v>
      </c>
      <c r="W724" s="36">
        <f t="shared" si="1065"/>
        <v>0</v>
      </c>
      <c r="Y724" s="57">
        <f>+$A$10</f>
        <v>90</v>
      </c>
      <c r="Z724" s="36"/>
      <c r="AA724" s="36"/>
      <c r="AB724" s="36">
        <f t="shared" si="1066"/>
        <v>0</v>
      </c>
      <c r="AC724" s="36">
        <f t="shared" si="1067"/>
        <v>0</v>
      </c>
      <c r="AE724" s="57">
        <f>+$A$10</f>
        <v>90</v>
      </c>
      <c r="AF724" s="36"/>
      <c r="AG724" s="36"/>
      <c r="AH724" s="36">
        <f t="shared" si="1068"/>
        <v>0</v>
      </c>
      <c r="AI724" s="36">
        <f t="shared" si="1069"/>
        <v>0</v>
      </c>
      <c r="AK724" s="57">
        <f>+$A$10</f>
        <v>90</v>
      </c>
      <c r="AL724" s="36"/>
      <c r="AM724" s="36"/>
      <c r="AN724" s="36">
        <f t="shared" si="1070"/>
        <v>0</v>
      </c>
      <c r="AO724" s="36">
        <f t="shared" si="1071"/>
        <v>0</v>
      </c>
      <c r="AQ724" s="57">
        <f>+$A$10</f>
        <v>90</v>
      </c>
      <c r="AR724" s="36"/>
      <c r="AS724" s="36"/>
      <c r="AT724" s="36">
        <f t="shared" si="1072"/>
        <v>0</v>
      </c>
      <c r="AU724" s="36">
        <f t="shared" si="1073"/>
        <v>0</v>
      </c>
      <c r="AW724" s="57">
        <f>+$A$10</f>
        <v>90</v>
      </c>
      <c r="AX724" s="36"/>
      <c r="AY724" s="36"/>
      <c r="AZ724" s="36">
        <f t="shared" si="1074"/>
        <v>-276</v>
      </c>
      <c r="BA724" s="36">
        <f t="shared" si="1075"/>
        <v>-24840000</v>
      </c>
    </row>
    <row r="725" spans="1:53">
      <c r="A725" s="57">
        <f>+$A$11</f>
        <v>68</v>
      </c>
      <c r="B725" s="36"/>
      <c r="C725" s="36"/>
      <c r="D725" s="36">
        <f t="shared" si="1058"/>
        <v>1</v>
      </c>
      <c r="E725" s="36">
        <f t="shared" si="1059"/>
        <v>68000</v>
      </c>
      <c r="G725" s="57">
        <f>+$A$11</f>
        <v>68</v>
      </c>
      <c r="H725" s="36"/>
      <c r="I725" s="36"/>
      <c r="J725" s="36">
        <f t="shared" si="1060"/>
        <v>0</v>
      </c>
      <c r="K725" s="36">
        <f t="shared" si="1061"/>
        <v>0</v>
      </c>
      <c r="M725" s="57">
        <f>+$A$11</f>
        <v>68</v>
      </c>
      <c r="N725" s="36"/>
      <c r="O725" s="36"/>
      <c r="P725" s="36">
        <f t="shared" si="1062"/>
        <v>0</v>
      </c>
      <c r="Q725" s="36">
        <f t="shared" si="1063"/>
        <v>0</v>
      </c>
      <c r="S725" s="57">
        <f>+$A$11</f>
        <v>68</v>
      </c>
      <c r="T725" s="36"/>
      <c r="U725" s="36"/>
      <c r="V725" s="36">
        <f t="shared" si="1064"/>
        <v>0</v>
      </c>
      <c r="W725" s="36">
        <f t="shared" si="1065"/>
        <v>0</v>
      </c>
      <c r="Y725" s="57">
        <f>+$A$11</f>
        <v>68</v>
      </c>
      <c r="Z725" s="36"/>
      <c r="AA725" s="36"/>
      <c r="AB725" s="36">
        <f t="shared" si="1066"/>
        <v>0</v>
      </c>
      <c r="AC725" s="36">
        <f t="shared" si="1067"/>
        <v>0</v>
      </c>
      <c r="AE725" s="57">
        <f>+$A$11</f>
        <v>68</v>
      </c>
      <c r="AF725" s="36"/>
      <c r="AG725" s="36"/>
      <c r="AH725" s="36">
        <f t="shared" si="1068"/>
        <v>0</v>
      </c>
      <c r="AI725" s="36">
        <f t="shared" si="1069"/>
        <v>0</v>
      </c>
      <c r="AK725" s="57">
        <f>+$A$11</f>
        <v>68</v>
      </c>
      <c r="AL725" s="36"/>
      <c r="AM725" s="36"/>
      <c r="AN725" s="36">
        <f t="shared" si="1070"/>
        <v>0</v>
      </c>
      <c r="AO725" s="36">
        <f t="shared" si="1071"/>
        <v>0</v>
      </c>
      <c r="AQ725" s="57">
        <f>+$A$11</f>
        <v>68</v>
      </c>
      <c r="AR725" s="36"/>
      <c r="AS725" s="36"/>
      <c r="AT725" s="36">
        <f t="shared" si="1072"/>
        <v>0</v>
      </c>
      <c r="AU725" s="36">
        <f t="shared" si="1073"/>
        <v>0</v>
      </c>
      <c r="AW725" s="57">
        <f>+$A$11</f>
        <v>68</v>
      </c>
      <c r="AX725" s="36"/>
      <c r="AY725" s="36"/>
      <c r="AZ725" s="36">
        <f t="shared" si="1074"/>
        <v>1</v>
      </c>
      <c r="BA725" s="36">
        <f t="shared" si="1075"/>
        <v>68000</v>
      </c>
    </row>
    <row r="726" spans="1:53">
      <c r="A726" s="57">
        <f>+$A$12</f>
        <v>135</v>
      </c>
      <c r="B726" s="36"/>
      <c r="C726" s="36"/>
      <c r="D726" s="36">
        <f t="shared" si="1058"/>
        <v>59</v>
      </c>
      <c r="E726" s="36">
        <f t="shared" si="1059"/>
        <v>7965000</v>
      </c>
      <c r="G726" s="57">
        <f>+$A$12</f>
        <v>135</v>
      </c>
      <c r="H726" s="36"/>
      <c r="I726" s="36"/>
      <c r="J726" s="36">
        <f t="shared" si="1060"/>
        <v>0</v>
      </c>
      <c r="K726" s="36">
        <f t="shared" si="1061"/>
        <v>0</v>
      </c>
      <c r="M726" s="57">
        <f>+$A$12</f>
        <v>135</v>
      </c>
      <c r="N726" s="36"/>
      <c r="O726" s="36"/>
      <c r="P726" s="36">
        <f t="shared" si="1062"/>
        <v>0</v>
      </c>
      <c r="Q726" s="36">
        <f t="shared" si="1063"/>
        <v>0</v>
      </c>
      <c r="S726" s="57">
        <f>+$A$12</f>
        <v>135</v>
      </c>
      <c r="T726" s="36"/>
      <c r="U726" s="36"/>
      <c r="V726" s="36">
        <f t="shared" si="1064"/>
        <v>0</v>
      </c>
      <c r="W726" s="36">
        <f t="shared" si="1065"/>
        <v>0</v>
      </c>
      <c r="Y726" s="57">
        <f>+$A$12</f>
        <v>135</v>
      </c>
      <c r="Z726" s="36"/>
      <c r="AA726" s="36"/>
      <c r="AB726" s="36">
        <f t="shared" si="1066"/>
        <v>0</v>
      </c>
      <c r="AC726" s="36">
        <f t="shared" si="1067"/>
        <v>0</v>
      </c>
      <c r="AE726" s="57">
        <f>+$A$12</f>
        <v>135</v>
      </c>
      <c r="AF726" s="36"/>
      <c r="AG726" s="36"/>
      <c r="AH726" s="36">
        <f t="shared" si="1068"/>
        <v>0</v>
      </c>
      <c r="AI726" s="36">
        <f t="shared" si="1069"/>
        <v>0</v>
      </c>
      <c r="AK726" s="57">
        <f>+$A$12</f>
        <v>135</v>
      </c>
      <c r="AL726" s="36"/>
      <c r="AM726" s="36"/>
      <c r="AN726" s="36">
        <f t="shared" si="1070"/>
        <v>0</v>
      </c>
      <c r="AO726" s="36">
        <f t="shared" si="1071"/>
        <v>0</v>
      </c>
      <c r="AQ726" s="57">
        <f>+$A$12</f>
        <v>135</v>
      </c>
      <c r="AR726" s="36"/>
      <c r="AS726" s="36"/>
      <c r="AT726" s="36">
        <f t="shared" si="1072"/>
        <v>0</v>
      </c>
      <c r="AU726" s="36">
        <f t="shared" si="1073"/>
        <v>0</v>
      </c>
      <c r="AW726" s="57">
        <f>+$A$12</f>
        <v>135</v>
      </c>
      <c r="AX726" s="36"/>
      <c r="AY726" s="36"/>
      <c r="AZ726" s="36">
        <f t="shared" si="1074"/>
        <v>59</v>
      </c>
      <c r="BA726" s="36">
        <f t="shared" si="1075"/>
        <v>7965000</v>
      </c>
    </row>
    <row r="727" spans="1:53">
      <c r="A727" s="57">
        <f>+$A$13</f>
        <v>100</v>
      </c>
      <c r="B727" s="36"/>
      <c r="C727" s="36"/>
      <c r="D727" s="36">
        <f t="shared" si="1058"/>
        <v>5</v>
      </c>
      <c r="E727" s="36">
        <f t="shared" si="1059"/>
        <v>500000</v>
      </c>
      <c r="G727" s="57">
        <f>+$A$13</f>
        <v>100</v>
      </c>
      <c r="H727" s="36"/>
      <c r="I727" s="36"/>
      <c r="J727" s="36">
        <f t="shared" si="1060"/>
        <v>0</v>
      </c>
      <c r="K727" s="36">
        <f t="shared" si="1061"/>
        <v>0</v>
      </c>
      <c r="M727" s="57">
        <f>+$A$13</f>
        <v>100</v>
      </c>
      <c r="N727" s="36"/>
      <c r="O727" s="36"/>
      <c r="P727" s="36">
        <f t="shared" si="1062"/>
        <v>0</v>
      </c>
      <c r="Q727" s="36">
        <f t="shared" si="1063"/>
        <v>0</v>
      </c>
      <c r="S727" s="57">
        <f>+$A$13</f>
        <v>100</v>
      </c>
      <c r="T727" s="36"/>
      <c r="U727" s="36"/>
      <c r="V727" s="36">
        <f t="shared" si="1064"/>
        <v>0</v>
      </c>
      <c r="W727" s="36">
        <f t="shared" si="1065"/>
        <v>0</v>
      </c>
      <c r="Y727" s="57">
        <f>+$A$13</f>
        <v>100</v>
      </c>
      <c r="Z727" s="36"/>
      <c r="AA727" s="36"/>
      <c r="AB727" s="36">
        <f t="shared" si="1066"/>
        <v>0</v>
      </c>
      <c r="AC727" s="36">
        <f t="shared" si="1067"/>
        <v>0</v>
      </c>
      <c r="AE727" s="57">
        <f>+$A$13</f>
        <v>100</v>
      </c>
      <c r="AF727" s="36"/>
      <c r="AG727" s="36"/>
      <c r="AH727" s="36">
        <f t="shared" si="1068"/>
        <v>0</v>
      </c>
      <c r="AI727" s="36">
        <f t="shared" si="1069"/>
        <v>0</v>
      </c>
      <c r="AK727" s="57">
        <f>+$A$13</f>
        <v>100</v>
      </c>
      <c r="AL727" s="36"/>
      <c r="AM727" s="36"/>
      <c r="AN727" s="36">
        <f t="shared" si="1070"/>
        <v>0</v>
      </c>
      <c r="AO727" s="36">
        <f t="shared" si="1071"/>
        <v>0</v>
      </c>
      <c r="AQ727" s="57">
        <f>+$A$13</f>
        <v>100</v>
      </c>
      <c r="AR727" s="36"/>
      <c r="AS727" s="36"/>
      <c r="AT727" s="36">
        <f t="shared" si="1072"/>
        <v>0</v>
      </c>
      <c r="AU727" s="36">
        <f t="shared" si="1073"/>
        <v>0</v>
      </c>
      <c r="AW727" s="57">
        <f>+$A$13</f>
        <v>100</v>
      </c>
      <c r="AX727" s="36"/>
      <c r="AY727" s="36"/>
      <c r="AZ727" s="36">
        <f t="shared" si="1074"/>
        <v>5</v>
      </c>
      <c r="BA727" s="36">
        <f t="shared" si="1075"/>
        <v>500000</v>
      </c>
    </row>
    <row r="728" spans="1:53">
      <c r="A728" s="57">
        <f>+$A$14</f>
        <v>35</v>
      </c>
      <c r="B728" s="36"/>
      <c r="C728" s="36"/>
      <c r="D728" s="36">
        <f t="shared" si="1058"/>
        <v>34</v>
      </c>
      <c r="E728" s="36">
        <f t="shared" si="1059"/>
        <v>1190000</v>
      </c>
      <c r="G728" s="57">
        <f>+$A$14</f>
        <v>35</v>
      </c>
      <c r="H728" s="36"/>
      <c r="I728" s="36"/>
      <c r="J728" s="36">
        <f t="shared" si="1060"/>
        <v>0</v>
      </c>
      <c r="K728" s="36">
        <f t="shared" si="1061"/>
        <v>0</v>
      </c>
      <c r="M728" s="57">
        <f>+$A$14</f>
        <v>35</v>
      </c>
      <c r="N728" s="36"/>
      <c r="O728" s="36"/>
      <c r="P728" s="36">
        <f t="shared" si="1062"/>
        <v>0</v>
      </c>
      <c r="Q728" s="36">
        <f t="shared" si="1063"/>
        <v>0</v>
      </c>
      <c r="S728" s="57">
        <f>+$A$14</f>
        <v>35</v>
      </c>
      <c r="T728" s="36"/>
      <c r="U728" s="36"/>
      <c r="V728" s="36">
        <f t="shared" si="1064"/>
        <v>0</v>
      </c>
      <c r="W728" s="36">
        <f t="shared" si="1065"/>
        <v>0</v>
      </c>
      <c r="Y728" s="57">
        <f>+$A$14</f>
        <v>35</v>
      </c>
      <c r="Z728" s="36"/>
      <c r="AA728" s="36"/>
      <c r="AB728" s="36">
        <f t="shared" si="1066"/>
        <v>0</v>
      </c>
      <c r="AC728" s="36">
        <f t="shared" si="1067"/>
        <v>0</v>
      </c>
      <c r="AE728" s="57">
        <f>+$A$14</f>
        <v>35</v>
      </c>
      <c r="AF728" s="36"/>
      <c r="AG728" s="36"/>
      <c r="AH728" s="36">
        <f t="shared" si="1068"/>
        <v>0</v>
      </c>
      <c r="AI728" s="36">
        <f t="shared" si="1069"/>
        <v>0</v>
      </c>
      <c r="AK728" s="57">
        <f>+$A$14</f>
        <v>35</v>
      </c>
      <c r="AL728" s="36"/>
      <c r="AM728" s="36"/>
      <c r="AN728" s="36">
        <f t="shared" si="1070"/>
        <v>0</v>
      </c>
      <c r="AO728" s="36">
        <f t="shared" si="1071"/>
        <v>0</v>
      </c>
      <c r="AQ728" s="57">
        <f>+$A$14</f>
        <v>35</v>
      </c>
      <c r="AR728" s="36"/>
      <c r="AS728" s="36"/>
      <c r="AT728" s="36">
        <f t="shared" si="1072"/>
        <v>0</v>
      </c>
      <c r="AU728" s="36">
        <f t="shared" si="1073"/>
        <v>0</v>
      </c>
      <c r="AW728" s="57">
        <f>+$A$14</f>
        <v>35</v>
      </c>
      <c r="AX728" s="36"/>
      <c r="AY728" s="36"/>
      <c r="AZ728" s="36">
        <f t="shared" si="1074"/>
        <v>34</v>
      </c>
      <c r="BA728" s="36">
        <f t="shared" si="1075"/>
        <v>1190000</v>
      </c>
    </row>
    <row r="729" spans="1:53">
      <c r="A729" s="57">
        <f>+$A$15</f>
        <v>57</v>
      </c>
      <c r="B729" s="36"/>
      <c r="C729" s="36"/>
      <c r="D729" s="36">
        <f t="shared" si="1058"/>
        <v>0</v>
      </c>
      <c r="E729" s="36">
        <f t="shared" si="1059"/>
        <v>0</v>
      </c>
      <c r="G729" s="57">
        <f>+$A$15</f>
        <v>57</v>
      </c>
      <c r="H729" s="36"/>
      <c r="I729" s="36"/>
      <c r="J729" s="36">
        <f t="shared" si="1060"/>
        <v>0</v>
      </c>
      <c r="K729" s="36">
        <f t="shared" si="1061"/>
        <v>0</v>
      </c>
      <c r="M729" s="57">
        <f>+$A$15</f>
        <v>57</v>
      </c>
      <c r="N729" s="36"/>
      <c r="O729" s="36"/>
      <c r="P729" s="36">
        <f t="shared" si="1062"/>
        <v>0</v>
      </c>
      <c r="Q729" s="36">
        <f t="shared" si="1063"/>
        <v>0</v>
      </c>
      <c r="S729" s="57">
        <f>+$A$15</f>
        <v>57</v>
      </c>
      <c r="T729" s="36"/>
      <c r="U729" s="36"/>
      <c r="V729" s="36">
        <f t="shared" si="1064"/>
        <v>0</v>
      </c>
      <c r="W729" s="36">
        <f t="shared" si="1065"/>
        <v>0</v>
      </c>
      <c r="Y729" s="57">
        <f>+$A$15</f>
        <v>57</v>
      </c>
      <c r="Z729" s="36"/>
      <c r="AA729" s="36"/>
      <c r="AB729" s="36">
        <f t="shared" si="1066"/>
        <v>0</v>
      </c>
      <c r="AC729" s="36">
        <f t="shared" si="1067"/>
        <v>0</v>
      </c>
      <c r="AE729" s="57">
        <f>+$A$15</f>
        <v>57</v>
      </c>
      <c r="AF729" s="36"/>
      <c r="AG729" s="36"/>
      <c r="AH729" s="36">
        <f t="shared" si="1068"/>
        <v>0</v>
      </c>
      <c r="AI729" s="36">
        <f t="shared" si="1069"/>
        <v>0</v>
      </c>
      <c r="AK729" s="57">
        <f>+$A$15</f>
        <v>57</v>
      </c>
      <c r="AL729" s="36"/>
      <c r="AM729" s="36"/>
      <c r="AN729" s="36">
        <f t="shared" si="1070"/>
        <v>0</v>
      </c>
      <c r="AO729" s="36">
        <f t="shared" si="1071"/>
        <v>0</v>
      </c>
      <c r="AQ729" s="57">
        <f>+$A$15</f>
        <v>57</v>
      </c>
      <c r="AR729" s="36"/>
      <c r="AS729" s="36"/>
      <c r="AT729" s="36">
        <f t="shared" si="1072"/>
        <v>0</v>
      </c>
      <c r="AU729" s="36">
        <f t="shared" si="1073"/>
        <v>0</v>
      </c>
      <c r="AW729" s="57">
        <f>+$A$15</f>
        <v>57</v>
      </c>
      <c r="AX729" s="36"/>
      <c r="AY729" s="36"/>
      <c r="AZ729" s="36">
        <f t="shared" si="1074"/>
        <v>0</v>
      </c>
      <c r="BA729" s="36">
        <f t="shared" si="1075"/>
        <v>0</v>
      </c>
    </row>
    <row r="730" spans="1:53">
      <c r="A730" s="57">
        <f>+$A$16</f>
        <v>20</v>
      </c>
      <c r="B730" s="36"/>
      <c r="C730" s="36"/>
      <c r="D730" s="36">
        <f t="shared" si="1058"/>
        <v>117</v>
      </c>
      <c r="E730" s="36">
        <f t="shared" si="1059"/>
        <v>2340000</v>
      </c>
      <c r="G730" s="57">
        <f>+$A$16</f>
        <v>20</v>
      </c>
      <c r="H730" s="36"/>
      <c r="I730" s="36"/>
      <c r="J730" s="36">
        <f t="shared" si="1060"/>
        <v>0</v>
      </c>
      <c r="K730" s="36">
        <f t="shared" si="1061"/>
        <v>0</v>
      </c>
      <c r="M730" s="57">
        <f>+$A$16</f>
        <v>20</v>
      </c>
      <c r="N730" s="36"/>
      <c r="O730" s="36"/>
      <c r="P730" s="36">
        <f t="shared" si="1062"/>
        <v>0</v>
      </c>
      <c r="Q730" s="36">
        <f t="shared" si="1063"/>
        <v>0</v>
      </c>
      <c r="S730" s="57">
        <f>+$A$16</f>
        <v>20</v>
      </c>
      <c r="T730" s="36"/>
      <c r="U730" s="36"/>
      <c r="V730" s="36">
        <f t="shared" si="1064"/>
        <v>0</v>
      </c>
      <c r="W730" s="36">
        <f t="shared" si="1065"/>
        <v>0</v>
      </c>
      <c r="Y730" s="57">
        <f>+$A$16</f>
        <v>20</v>
      </c>
      <c r="Z730" s="36"/>
      <c r="AA730" s="36"/>
      <c r="AB730" s="36">
        <f t="shared" si="1066"/>
        <v>0</v>
      </c>
      <c r="AC730" s="36">
        <f t="shared" si="1067"/>
        <v>0</v>
      </c>
      <c r="AE730" s="57">
        <f>+$A$16</f>
        <v>20</v>
      </c>
      <c r="AF730" s="36"/>
      <c r="AG730" s="36"/>
      <c r="AH730" s="36">
        <f t="shared" si="1068"/>
        <v>0</v>
      </c>
      <c r="AI730" s="36">
        <f t="shared" si="1069"/>
        <v>0</v>
      </c>
      <c r="AK730" s="57">
        <f>+$A$16</f>
        <v>20</v>
      </c>
      <c r="AL730" s="36"/>
      <c r="AM730" s="36"/>
      <c r="AN730" s="36">
        <f t="shared" si="1070"/>
        <v>0</v>
      </c>
      <c r="AO730" s="36">
        <f t="shared" si="1071"/>
        <v>0</v>
      </c>
      <c r="AQ730" s="57">
        <f>+$A$16</f>
        <v>20</v>
      </c>
      <c r="AR730" s="36"/>
      <c r="AS730" s="36"/>
      <c r="AT730" s="36">
        <f t="shared" si="1072"/>
        <v>0</v>
      </c>
      <c r="AU730" s="36">
        <f t="shared" si="1073"/>
        <v>0</v>
      </c>
      <c r="AW730" s="57">
        <f>+$A$16</f>
        <v>20</v>
      </c>
      <c r="AX730" s="36"/>
      <c r="AY730" s="36"/>
      <c r="AZ730" s="36">
        <f t="shared" si="1074"/>
        <v>117</v>
      </c>
      <c r="BA730" s="36">
        <f t="shared" si="1075"/>
        <v>2340000</v>
      </c>
    </row>
    <row r="731" spans="1:53">
      <c r="A731" s="57">
        <f>+$A$17</f>
        <v>38</v>
      </c>
      <c r="B731" s="36"/>
      <c r="C731" s="36"/>
      <c r="D731" s="36">
        <f t="shared" si="1058"/>
        <v>1</v>
      </c>
      <c r="E731" s="36">
        <f t="shared" si="1059"/>
        <v>38000</v>
      </c>
      <c r="G731" s="57">
        <f>+$A$17</f>
        <v>38</v>
      </c>
      <c r="H731" s="36"/>
      <c r="I731" s="36"/>
      <c r="J731" s="36">
        <f t="shared" si="1060"/>
        <v>0</v>
      </c>
      <c r="K731" s="36">
        <f t="shared" si="1061"/>
        <v>0</v>
      </c>
      <c r="M731" s="57">
        <f>+$A$17</f>
        <v>38</v>
      </c>
      <c r="N731" s="36"/>
      <c r="O731" s="36"/>
      <c r="P731" s="36">
        <f t="shared" si="1062"/>
        <v>0</v>
      </c>
      <c r="Q731" s="36">
        <f t="shared" si="1063"/>
        <v>0</v>
      </c>
      <c r="S731" s="57">
        <f>+$A$17</f>
        <v>38</v>
      </c>
      <c r="T731" s="36"/>
      <c r="U731" s="36"/>
      <c r="V731" s="36">
        <f t="shared" si="1064"/>
        <v>0</v>
      </c>
      <c r="W731" s="36">
        <f t="shared" si="1065"/>
        <v>0</v>
      </c>
      <c r="Y731" s="57">
        <f>+$A$17</f>
        <v>38</v>
      </c>
      <c r="Z731" s="36"/>
      <c r="AA731" s="36"/>
      <c r="AB731" s="36">
        <f t="shared" si="1066"/>
        <v>0</v>
      </c>
      <c r="AC731" s="36">
        <f t="shared" si="1067"/>
        <v>0</v>
      </c>
      <c r="AE731" s="57">
        <f>+$A$17</f>
        <v>38</v>
      </c>
      <c r="AF731" s="36"/>
      <c r="AG731" s="36"/>
      <c r="AH731" s="36">
        <f t="shared" si="1068"/>
        <v>0</v>
      </c>
      <c r="AI731" s="36">
        <f t="shared" si="1069"/>
        <v>0</v>
      </c>
      <c r="AK731" s="57">
        <f>+$A$17</f>
        <v>38</v>
      </c>
      <c r="AL731" s="36"/>
      <c r="AM731" s="36"/>
      <c r="AN731" s="36">
        <f t="shared" si="1070"/>
        <v>0</v>
      </c>
      <c r="AO731" s="36">
        <f t="shared" si="1071"/>
        <v>0</v>
      </c>
      <c r="AQ731" s="57">
        <f>+$A$17</f>
        <v>38</v>
      </c>
      <c r="AR731" s="36"/>
      <c r="AS731" s="36"/>
      <c r="AT731" s="36">
        <f t="shared" si="1072"/>
        <v>0</v>
      </c>
      <c r="AU731" s="36">
        <f t="shared" si="1073"/>
        <v>0</v>
      </c>
      <c r="AW731" s="57">
        <f>+$A$17</f>
        <v>38</v>
      </c>
      <c r="AX731" s="36"/>
      <c r="AY731" s="36"/>
      <c r="AZ731" s="36">
        <f t="shared" si="1074"/>
        <v>1</v>
      </c>
      <c r="BA731" s="36">
        <f t="shared" si="1075"/>
        <v>38000</v>
      </c>
    </row>
    <row r="732" spans="1:53">
      <c r="A732" s="57">
        <f>+$A$18</f>
        <v>40</v>
      </c>
      <c r="B732" s="36"/>
      <c r="C732" s="36"/>
      <c r="D732" s="36">
        <f t="shared" si="1058"/>
        <v>-4</v>
      </c>
      <c r="E732" s="36">
        <f t="shared" si="1059"/>
        <v>-160000</v>
      </c>
      <c r="G732" s="57">
        <f>+$A$18</f>
        <v>40</v>
      </c>
      <c r="H732" s="36"/>
      <c r="I732" s="36"/>
      <c r="J732" s="36">
        <f t="shared" si="1060"/>
        <v>0</v>
      </c>
      <c r="K732" s="36">
        <f t="shared" si="1061"/>
        <v>0</v>
      </c>
      <c r="M732" s="57">
        <f>+$A$18</f>
        <v>40</v>
      </c>
      <c r="N732" s="36"/>
      <c r="O732" s="36"/>
      <c r="P732" s="36">
        <f t="shared" si="1062"/>
        <v>0</v>
      </c>
      <c r="Q732" s="36">
        <f t="shared" si="1063"/>
        <v>0</v>
      </c>
      <c r="S732" s="57">
        <f>+$A$18</f>
        <v>40</v>
      </c>
      <c r="T732" s="36"/>
      <c r="U732" s="36"/>
      <c r="V732" s="36">
        <f t="shared" si="1064"/>
        <v>0</v>
      </c>
      <c r="W732" s="36">
        <f t="shared" si="1065"/>
        <v>0</v>
      </c>
      <c r="Y732" s="57">
        <f>+$A$18</f>
        <v>40</v>
      </c>
      <c r="Z732" s="36"/>
      <c r="AA732" s="36"/>
      <c r="AB732" s="36">
        <f t="shared" si="1066"/>
        <v>0</v>
      </c>
      <c r="AC732" s="36">
        <f t="shared" si="1067"/>
        <v>0</v>
      </c>
      <c r="AE732" s="57">
        <f>+$A$18</f>
        <v>40</v>
      </c>
      <c r="AF732" s="36"/>
      <c r="AG732" s="36"/>
      <c r="AH732" s="36">
        <f t="shared" si="1068"/>
        <v>0</v>
      </c>
      <c r="AI732" s="36">
        <f t="shared" si="1069"/>
        <v>0</v>
      </c>
      <c r="AK732" s="57">
        <f>+$A$18</f>
        <v>40</v>
      </c>
      <c r="AL732" s="36"/>
      <c r="AM732" s="36"/>
      <c r="AN732" s="36">
        <f t="shared" si="1070"/>
        <v>0</v>
      </c>
      <c r="AO732" s="36">
        <f t="shared" si="1071"/>
        <v>0</v>
      </c>
      <c r="AQ732" s="57">
        <f>+$A$18</f>
        <v>40</v>
      </c>
      <c r="AR732" s="36"/>
      <c r="AS732" s="36"/>
      <c r="AT732" s="36">
        <f t="shared" si="1072"/>
        <v>0</v>
      </c>
      <c r="AU732" s="36">
        <f t="shared" si="1073"/>
        <v>0</v>
      </c>
      <c r="AW732" s="57">
        <f>+$A$18</f>
        <v>40</v>
      </c>
      <c r="AX732" s="36"/>
      <c r="AY732" s="36"/>
      <c r="AZ732" s="36">
        <f t="shared" si="1074"/>
        <v>-4</v>
      </c>
      <c r="BA732" s="36">
        <f t="shared" si="1075"/>
        <v>-160000</v>
      </c>
    </row>
    <row r="733" spans="1:53">
      <c r="A733" s="57">
        <f>+$A$19</f>
        <v>42</v>
      </c>
      <c r="B733" s="36"/>
      <c r="C733" s="36"/>
      <c r="D733" s="36">
        <f t="shared" si="1058"/>
        <v>486</v>
      </c>
      <c r="E733" s="36">
        <f t="shared" si="1059"/>
        <v>20412000</v>
      </c>
      <c r="G733" s="57">
        <f>+$A$19</f>
        <v>42</v>
      </c>
      <c r="H733" s="36"/>
      <c r="I733" s="36"/>
      <c r="J733" s="36">
        <f t="shared" si="1060"/>
        <v>0</v>
      </c>
      <c r="K733" s="36">
        <f t="shared" si="1061"/>
        <v>0</v>
      </c>
      <c r="M733" s="57">
        <f>+$A$19</f>
        <v>42</v>
      </c>
      <c r="N733" s="36"/>
      <c r="O733" s="36"/>
      <c r="P733" s="36">
        <f t="shared" si="1062"/>
        <v>0</v>
      </c>
      <c r="Q733" s="36">
        <f t="shared" si="1063"/>
        <v>0</v>
      </c>
      <c r="S733" s="57">
        <f>+$A$19</f>
        <v>42</v>
      </c>
      <c r="T733" s="36"/>
      <c r="U733" s="36"/>
      <c r="V733" s="36">
        <f t="shared" si="1064"/>
        <v>0</v>
      </c>
      <c r="W733" s="36">
        <f t="shared" si="1065"/>
        <v>0</v>
      </c>
      <c r="Y733" s="57">
        <f>+$A$19</f>
        <v>42</v>
      </c>
      <c r="Z733" s="36"/>
      <c r="AA733" s="36"/>
      <c r="AB733" s="36">
        <f t="shared" si="1066"/>
        <v>0</v>
      </c>
      <c r="AC733" s="36">
        <f t="shared" si="1067"/>
        <v>0</v>
      </c>
      <c r="AE733" s="57">
        <f>+$A$19</f>
        <v>42</v>
      </c>
      <c r="AF733" s="36"/>
      <c r="AG733" s="36"/>
      <c r="AH733" s="36">
        <f t="shared" si="1068"/>
        <v>0</v>
      </c>
      <c r="AI733" s="36">
        <f t="shared" si="1069"/>
        <v>0</v>
      </c>
      <c r="AK733" s="57">
        <f>+$A$19</f>
        <v>42</v>
      </c>
      <c r="AL733" s="36"/>
      <c r="AM733" s="36"/>
      <c r="AN733" s="36">
        <f t="shared" si="1070"/>
        <v>0</v>
      </c>
      <c r="AO733" s="36">
        <f t="shared" si="1071"/>
        <v>0</v>
      </c>
      <c r="AQ733" s="57">
        <f>+$A$19</f>
        <v>42</v>
      </c>
      <c r="AR733" s="36"/>
      <c r="AS733" s="36"/>
      <c r="AT733" s="36">
        <f t="shared" si="1072"/>
        <v>0</v>
      </c>
      <c r="AU733" s="36">
        <f t="shared" si="1073"/>
        <v>0</v>
      </c>
      <c r="AW733" s="57">
        <f>+$A$19</f>
        <v>42</v>
      </c>
      <c r="AX733" s="36"/>
      <c r="AY733" s="36"/>
      <c r="AZ733" s="36">
        <f t="shared" si="1074"/>
        <v>486</v>
      </c>
      <c r="BA733" s="36">
        <f t="shared" si="1075"/>
        <v>20412000</v>
      </c>
    </row>
    <row r="734" spans="1:53">
      <c r="A734" s="57">
        <f>+$A$20</f>
        <v>45</v>
      </c>
      <c r="B734" s="36"/>
      <c r="C734" s="36"/>
      <c r="D734" s="36">
        <f t="shared" si="1058"/>
        <v>379</v>
      </c>
      <c r="E734" s="36">
        <f t="shared" si="1059"/>
        <v>17055000</v>
      </c>
      <c r="G734" s="57">
        <f>+$A$20</f>
        <v>45</v>
      </c>
      <c r="H734" s="36"/>
      <c r="I734" s="36"/>
      <c r="J734" s="36">
        <f t="shared" si="1060"/>
        <v>0</v>
      </c>
      <c r="K734" s="36">
        <f t="shared" si="1061"/>
        <v>0</v>
      </c>
      <c r="M734" s="57">
        <f>+$A$20</f>
        <v>45</v>
      </c>
      <c r="N734" s="36"/>
      <c r="O734" s="36"/>
      <c r="P734" s="36">
        <f t="shared" si="1062"/>
        <v>0</v>
      </c>
      <c r="Q734" s="36">
        <f t="shared" si="1063"/>
        <v>0</v>
      </c>
      <c r="S734" s="57">
        <f>+$A$20</f>
        <v>45</v>
      </c>
      <c r="T734" s="36"/>
      <c r="U734" s="36"/>
      <c r="V734" s="36">
        <f t="shared" si="1064"/>
        <v>0</v>
      </c>
      <c r="W734" s="36">
        <f t="shared" si="1065"/>
        <v>0</v>
      </c>
      <c r="Y734" s="57">
        <f>+$A$20</f>
        <v>45</v>
      </c>
      <c r="Z734" s="36"/>
      <c r="AA734" s="36"/>
      <c r="AB734" s="36">
        <f t="shared" si="1066"/>
        <v>0</v>
      </c>
      <c r="AC734" s="36">
        <f t="shared" si="1067"/>
        <v>0</v>
      </c>
      <c r="AE734" s="57">
        <f>+$A$20</f>
        <v>45</v>
      </c>
      <c r="AF734" s="36"/>
      <c r="AG734" s="36"/>
      <c r="AH734" s="36">
        <f t="shared" si="1068"/>
        <v>0</v>
      </c>
      <c r="AI734" s="36">
        <f t="shared" si="1069"/>
        <v>0</v>
      </c>
      <c r="AK734" s="57">
        <f>+$A$20</f>
        <v>45</v>
      </c>
      <c r="AL734" s="36"/>
      <c r="AM734" s="36"/>
      <c r="AN734" s="36">
        <f t="shared" si="1070"/>
        <v>0</v>
      </c>
      <c r="AO734" s="36">
        <f t="shared" si="1071"/>
        <v>0</v>
      </c>
      <c r="AQ734" s="57">
        <f>+$A$20</f>
        <v>45</v>
      </c>
      <c r="AR734" s="36"/>
      <c r="AS734" s="36"/>
      <c r="AT734" s="36">
        <f t="shared" si="1072"/>
        <v>0</v>
      </c>
      <c r="AU734" s="36">
        <f t="shared" si="1073"/>
        <v>0</v>
      </c>
      <c r="AW734" s="57">
        <f>+$A$20</f>
        <v>45</v>
      </c>
      <c r="AX734" s="36"/>
      <c r="AY734" s="36"/>
      <c r="AZ734" s="36">
        <f t="shared" si="1074"/>
        <v>379</v>
      </c>
      <c r="BA734" s="36">
        <f t="shared" si="1075"/>
        <v>17055000</v>
      </c>
    </row>
    <row r="735" spans="1:53">
      <c r="A735" s="57">
        <f>+$A$21</f>
        <v>50</v>
      </c>
      <c r="B735" s="36"/>
      <c r="C735" s="36"/>
      <c r="D735" s="36">
        <f t="shared" si="1058"/>
        <v>-26</v>
      </c>
      <c r="E735" s="36">
        <f t="shared" si="1059"/>
        <v>-1300000</v>
      </c>
      <c r="G735" s="57">
        <f>+$A$21</f>
        <v>50</v>
      </c>
      <c r="H735" s="36"/>
      <c r="I735" s="36"/>
      <c r="J735" s="36">
        <f t="shared" si="1060"/>
        <v>0</v>
      </c>
      <c r="K735" s="36">
        <f t="shared" si="1061"/>
        <v>0</v>
      </c>
      <c r="M735" s="57">
        <f>+$A$21</f>
        <v>50</v>
      </c>
      <c r="N735" s="36"/>
      <c r="O735" s="36"/>
      <c r="P735" s="36">
        <f t="shared" si="1062"/>
        <v>0</v>
      </c>
      <c r="Q735" s="36">
        <f t="shared" si="1063"/>
        <v>0</v>
      </c>
      <c r="S735" s="57">
        <f>+$A$21</f>
        <v>50</v>
      </c>
      <c r="T735" s="36"/>
      <c r="U735" s="36"/>
      <c r="V735" s="36">
        <f t="shared" si="1064"/>
        <v>0</v>
      </c>
      <c r="W735" s="36">
        <f t="shared" si="1065"/>
        <v>0</v>
      </c>
      <c r="Y735" s="57">
        <f>+$A$21</f>
        <v>50</v>
      </c>
      <c r="Z735" s="36"/>
      <c r="AA735" s="36"/>
      <c r="AB735" s="36">
        <f t="shared" si="1066"/>
        <v>0</v>
      </c>
      <c r="AC735" s="36">
        <f t="shared" si="1067"/>
        <v>0</v>
      </c>
      <c r="AE735" s="57">
        <f>+$A$21</f>
        <v>50</v>
      </c>
      <c r="AF735" s="36"/>
      <c r="AG735" s="36"/>
      <c r="AH735" s="36">
        <f t="shared" si="1068"/>
        <v>0</v>
      </c>
      <c r="AI735" s="36">
        <f t="shared" si="1069"/>
        <v>0</v>
      </c>
      <c r="AK735" s="57">
        <f>+$A$21</f>
        <v>50</v>
      </c>
      <c r="AL735" s="36"/>
      <c r="AM735" s="36"/>
      <c r="AN735" s="36">
        <f t="shared" si="1070"/>
        <v>0</v>
      </c>
      <c r="AO735" s="36">
        <f t="shared" si="1071"/>
        <v>0</v>
      </c>
      <c r="AQ735" s="57">
        <f>+$A$21</f>
        <v>50</v>
      </c>
      <c r="AR735" s="36"/>
      <c r="AS735" s="36"/>
      <c r="AT735" s="36">
        <f t="shared" si="1072"/>
        <v>0</v>
      </c>
      <c r="AU735" s="36">
        <f t="shared" si="1073"/>
        <v>0</v>
      </c>
      <c r="AW735" s="57">
        <f>+$A$21</f>
        <v>50</v>
      </c>
      <c r="AX735" s="36"/>
      <c r="AY735" s="36"/>
      <c r="AZ735" s="36">
        <f t="shared" si="1074"/>
        <v>-26</v>
      </c>
      <c r="BA735" s="36">
        <f t="shared" si="1075"/>
        <v>-1300000</v>
      </c>
    </row>
    <row r="736" spans="1:53">
      <c r="A736" s="57">
        <f>+$A$22</f>
        <v>37</v>
      </c>
      <c r="B736" s="36"/>
      <c r="C736" s="36"/>
      <c r="D736" s="36">
        <f t="shared" si="1058"/>
        <v>0</v>
      </c>
      <c r="E736" s="36">
        <f t="shared" si="1059"/>
        <v>0</v>
      </c>
      <c r="G736" s="57">
        <f>+$A$22</f>
        <v>37</v>
      </c>
      <c r="H736" s="36"/>
      <c r="I736" s="36"/>
      <c r="J736" s="36">
        <f t="shared" si="1060"/>
        <v>0</v>
      </c>
      <c r="K736" s="36">
        <f t="shared" si="1061"/>
        <v>0</v>
      </c>
      <c r="M736" s="57">
        <f>+$A$22</f>
        <v>37</v>
      </c>
      <c r="N736" s="36"/>
      <c r="O736" s="36"/>
      <c r="P736" s="36">
        <f t="shared" si="1062"/>
        <v>0</v>
      </c>
      <c r="Q736" s="36">
        <f t="shared" si="1063"/>
        <v>0</v>
      </c>
      <c r="S736" s="57">
        <f>+$A$22</f>
        <v>37</v>
      </c>
      <c r="T736" s="36"/>
      <c r="U736" s="36"/>
      <c r="V736" s="36">
        <f t="shared" si="1064"/>
        <v>0</v>
      </c>
      <c r="W736" s="36">
        <f t="shared" si="1065"/>
        <v>0</v>
      </c>
      <c r="Y736" s="57">
        <f>+$A$22</f>
        <v>37</v>
      </c>
      <c r="Z736" s="36"/>
      <c r="AA736" s="36"/>
      <c r="AB736" s="36">
        <f t="shared" si="1066"/>
        <v>0</v>
      </c>
      <c r="AC736" s="36">
        <f t="shared" si="1067"/>
        <v>0</v>
      </c>
      <c r="AE736" s="57">
        <f>+$A$22</f>
        <v>37</v>
      </c>
      <c r="AF736" s="36"/>
      <c r="AG736" s="36"/>
      <c r="AH736" s="36">
        <f t="shared" si="1068"/>
        <v>0</v>
      </c>
      <c r="AI736" s="36">
        <f t="shared" si="1069"/>
        <v>0</v>
      </c>
      <c r="AK736" s="57">
        <f>+$A$22</f>
        <v>37</v>
      </c>
      <c r="AL736" s="36"/>
      <c r="AM736" s="36"/>
      <c r="AN736" s="36">
        <f t="shared" si="1070"/>
        <v>0</v>
      </c>
      <c r="AO736" s="36">
        <f t="shared" si="1071"/>
        <v>0</v>
      </c>
      <c r="AQ736" s="57">
        <f>+$A$22</f>
        <v>37</v>
      </c>
      <c r="AR736" s="36"/>
      <c r="AS736" s="36"/>
      <c r="AT736" s="36">
        <f t="shared" si="1072"/>
        <v>0</v>
      </c>
      <c r="AU736" s="36">
        <f t="shared" si="1073"/>
        <v>0</v>
      </c>
      <c r="AW736" s="57">
        <f>+$A$22</f>
        <v>37</v>
      </c>
      <c r="AX736" s="36"/>
      <c r="AY736" s="36"/>
      <c r="AZ736" s="36">
        <f t="shared" si="1074"/>
        <v>0</v>
      </c>
      <c r="BA736" s="36">
        <f t="shared" si="1075"/>
        <v>0</v>
      </c>
    </row>
    <row r="737" spans="1:53">
      <c r="A737" s="57">
        <f>+$A$23</f>
        <v>65</v>
      </c>
      <c r="B737" s="36"/>
      <c r="C737" s="36"/>
      <c r="D737" s="36">
        <f t="shared" si="1058"/>
        <v>-895</v>
      </c>
      <c r="E737" s="36">
        <f t="shared" si="1059"/>
        <v>-58175000</v>
      </c>
      <c r="G737" s="57">
        <f>+$A$23</f>
        <v>65</v>
      </c>
      <c r="H737" s="36"/>
      <c r="I737" s="36"/>
      <c r="J737" s="36">
        <f t="shared" si="1060"/>
        <v>0</v>
      </c>
      <c r="K737" s="36">
        <f t="shared" si="1061"/>
        <v>0</v>
      </c>
      <c r="M737" s="57">
        <f>+$A$23</f>
        <v>65</v>
      </c>
      <c r="N737" s="36"/>
      <c r="O737" s="36"/>
      <c r="P737" s="36">
        <f t="shared" si="1062"/>
        <v>0</v>
      </c>
      <c r="Q737" s="36">
        <f t="shared" si="1063"/>
        <v>0</v>
      </c>
      <c r="S737" s="57">
        <f>+$A$23</f>
        <v>65</v>
      </c>
      <c r="T737" s="36"/>
      <c r="U737" s="36"/>
      <c r="V737" s="36">
        <f t="shared" si="1064"/>
        <v>0</v>
      </c>
      <c r="W737" s="36">
        <f t="shared" si="1065"/>
        <v>0</v>
      </c>
      <c r="Y737" s="57">
        <f>+$A$23</f>
        <v>65</v>
      </c>
      <c r="Z737" s="36"/>
      <c r="AA737" s="36"/>
      <c r="AB737" s="36">
        <f t="shared" si="1066"/>
        <v>0</v>
      </c>
      <c r="AC737" s="36">
        <f t="shared" si="1067"/>
        <v>0</v>
      </c>
      <c r="AE737" s="57">
        <f>+$A$23</f>
        <v>65</v>
      </c>
      <c r="AF737" s="36"/>
      <c r="AG737" s="36"/>
      <c r="AH737" s="36">
        <f t="shared" si="1068"/>
        <v>0</v>
      </c>
      <c r="AI737" s="36">
        <f t="shared" si="1069"/>
        <v>0</v>
      </c>
      <c r="AK737" s="57">
        <f>+$A$23</f>
        <v>65</v>
      </c>
      <c r="AL737" s="36"/>
      <c r="AM737" s="36"/>
      <c r="AN737" s="36">
        <f t="shared" si="1070"/>
        <v>0</v>
      </c>
      <c r="AO737" s="36">
        <f t="shared" si="1071"/>
        <v>0</v>
      </c>
      <c r="AQ737" s="57">
        <f>+$A$23</f>
        <v>65</v>
      </c>
      <c r="AR737" s="36"/>
      <c r="AS737" s="36"/>
      <c r="AT737" s="36">
        <f t="shared" si="1072"/>
        <v>0</v>
      </c>
      <c r="AU737" s="36">
        <f t="shared" si="1073"/>
        <v>0</v>
      </c>
      <c r="AW737" s="57">
        <f>+$A$23</f>
        <v>65</v>
      </c>
      <c r="AX737" s="36"/>
      <c r="AY737" s="36"/>
      <c r="AZ737" s="36">
        <f t="shared" si="1074"/>
        <v>-895</v>
      </c>
      <c r="BA737" s="36">
        <f t="shared" si="1075"/>
        <v>-58175000</v>
      </c>
    </row>
    <row r="738" spans="1:53">
      <c r="A738" s="57">
        <f>+$A$24</f>
        <v>52</v>
      </c>
      <c r="B738" s="36"/>
      <c r="C738" s="36"/>
      <c r="D738" s="36">
        <f t="shared" si="1058"/>
        <v>35</v>
      </c>
      <c r="E738" s="36">
        <f t="shared" si="1059"/>
        <v>1820000</v>
      </c>
      <c r="G738" s="57">
        <f>+$A$24</f>
        <v>52</v>
      </c>
      <c r="H738" s="36"/>
      <c r="I738" s="36"/>
      <c r="J738" s="36">
        <f t="shared" si="1060"/>
        <v>0</v>
      </c>
      <c r="K738" s="36">
        <f t="shared" si="1061"/>
        <v>0</v>
      </c>
      <c r="M738" s="57">
        <f>+$A$24</f>
        <v>52</v>
      </c>
      <c r="N738" s="36"/>
      <c r="O738" s="36"/>
      <c r="P738" s="36">
        <f t="shared" si="1062"/>
        <v>0</v>
      </c>
      <c r="Q738" s="36">
        <f t="shared" si="1063"/>
        <v>0</v>
      </c>
      <c r="S738" s="57">
        <f>+$A$24</f>
        <v>52</v>
      </c>
      <c r="T738" s="36"/>
      <c r="U738" s="36"/>
      <c r="V738" s="36">
        <f t="shared" si="1064"/>
        <v>0</v>
      </c>
      <c r="W738" s="36">
        <f t="shared" si="1065"/>
        <v>0</v>
      </c>
      <c r="Y738" s="57">
        <f>+$A$24</f>
        <v>52</v>
      </c>
      <c r="Z738" s="36"/>
      <c r="AA738" s="36"/>
      <c r="AB738" s="36">
        <f t="shared" si="1066"/>
        <v>0</v>
      </c>
      <c r="AC738" s="36">
        <f t="shared" si="1067"/>
        <v>0</v>
      </c>
      <c r="AE738" s="57">
        <f>+$A$24</f>
        <v>52</v>
      </c>
      <c r="AF738" s="36"/>
      <c r="AG738" s="36"/>
      <c r="AH738" s="36">
        <f t="shared" si="1068"/>
        <v>0</v>
      </c>
      <c r="AI738" s="36">
        <f t="shared" si="1069"/>
        <v>0</v>
      </c>
      <c r="AK738" s="57">
        <f>+$A$24</f>
        <v>52</v>
      </c>
      <c r="AL738" s="36"/>
      <c r="AM738" s="36"/>
      <c r="AN738" s="36">
        <f t="shared" si="1070"/>
        <v>0</v>
      </c>
      <c r="AO738" s="36">
        <f t="shared" si="1071"/>
        <v>0</v>
      </c>
      <c r="AQ738" s="57">
        <f>+$A$24</f>
        <v>52</v>
      </c>
      <c r="AR738" s="36"/>
      <c r="AS738" s="36"/>
      <c r="AT738" s="36">
        <f t="shared" si="1072"/>
        <v>0</v>
      </c>
      <c r="AU738" s="36">
        <f t="shared" si="1073"/>
        <v>0</v>
      </c>
      <c r="AW738" s="57">
        <f>+$A$24</f>
        <v>52</v>
      </c>
      <c r="AX738" s="36"/>
      <c r="AY738" s="36"/>
      <c r="AZ738" s="36">
        <f t="shared" si="1074"/>
        <v>35</v>
      </c>
      <c r="BA738" s="36">
        <f t="shared" si="1075"/>
        <v>1820000</v>
      </c>
    </row>
    <row r="739" spans="1:53">
      <c r="A739" s="57">
        <f>+$A$25</f>
        <v>85</v>
      </c>
      <c r="B739" s="36"/>
      <c r="C739" s="36"/>
      <c r="D739" s="36">
        <f t="shared" si="1058"/>
        <v>219</v>
      </c>
      <c r="E739" s="36">
        <f t="shared" si="1059"/>
        <v>18615000</v>
      </c>
      <c r="G739" s="57">
        <f>+$A$25</f>
        <v>85</v>
      </c>
      <c r="H739" s="36"/>
      <c r="I739" s="36"/>
      <c r="J739" s="36">
        <f t="shared" si="1060"/>
        <v>0</v>
      </c>
      <c r="K739" s="36">
        <f t="shared" si="1061"/>
        <v>0</v>
      </c>
      <c r="M739" s="57">
        <f>+$A$25</f>
        <v>85</v>
      </c>
      <c r="N739" s="36"/>
      <c r="O739" s="36"/>
      <c r="P739" s="36">
        <f t="shared" si="1062"/>
        <v>0</v>
      </c>
      <c r="Q739" s="36">
        <f t="shared" si="1063"/>
        <v>0</v>
      </c>
      <c r="S739" s="57">
        <f>+$A$25</f>
        <v>85</v>
      </c>
      <c r="T739" s="36"/>
      <c r="U739" s="36"/>
      <c r="V739" s="36">
        <f t="shared" si="1064"/>
        <v>0</v>
      </c>
      <c r="W739" s="36">
        <f t="shared" si="1065"/>
        <v>0</v>
      </c>
      <c r="Y739" s="57">
        <f>+$A$25</f>
        <v>85</v>
      </c>
      <c r="Z739" s="36"/>
      <c r="AA739" s="36"/>
      <c r="AB739" s="36">
        <f t="shared" si="1066"/>
        <v>0</v>
      </c>
      <c r="AC739" s="36">
        <f t="shared" si="1067"/>
        <v>0</v>
      </c>
      <c r="AE739" s="57">
        <f>+$A$25</f>
        <v>85</v>
      </c>
      <c r="AF739" s="36"/>
      <c r="AG739" s="36"/>
      <c r="AH739" s="36">
        <f t="shared" si="1068"/>
        <v>0</v>
      </c>
      <c r="AI739" s="36">
        <f t="shared" si="1069"/>
        <v>0</v>
      </c>
      <c r="AK739" s="57">
        <f>+$A$25</f>
        <v>85</v>
      </c>
      <c r="AL739" s="36"/>
      <c r="AM739" s="36"/>
      <c r="AN739" s="36">
        <f t="shared" si="1070"/>
        <v>0</v>
      </c>
      <c r="AO739" s="36">
        <f t="shared" si="1071"/>
        <v>0</v>
      </c>
      <c r="AQ739" s="57">
        <f>+$A$25</f>
        <v>85</v>
      </c>
      <c r="AR739" s="36"/>
      <c r="AS739" s="36"/>
      <c r="AT739" s="36">
        <f t="shared" si="1072"/>
        <v>0</v>
      </c>
      <c r="AU739" s="36">
        <f t="shared" si="1073"/>
        <v>0</v>
      </c>
      <c r="AW739" s="57">
        <f>+$A$25</f>
        <v>85</v>
      </c>
      <c r="AX739" s="36"/>
      <c r="AY739" s="36"/>
      <c r="AZ739" s="36">
        <f t="shared" si="1074"/>
        <v>219</v>
      </c>
      <c r="BA739" s="36">
        <f t="shared" si="1075"/>
        <v>18615000</v>
      </c>
    </row>
    <row r="740" spans="1:53">
      <c r="A740" s="57">
        <f>+$A$26</f>
        <v>55</v>
      </c>
      <c r="B740" s="36"/>
      <c r="C740" s="36"/>
      <c r="D740" s="36">
        <f t="shared" si="1058"/>
        <v>3456</v>
      </c>
      <c r="E740" s="36">
        <f t="shared" si="1059"/>
        <v>190080000</v>
      </c>
      <c r="G740" s="57">
        <f>+$A$26</f>
        <v>55</v>
      </c>
      <c r="H740" s="36"/>
      <c r="I740" s="36"/>
      <c r="J740" s="36">
        <f t="shared" si="1060"/>
        <v>0</v>
      </c>
      <c r="K740" s="36">
        <f t="shared" si="1061"/>
        <v>0</v>
      </c>
      <c r="M740" s="57">
        <f>+$A$26</f>
        <v>55</v>
      </c>
      <c r="N740" s="36"/>
      <c r="O740" s="36"/>
      <c r="P740" s="36">
        <f t="shared" si="1062"/>
        <v>0</v>
      </c>
      <c r="Q740" s="36">
        <f t="shared" si="1063"/>
        <v>0</v>
      </c>
      <c r="S740" s="57">
        <f>+$A$26</f>
        <v>55</v>
      </c>
      <c r="T740" s="36"/>
      <c r="U740" s="36"/>
      <c r="V740" s="36">
        <f t="shared" si="1064"/>
        <v>0</v>
      </c>
      <c r="W740" s="36">
        <f t="shared" si="1065"/>
        <v>0</v>
      </c>
      <c r="Y740" s="57">
        <f>+$A$26</f>
        <v>55</v>
      </c>
      <c r="Z740" s="36"/>
      <c r="AA740" s="36"/>
      <c r="AB740" s="36">
        <f t="shared" si="1066"/>
        <v>0</v>
      </c>
      <c r="AC740" s="36">
        <f t="shared" si="1067"/>
        <v>0</v>
      </c>
      <c r="AE740" s="57">
        <f>+$A$26</f>
        <v>55</v>
      </c>
      <c r="AF740" s="36"/>
      <c r="AG740" s="36"/>
      <c r="AH740" s="36">
        <f t="shared" si="1068"/>
        <v>0</v>
      </c>
      <c r="AI740" s="36">
        <f t="shared" si="1069"/>
        <v>0</v>
      </c>
      <c r="AK740" s="57">
        <f>+$A$26</f>
        <v>55</v>
      </c>
      <c r="AL740" s="36"/>
      <c r="AM740" s="36"/>
      <c r="AN740" s="36">
        <f t="shared" si="1070"/>
        <v>0</v>
      </c>
      <c r="AO740" s="36">
        <f t="shared" si="1071"/>
        <v>0</v>
      </c>
      <c r="AQ740" s="57">
        <f>+$A$26</f>
        <v>55</v>
      </c>
      <c r="AR740" s="36"/>
      <c r="AS740" s="36"/>
      <c r="AT740" s="36">
        <f t="shared" si="1072"/>
        <v>0</v>
      </c>
      <c r="AU740" s="36">
        <f t="shared" si="1073"/>
        <v>0</v>
      </c>
      <c r="AW740" s="57">
        <f>+$A$26</f>
        <v>55</v>
      </c>
      <c r="AX740" s="36"/>
      <c r="AY740" s="36"/>
      <c r="AZ740" s="36">
        <f t="shared" si="1074"/>
        <v>3456</v>
      </c>
      <c r="BA740" s="36">
        <f t="shared" si="1075"/>
        <v>190080000</v>
      </c>
    </row>
    <row r="741" spans="1:53">
      <c r="A741" s="57">
        <f>+$A$27</f>
        <v>120</v>
      </c>
      <c r="B741" s="36"/>
      <c r="C741" s="36"/>
      <c r="D741" s="36">
        <f t="shared" si="1058"/>
        <v>-126</v>
      </c>
      <c r="E741" s="36">
        <f t="shared" si="1059"/>
        <v>-15120000</v>
      </c>
      <c r="G741" s="57">
        <f>+$A$27</f>
        <v>120</v>
      </c>
      <c r="H741" s="36"/>
      <c r="I741" s="36"/>
      <c r="J741" s="36">
        <f t="shared" si="1060"/>
        <v>0</v>
      </c>
      <c r="K741" s="36">
        <f t="shared" si="1061"/>
        <v>0</v>
      </c>
      <c r="M741" s="57">
        <f>+$A$27</f>
        <v>120</v>
      </c>
      <c r="N741" s="36"/>
      <c r="O741" s="36"/>
      <c r="P741" s="36">
        <f t="shared" si="1062"/>
        <v>0</v>
      </c>
      <c r="Q741" s="36">
        <f t="shared" si="1063"/>
        <v>0</v>
      </c>
      <c r="S741" s="57">
        <f>+$A$27</f>
        <v>120</v>
      </c>
      <c r="T741" s="36"/>
      <c r="U741" s="36"/>
      <c r="V741" s="36">
        <f t="shared" si="1064"/>
        <v>0</v>
      </c>
      <c r="W741" s="36">
        <f t="shared" si="1065"/>
        <v>0</v>
      </c>
      <c r="Y741" s="57">
        <f>+$A$27</f>
        <v>120</v>
      </c>
      <c r="Z741" s="36"/>
      <c r="AA741" s="36"/>
      <c r="AB741" s="36">
        <f t="shared" si="1066"/>
        <v>0</v>
      </c>
      <c r="AC741" s="36">
        <f t="shared" si="1067"/>
        <v>0</v>
      </c>
      <c r="AE741" s="57">
        <f>+$A$27</f>
        <v>120</v>
      </c>
      <c r="AF741" s="36"/>
      <c r="AG741" s="36"/>
      <c r="AH741" s="36">
        <f t="shared" si="1068"/>
        <v>0</v>
      </c>
      <c r="AI741" s="36">
        <f t="shared" si="1069"/>
        <v>0</v>
      </c>
      <c r="AK741" s="57">
        <f>+$A$27</f>
        <v>120</v>
      </c>
      <c r="AL741" s="36"/>
      <c r="AM741" s="36"/>
      <c r="AN741" s="36">
        <f t="shared" si="1070"/>
        <v>0</v>
      </c>
      <c r="AO741" s="36">
        <f t="shared" si="1071"/>
        <v>0</v>
      </c>
      <c r="AQ741" s="57">
        <f>+$A$27</f>
        <v>120</v>
      </c>
      <c r="AR741" s="36"/>
      <c r="AS741" s="36"/>
      <c r="AT741" s="36">
        <f t="shared" si="1072"/>
        <v>0</v>
      </c>
      <c r="AU741" s="36">
        <f t="shared" si="1073"/>
        <v>0</v>
      </c>
      <c r="AW741" s="57">
        <f>+$A$27</f>
        <v>120</v>
      </c>
      <c r="AX741" s="36"/>
      <c r="AY741" s="36"/>
      <c r="AZ741" s="36">
        <f t="shared" si="1074"/>
        <v>-126</v>
      </c>
      <c r="BA741" s="36">
        <f t="shared" si="1075"/>
        <v>-15120000</v>
      </c>
    </row>
    <row r="742" spans="1:53">
      <c r="A742" s="57">
        <f>+$A$28</f>
        <v>72</v>
      </c>
      <c r="B742" s="36"/>
      <c r="C742" s="36"/>
      <c r="D742" s="36">
        <f t="shared" si="1058"/>
        <v>14</v>
      </c>
      <c r="E742" s="36">
        <f t="shared" si="1059"/>
        <v>1008000</v>
      </c>
      <c r="G742" s="57">
        <f>+$A$28</f>
        <v>72</v>
      </c>
      <c r="H742" s="36"/>
      <c r="I742" s="36"/>
      <c r="J742" s="36">
        <f t="shared" si="1060"/>
        <v>0</v>
      </c>
      <c r="K742" s="36">
        <f t="shared" si="1061"/>
        <v>0</v>
      </c>
      <c r="M742" s="57">
        <f>+$A$28</f>
        <v>72</v>
      </c>
      <c r="N742" s="36"/>
      <c r="O742" s="36"/>
      <c r="P742" s="36">
        <f t="shared" si="1062"/>
        <v>0</v>
      </c>
      <c r="Q742" s="36">
        <f t="shared" si="1063"/>
        <v>0</v>
      </c>
      <c r="S742" s="57">
        <f>+$A$28</f>
        <v>72</v>
      </c>
      <c r="T742" s="36"/>
      <c r="U742" s="36"/>
      <c r="V742" s="36">
        <f t="shared" si="1064"/>
        <v>0</v>
      </c>
      <c r="W742" s="36">
        <f t="shared" si="1065"/>
        <v>0</v>
      </c>
      <c r="Y742" s="57">
        <f>+$A$28</f>
        <v>72</v>
      </c>
      <c r="Z742" s="36"/>
      <c r="AA742" s="36"/>
      <c r="AB742" s="36">
        <f t="shared" si="1066"/>
        <v>0</v>
      </c>
      <c r="AC742" s="36">
        <f t="shared" si="1067"/>
        <v>0</v>
      </c>
      <c r="AE742" s="57">
        <f>+$A$28</f>
        <v>72</v>
      </c>
      <c r="AF742" s="36"/>
      <c r="AG742" s="36"/>
      <c r="AH742" s="36">
        <f t="shared" si="1068"/>
        <v>0</v>
      </c>
      <c r="AI742" s="36">
        <f t="shared" si="1069"/>
        <v>0</v>
      </c>
      <c r="AK742" s="57">
        <f>+$A$28</f>
        <v>72</v>
      </c>
      <c r="AL742" s="36"/>
      <c r="AM742" s="36"/>
      <c r="AN742" s="36">
        <f t="shared" si="1070"/>
        <v>0</v>
      </c>
      <c r="AO742" s="36">
        <f t="shared" si="1071"/>
        <v>0</v>
      </c>
      <c r="AQ742" s="57">
        <f>+$A$28</f>
        <v>72</v>
      </c>
      <c r="AR742" s="36"/>
      <c r="AS742" s="36"/>
      <c r="AT742" s="36">
        <f t="shared" si="1072"/>
        <v>0</v>
      </c>
      <c r="AU742" s="36">
        <f t="shared" si="1073"/>
        <v>0</v>
      </c>
      <c r="AW742" s="57">
        <f>+$A$28</f>
        <v>72</v>
      </c>
      <c r="AX742" s="36"/>
      <c r="AY742" s="36"/>
      <c r="AZ742" s="36">
        <f t="shared" si="1074"/>
        <v>14</v>
      </c>
      <c r="BA742" s="36">
        <f t="shared" si="1075"/>
        <v>1008000</v>
      </c>
    </row>
    <row r="743" spans="1:53">
      <c r="A743" s="57">
        <f>+$A$29</f>
        <v>105</v>
      </c>
      <c r="B743" s="36"/>
      <c r="C743" s="36"/>
      <c r="D743" s="36">
        <f t="shared" ref="D743" si="1076">AZ709</f>
        <v>-24</v>
      </c>
      <c r="E743" s="36">
        <f t="shared" ref="E743" si="1077">+D743*A743*1000</f>
        <v>-2520000</v>
      </c>
      <c r="G743" s="57">
        <f>+$A$29</f>
        <v>105</v>
      </c>
      <c r="H743" s="36"/>
      <c r="I743" s="36"/>
      <c r="J743" s="36">
        <f t="shared" ref="J743" si="1078">+(H743*12)+I743</f>
        <v>0</v>
      </c>
      <c r="K743" s="36">
        <f t="shared" ref="K743" si="1079">+J743*G743*1000</f>
        <v>0</v>
      </c>
      <c r="M743" s="57">
        <f>+$A$29</f>
        <v>105</v>
      </c>
      <c r="N743" s="36"/>
      <c r="O743" s="36"/>
      <c r="P743" s="36">
        <f t="shared" ref="P743" si="1080">+(N743*12)+O743</f>
        <v>0</v>
      </c>
      <c r="Q743" s="36">
        <f t="shared" ref="Q743" si="1081">+P743*M743*1000</f>
        <v>0</v>
      </c>
      <c r="S743" s="57">
        <f>+$A$29</f>
        <v>105</v>
      </c>
      <c r="T743" s="36"/>
      <c r="U743" s="36"/>
      <c r="V743" s="36">
        <f t="shared" ref="V743" si="1082">+(T743*12)+U743</f>
        <v>0</v>
      </c>
      <c r="W743" s="36">
        <f t="shared" ref="W743" si="1083">+V743*S743*1000</f>
        <v>0</v>
      </c>
      <c r="Y743" s="57">
        <f>+$A$29</f>
        <v>105</v>
      </c>
      <c r="Z743" s="36"/>
      <c r="AA743" s="36"/>
      <c r="AB743" s="36">
        <f t="shared" ref="AB743" si="1084">+(Z743*12)+AA743</f>
        <v>0</v>
      </c>
      <c r="AC743" s="36">
        <f t="shared" ref="AC743" si="1085">+AB743*Y743*1000</f>
        <v>0</v>
      </c>
      <c r="AE743" s="57">
        <f>+$A$29</f>
        <v>105</v>
      </c>
      <c r="AF743" s="36"/>
      <c r="AG743" s="36"/>
      <c r="AH743" s="36">
        <f t="shared" ref="AH743" si="1086">+(AF743*12)+AG743</f>
        <v>0</v>
      </c>
      <c r="AI743" s="36">
        <f t="shared" ref="AI743" si="1087">+AH743*AE743*1000</f>
        <v>0</v>
      </c>
      <c r="AK743" s="57">
        <f>+$A$29</f>
        <v>105</v>
      </c>
      <c r="AL743" s="36"/>
      <c r="AM743" s="36"/>
      <c r="AN743" s="36">
        <f t="shared" ref="AN743" si="1088">+(AL743*12)+AM743</f>
        <v>0</v>
      </c>
      <c r="AO743" s="36">
        <f t="shared" ref="AO743" si="1089">+AN743*AK743*1000</f>
        <v>0</v>
      </c>
      <c r="AQ743" s="57">
        <f>+$A$29</f>
        <v>105</v>
      </c>
      <c r="AR743" s="36"/>
      <c r="AS743" s="36"/>
      <c r="AT743" s="36">
        <f t="shared" ref="AT743" si="1090">+(AR743*12)+AS743</f>
        <v>0</v>
      </c>
      <c r="AU743" s="36">
        <f t="shared" ref="AU743" si="1091">+AT743*AQ743*1000</f>
        <v>0</v>
      </c>
      <c r="AW743" s="57">
        <f>+$A$29</f>
        <v>105</v>
      </c>
      <c r="AX743" s="36"/>
      <c r="AY743" s="36"/>
      <c r="AZ743" s="36">
        <f t="shared" ref="AZ743" si="1092">+D743+J743-P743+V743+AB743-AH743+AN743-AT743</f>
        <v>-24</v>
      </c>
      <c r="BA743" s="36">
        <f t="shared" ref="BA743" si="1093">+AZ743*AW743*1000</f>
        <v>-2520000</v>
      </c>
    </row>
    <row r="744" spans="1:53">
      <c r="A744" s="57">
        <f>+$A$30</f>
        <v>130</v>
      </c>
      <c r="B744" s="36"/>
      <c r="C744" s="36"/>
      <c r="D744" s="36">
        <f>AZ710</f>
        <v>-79</v>
      </c>
      <c r="E744" s="36">
        <f t="shared" si="1059"/>
        <v>-10270000</v>
      </c>
      <c r="G744" s="57">
        <f>+$A$30</f>
        <v>130</v>
      </c>
      <c r="H744" s="36"/>
      <c r="I744" s="36"/>
      <c r="J744" s="36">
        <f t="shared" si="1060"/>
        <v>0</v>
      </c>
      <c r="K744" s="36">
        <f t="shared" si="1061"/>
        <v>0</v>
      </c>
      <c r="M744" s="57">
        <f>+$A$30</f>
        <v>130</v>
      </c>
      <c r="N744" s="36"/>
      <c r="O744" s="36"/>
      <c r="P744" s="36">
        <f t="shared" si="1062"/>
        <v>0</v>
      </c>
      <c r="Q744" s="36">
        <f t="shared" si="1063"/>
        <v>0</v>
      </c>
      <c r="S744" s="57">
        <f>+$A$30</f>
        <v>130</v>
      </c>
      <c r="T744" s="36"/>
      <c r="U744" s="36"/>
      <c r="V744" s="36">
        <f t="shared" si="1064"/>
        <v>0</v>
      </c>
      <c r="W744" s="36">
        <f t="shared" si="1065"/>
        <v>0</v>
      </c>
      <c r="Y744" s="57">
        <f>+$A$30</f>
        <v>130</v>
      </c>
      <c r="Z744" s="36"/>
      <c r="AA744" s="36"/>
      <c r="AB744" s="36">
        <f t="shared" si="1066"/>
        <v>0</v>
      </c>
      <c r="AC744" s="36">
        <f t="shared" si="1067"/>
        <v>0</v>
      </c>
      <c r="AE744" s="57">
        <f>+$A$30</f>
        <v>130</v>
      </c>
      <c r="AF744" s="36"/>
      <c r="AG744" s="36"/>
      <c r="AH744" s="36">
        <f t="shared" si="1068"/>
        <v>0</v>
      </c>
      <c r="AI744" s="36">
        <f t="shared" si="1069"/>
        <v>0</v>
      </c>
      <c r="AK744" s="57">
        <f>+$A$30</f>
        <v>130</v>
      </c>
      <c r="AL744" s="36"/>
      <c r="AM744" s="36"/>
      <c r="AN744" s="36">
        <f t="shared" si="1070"/>
        <v>0</v>
      </c>
      <c r="AO744" s="36">
        <f t="shared" si="1071"/>
        <v>0</v>
      </c>
      <c r="AQ744" s="57">
        <f>+$A$30</f>
        <v>130</v>
      </c>
      <c r="AR744" s="36"/>
      <c r="AS744" s="36"/>
      <c r="AT744" s="36">
        <f t="shared" si="1072"/>
        <v>0</v>
      </c>
      <c r="AU744" s="36">
        <f t="shared" si="1073"/>
        <v>0</v>
      </c>
      <c r="AW744" s="57">
        <f>+$A$30</f>
        <v>130</v>
      </c>
      <c r="AX744" s="36"/>
      <c r="AY744" s="36"/>
      <c r="AZ744" s="36">
        <f t="shared" si="1074"/>
        <v>-79</v>
      </c>
      <c r="BA744" s="36">
        <f t="shared" si="1075"/>
        <v>-10270000</v>
      </c>
    </row>
    <row r="746" spans="1:53">
      <c r="B746" s="36">
        <f>SUM(B718:B744)</f>
        <v>0</v>
      </c>
      <c r="C746" s="36">
        <f>SUM(C718:C744)</f>
        <v>0</v>
      </c>
      <c r="D746" s="36">
        <f>SUM(D718:D744)</f>
        <v>3627</v>
      </c>
      <c r="E746" s="36">
        <f>SUM(E718:E744)</f>
        <v>165215000</v>
      </c>
      <c r="H746" s="36">
        <f>SUM(H718:H744)</f>
        <v>0</v>
      </c>
      <c r="I746" s="36">
        <f>SUM(I718:I744)</f>
        <v>0</v>
      </c>
      <c r="J746" s="36">
        <f>SUM(J718:J744)</f>
        <v>0</v>
      </c>
      <c r="K746" s="36">
        <f>SUM(K718:K744)</f>
        <v>0</v>
      </c>
      <c r="N746" s="36">
        <f>SUM(N718:N744)</f>
        <v>0</v>
      </c>
      <c r="O746" s="36">
        <f>SUM(O718:O744)</f>
        <v>0</v>
      </c>
      <c r="P746" s="36">
        <f>SUM(P718:P744)</f>
        <v>0</v>
      </c>
      <c r="Q746" s="36">
        <f>SUM(Q718:Q744)</f>
        <v>0</v>
      </c>
      <c r="T746" s="36">
        <f>SUM(T718:T744)</f>
        <v>0</v>
      </c>
      <c r="U746" s="36">
        <f>SUM(U718:U744)</f>
        <v>0</v>
      </c>
      <c r="V746" s="36">
        <f>SUM(V718:V744)</f>
        <v>0</v>
      </c>
      <c r="W746" s="36">
        <f>SUM(W718:W744)</f>
        <v>0</v>
      </c>
      <c r="Z746" s="36">
        <f>SUM(Z718:Z744)</f>
        <v>0</v>
      </c>
      <c r="AA746" s="36">
        <f>SUM(AA718:AA744)</f>
        <v>0</v>
      </c>
      <c r="AB746" s="36">
        <f>SUM(AB718:AB744)</f>
        <v>0</v>
      </c>
      <c r="AC746" s="36">
        <f>SUM(AC718:AC744)</f>
        <v>0</v>
      </c>
      <c r="AF746" s="36">
        <f>SUM(AF718:AF744)</f>
        <v>0</v>
      </c>
      <c r="AG746" s="36">
        <f>SUM(AG718:AG744)</f>
        <v>0</v>
      </c>
      <c r="AH746" s="36">
        <f>SUM(AH718:AH744)</f>
        <v>0</v>
      </c>
      <c r="AI746" s="36">
        <f>SUM(AI718:AI744)</f>
        <v>0</v>
      </c>
      <c r="AL746" s="36">
        <f>SUM(AL718:AL744)</f>
        <v>0</v>
      </c>
      <c r="AM746" s="36">
        <f>SUM(AM718:AM744)</f>
        <v>0</v>
      </c>
      <c r="AN746" s="36">
        <f>SUM(AN718:AN744)</f>
        <v>0</v>
      </c>
      <c r="AO746" s="36">
        <f>SUM(AO718:AO744)</f>
        <v>0</v>
      </c>
      <c r="AR746" s="36">
        <f>SUM(AR718:AR744)</f>
        <v>0</v>
      </c>
      <c r="AS746" s="36">
        <f>SUM(AS718:AS744)</f>
        <v>0</v>
      </c>
      <c r="AT746" s="36">
        <f>SUM(AT718:AT744)</f>
        <v>0</v>
      </c>
      <c r="AU746" s="36">
        <f>SUM(AU718:AU744)</f>
        <v>0</v>
      </c>
      <c r="AX746" s="36">
        <f>SUM(AX718:AX744)</f>
        <v>0</v>
      </c>
      <c r="AY746" s="36">
        <f>SUM(AY718:AY744)</f>
        <v>0</v>
      </c>
      <c r="AZ746" s="36">
        <f>SUM(AZ718:AZ744)</f>
        <v>3627</v>
      </c>
      <c r="BA746" s="36">
        <f>SUM(BA718:BA744)</f>
        <v>165215000</v>
      </c>
    </row>
    <row r="747" spans="1:53">
      <c r="A747" s="37"/>
      <c r="B747" s="37"/>
      <c r="C747" s="37"/>
      <c r="D747" s="37"/>
      <c r="E747" s="37"/>
      <c r="F747" s="286"/>
      <c r="G747" s="37"/>
      <c r="H747" s="37">
        <v>0</v>
      </c>
      <c r="I747" s="37">
        <v>0</v>
      </c>
      <c r="J747" s="37"/>
      <c r="K747" s="37"/>
      <c r="L747" s="286"/>
      <c r="M747" s="37"/>
      <c r="N747" s="37">
        <v>0</v>
      </c>
      <c r="O747" s="37">
        <v>0</v>
      </c>
      <c r="P747" s="37"/>
      <c r="Q747" s="37"/>
      <c r="R747" s="286"/>
      <c r="S747" s="37"/>
      <c r="T747" s="37"/>
      <c r="U747" s="37"/>
      <c r="V747" s="37"/>
      <c r="W747" s="37"/>
      <c r="X747" s="286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</row>
    <row r="748" spans="1:53">
      <c r="H748" s="54" t="b">
        <f>+H747='Nota Masuk'!E469</f>
        <v>1</v>
      </c>
      <c r="I748" s="54" t="b">
        <f>+I747='Nota Masuk'!F469</f>
        <v>1</v>
      </c>
      <c r="K748" s="54" t="b">
        <f>+K746='Nota Masuk'!J468</f>
        <v>1</v>
      </c>
      <c r="N748" s="54" t="b">
        <f>+N747='Nota Jual'!D1479</f>
        <v>1</v>
      </c>
      <c r="O748" s="54" t="b">
        <f>+O747='Nota Jual'!E1479</f>
        <v>1</v>
      </c>
      <c r="Q748" s="54" t="b">
        <f>+Q746='Nota Jual'!G1478</f>
        <v>1</v>
      </c>
      <c r="V748" s="54" t="b">
        <f>+V746='Nota Jual'!H1478</f>
        <v>1</v>
      </c>
      <c r="W748" s="54" t="b">
        <f>+W746='Nota Jual'!I1478</f>
        <v>1</v>
      </c>
    </row>
    <row r="749" spans="1:53">
      <c r="A749" s="54" t="s">
        <v>24</v>
      </c>
      <c r="B749" s="54">
        <f>+'Nota Jual'!B1481</f>
        <v>0</v>
      </c>
      <c r="C749" s="54">
        <f>+'Nota Jual'!A1481</f>
        <v>0</v>
      </c>
    </row>
    <row r="750" spans="1:53">
      <c r="A750" s="55" t="s">
        <v>25</v>
      </c>
      <c r="B750" s="55"/>
      <c r="C750" s="55"/>
      <c r="D750" s="55"/>
      <c r="E750" s="55"/>
      <c r="F750" s="285"/>
      <c r="G750" s="55" t="s">
        <v>26</v>
      </c>
      <c r="H750" s="55"/>
      <c r="I750" s="55"/>
      <c r="J750" s="55"/>
      <c r="K750" s="55"/>
      <c r="L750" s="285"/>
      <c r="M750" s="55" t="s">
        <v>27</v>
      </c>
      <c r="N750" s="55"/>
      <c r="O750" s="55"/>
      <c r="P750" s="55"/>
      <c r="Q750" s="55"/>
      <c r="R750" s="285"/>
      <c r="S750" s="55" t="s">
        <v>37</v>
      </c>
      <c r="T750" s="55"/>
      <c r="U750" s="55"/>
      <c r="V750" s="55"/>
      <c r="W750" s="55"/>
      <c r="X750" s="285"/>
      <c r="Y750" s="55" t="s">
        <v>29</v>
      </c>
      <c r="Z750" s="55"/>
      <c r="AA750" s="55"/>
      <c r="AB750" s="55"/>
      <c r="AC750" s="55"/>
      <c r="AD750" s="55"/>
      <c r="AE750" s="55" t="s">
        <v>30</v>
      </c>
      <c r="AF750" s="55"/>
      <c r="AG750" s="55"/>
      <c r="AH750" s="55"/>
      <c r="AI750" s="55"/>
      <c r="AJ750" s="55"/>
      <c r="AK750" s="55" t="s">
        <v>31</v>
      </c>
      <c r="AL750" s="55"/>
      <c r="AM750" s="55"/>
      <c r="AN750" s="55"/>
      <c r="AO750" s="55"/>
      <c r="AP750" s="55"/>
      <c r="AQ750" s="55" t="s">
        <v>32</v>
      </c>
      <c r="AR750" s="55"/>
      <c r="AS750" s="55"/>
      <c r="AT750" s="55"/>
      <c r="AU750" s="55"/>
      <c r="AV750" s="55"/>
      <c r="AW750" s="55" t="s">
        <v>33</v>
      </c>
      <c r="AX750" s="55"/>
      <c r="AY750" s="55"/>
      <c r="AZ750" s="55"/>
      <c r="BA750" s="55"/>
    </row>
    <row r="751" spans="1:53">
      <c r="A751" s="56" t="s">
        <v>34</v>
      </c>
      <c r="B751" s="56" t="s">
        <v>11</v>
      </c>
      <c r="C751" s="56" t="s">
        <v>12</v>
      </c>
      <c r="D751" s="56" t="s">
        <v>35</v>
      </c>
      <c r="E751" s="56" t="s">
        <v>36</v>
      </c>
      <c r="G751" s="56" t="s">
        <v>34</v>
      </c>
      <c r="H751" s="56" t="s">
        <v>11</v>
      </c>
      <c r="I751" s="56" t="s">
        <v>12</v>
      </c>
      <c r="J751" s="56" t="s">
        <v>35</v>
      </c>
      <c r="K751" s="56" t="s">
        <v>36</v>
      </c>
      <c r="M751" s="56" t="s">
        <v>34</v>
      </c>
      <c r="N751" s="56" t="s">
        <v>11</v>
      </c>
      <c r="O751" s="56" t="s">
        <v>12</v>
      </c>
      <c r="P751" s="56" t="s">
        <v>35</v>
      </c>
      <c r="Q751" s="56" t="s">
        <v>36</v>
      </c>
      <c r="S751" s="56" t="s">
        <v>34</v>
      </c>
      <c r="T751" s="56" t="s">
        <v>11</v>
      </c>
      <c r="U751" s="56" t="s">
        <v>12</v>
      </c>
      <c r="V751" s="56" t="s">
        <v>35</v>
      </c>
      <c r="W751" s="56" t="s">
        <v>36</v>
      </c>
      <c r="Y751" s="56" t="s">
        <v>34</v>
      </c>
      <c r="Z751" s="56" t="s">
        <v>11</v>
      </c>
      <c r="AA751" s="56" t="s">
        <v>12</v>
      </c>
      <c r="AB751" s="56" t="s">
        <v>35</v>
      </c>
      <c r="AC751" s="56" t="s">
        <v>36</v>
      </c>
      <c r="AE751" s="56" t="s">
        <v>34</v>
      </c>
      <c r="AF751" s="56" t="s">
        <v>11</v>
      </c>
      <c r="AG751" s="56" t="s">
        <v>12</v>
      </c>
      <c r="AH751" s="56" t="s">
        <v>35</v>
      </c>
      <c r="AI751" s="56" t="s">
        <v>36</v>
      </c>
      <c r="AK751" s="56" t="s">
        <v>34</v>
      </c>
      <c r="AL751" s="56" t="s">
        <v>11</v>
      </c>
      <c r="AM751" s="56" t="s">
        <v>12</v>
      </c>
      <c r="AN751" s="56" t="s">
        <v>35</v>
      </c>
      <c r="AO751" s="56" t="s">
        <v>36</v>
      </c>
      <c r="AQ751" s="56" t="s">
        <v>34</v>
      </c>
      <c r="AR751" s="56" t="s">
        <v>11</v>
      </c>
      <c r="AS751" s="56" t="s">
        <v>12</v>
      </c>
      <c r="AT751" s="56" t="s">
        <v>35</v>
      </c>
      <c r="AU751" s="56" t="s">
        <v>36</v>
      </c>
      <c r="AW751" s="56" t="s">
        <v>34</v>
      </c>
      <c r="AX751" s="56" t="s">
        <v>11</v>
      </c>
      <c r="AY751" s="56" t="s">
        <v>12</v>
      </c>
      <c r="AZ751" s="56" t="s">
        <v>35</v>
      </c>
      <c r="BA751" s="56" t="s">
        <v>36</v>
      </c>
    </row>
    <row r="752" spans="1:53">
      <c r="A752" s="57">
        <f>+$A$4</f>
        <v>75</v>
      </c>
      <c r="B752" s="36"/>
      <c r="C752" s="36"/>
      <c r="D752" s="36">
        <f t="shared" ref="D752" si="1094">AZ718</f>
        <v>83</v>
      </c>
      <c r="E752" s="36">
        <f t="shared" ref="E752" si="1095">+D752*A752*1000</f>
        <v>6225000</v>
      </c>
      <c r="G752" s="57">
        <f>+$A$4</f>
        <v>75</v>
      </c>
      <c r="H752" s="36"/>
      <c r="I752" s="36"/>
      <c r="J752" s="36">
        <f t="shared" ref="J752" si="1096">+(H752*12)+I752</f>
        <v>0</v>
      </c>
      <c r="K752" s="36">
        <f t="shared" ref="K752" si="1097">+J752*G752*1000</f>
        <v>0</v>
      </c>
      <c r="M752" s="57">
        <f>+$A$4</f>
        <v>75</v>
      </c>
      <c r="N752" s="36"/>
      <c r="O752" s="36"/>
      <c r="P752" s="36">
        <f t="shared" ref="P752" si="1098">+(N752*12)+O752</f>
        <v>0</v>
      </c>
      <c r="Q752" s="36">
        <f t="shared" ref="Q752" si="1099">+P752*M752*1000</f>
        <v>0</v>
      </c>
      <c r="S752" s="57">
        <f>+$A$4</f>
        <v>75</v>
      </c>
      <c r="T752" s="36"/>
      <c r="U752" s="36"/>
      <c r="V752" s="36">
        <f t="shared" ref="V752" si="1100">+(T752*12)+U752</f>
        <v>0</v>
      </c>
      <c r="W752" s="36">
        <f t="shared" ref="W752" si="1101">+V752*S752*1000</f>
        <v>0</v>
      </c>
      <c r="Y752" s="57">
        <f>+$A$4</f>
        <v>75</v>
      </c>
      <c r="Z752" s="36"/>
      <c r="AA752" s="36"/>
      <c r="AB752" s="36">
        <f t="shared" ref="AB752" si="1102">+(Z752*12)+AA752</f>
        <v>0</v>
      </c>
      <c r="AC752" s="36">
        <f t="shared" ref="AC752" si="1103">+AB752*Y752*1000</f>
        <v>0</v>
      </c>
      <c r="AE752" s="57">
        <f>+$A$4</f>
        <v>75</v>
      </c>
      <c r="AF752" s="36"/>
      <c r="AG752" s="36"/>
      <c r="AH752" s="36">
        <f t="shared" ref="AH752" si="1104">+(AF752*12)+AG752</f>
        <v>0</v>
      </c>
      <c r="AI752" s="36">
        <f t="shared" ref="AI752" si="1105">+AH752*AE752*1000</f>
        <v>0</v>
      </c>
      <c r="AK752" s="57">
        <f>+$A$4</f>
        <v>75</v>
      </c>
      <c r="AL752" s="36"/>
      <c r="AM752" s="36"/>
      <c r="AN752" s="36">
        <f t="shared" ref="AN752" si="1106">+(AL752*12)+AM752</f>
        <v>0</v>
      </c>
      <c r="AO752" s="36">
        <f t="shared" ref="AO752" si="1107">+AN752*AK752*1000</f>
        <v>0</v>
      </c>
      <c r="AQ752" s="57">
        <f>+$A$4</f>
        <v>75</v>
      </c>
      <c r="AR752" s="36"/>
      <c r="AS752" s="36"/>
      <c r="AT752" s="36">
        <f t="shared" ref="AT752" si="1108">+(AR752*12)+AS752</f>
        <v>0</v>
      </c>
      <c r="AU752" s="36">
        <f t="shared" ref="AU752" si="1109">+AT752*AQ752*1000</f>
        <v>0</v>
      </c>
      <c r="AW752" s="57">
        <f>+$A$4</f>
        <v>75</v>
      </c>
      <c r="AX752" s="36"/>
      <c r="AY752" s="36"/>
      <c r="AZ752" s="36">
        <f t="shared" ref="AZ752" si="1110">+D752+J752-P752+V752+AB752-AH752+AN752-AT752</f>
        <v>83</v>
      </c>
      <c r="BA752" s="36">
        <f t="shared" ref="BA752" si="1111">+AZ752*AW752*1000</f>
        <v>6225000</v>
      </c>
    </row>
    <row r="753" spans="1:53">
      <c r="A753" s="57">
        <f>$A$5</f>
        <v>58</v>
      </c>
      <c r="B753" s="36"/>
      <c r="C753" s="36"/>
      <c r="D753" s="36">
        <f t="shared" ref="D753:D776" si="1112">AZ719</f>
        <v>73</v>
      </c>
      <c r="E753" s="36">
        <f t="shared" ref="E753:E778" si="1113">+D753*A753*1000</f>
        <v>4234000</v>
      </c>
      <c r="G753" s="57">
        <f>$A$5</f>
        <v>58</v>
      </c>
      <c r="H753" s="36"/>
      <c r="I753" s="36"/>
      <c r="J753" s="36">
        <f t="shared" ref="J753:J778" si="1114">+(H753*12)+I753</f>
        <v>0</v>
      </c>
      <c r="K753" s="36">
        <f t="shared" ref="K753:K778" si="1115">+J753*G753*1000</f>
        <v>0</v>
      </c>
      <c r="M753" s="57">
        <f>$A$5</f>
        <v>58</v>
      </c>
      <c r="N753" s="36"/>
      <c r="O753" s="36"/>
      <c r="P753" s="36">
        <f t="shared" ref="P753:P778" si="1116">+(N753*12)+O753</f>
        <v>0</v>
      </c>
      <c r="Q753" s="36">
        <f t="shared" ref="Q753:Q778" si="1117">+P753*M753*1000</f>
        <v>0</v>
      </c>
      <c r="S753" s="57">
        <f>$A$5</f>
        <v>58</v>
      </c>
      <c r="T753" s="36"/>
      <c r="U753" s="36"/>
      <c r="V753" s="36">
        <f t="shared" ref="V753:V778" si="1118">+(T753*12)+U753</f>
        <v>0</v>
      </c>
      <c r="W753" s="36">
        <f t="shared" ref="W753:W778" si="1119">+V753*S753*1000</f>
        <v>0</v>
      </c>
      <c r="Y753" s="57">
        <f>$A$5</f>
        <v>58</v>
      </c>
      <c r="Z753" s="36"/>
      <c r="AA753" s="36"/>
      <c r="AB753" s="36">
        <f t="shared" ref="AB753:AB778" si="1120">+(Z753*12)+AA753</f>
        <v>0</v>
      </c>
      <c r="AC753" s="36">
        <f t="shared" ref="AC753:AC778" si="1121">+AB753*Y753*1000</f>
        <v>0</v>
      </c>
      <c r="AE753" s="57">
        <f>$A$5</f>
        <v>58</v>
      </c>
      <c r="AF753" s="36"/>
      <c r="AG753" s="36"/>
      <c r="AH753" s="36">
        <f t="shared" ref="AH753:AH778" si="1122">+(AF753*12)+AG753</f>
        <v>0</v>
      </c>
      <c r="AI753" s="36">
        <f t="shared" ref="AI753:AI778" si="1123">+AH753*AE753*1000</f>
        <v>0</v>
      </c>
      <c r="AK753" s="57">
        <f>$A$5</f>
        <v>58</v>
      </c>
      <c r="AL753" s="36"/>
      <c r="AM753" s="36"/>
      <c r="AN753" s="36">
        <f t="shared" ref="AN753:AN778" si="1124">+(AL753*12)+AM753</f>
        <v>0</v>
      </c>
      <c r="AO753" s="36">
        <f t="shared" ref="AO753:AO778" si="1125">+AN753*AK753*1000</f>
        <v>0</v>
      </c>
      <c r="AQ753" s="57">
        <f>$A$5</f>
        <v>58</v>
      </c>
      <c r="AR753" s="36"/>
      <c r="AS753" s="36"/>
      <c r="AT753" s="36">
        <f t="shared" ref="AT753:AT778" si="1126">+(AR753*12)+AS753</f>
        <v>0</v>
      </c>
      <c r="AU753" s="36">
        <f t="shared" ref="AU753:AU778" si="1127">+AT753*AQ753*1000</f>
        <v>0</v>
      </c>
      <c r="AW753" s="57">
        <f>$A$5</f>
        <v>58</v>
      </c>
      <c r="AX753" s="36"/>
      <c r="AY753" s="36"/>
      <c r="AZ753" s="36">
        <f t="shared" ref="AZ753:AZ778" si="1128">+D753+J753-P753+V753+AB753-AH753+AN753-AT753</f>
        <v>73</v>
      </c>
      <c r="BA753" s="36">
        <f t="shared" ref="BA753:BA778" si="1129">+AZ753*AW753*1000</f>
        <v>4234000</v>
      </c>
    </row>
    <row r="754" spans="1:53">
      <c r="A754" s="57">
        <f>+$A$6</f>
        <v>80</v>
      </c>
      <c r="B754" s="36"/>
      <c r="C754" s="36"/>
      <c r="D754" s="36">
        <f>AZ720</f>
        <v>-12</v>
      </c>
      <c r="E754" s="36">
        <f t="shared" si="1113"/>
        <v>-960000</v>
      </c>
      <c r="G754" s="57">
        <f>+$A$6</f>
        <v>80</v>
      </c>
      <c r="H754" s="36"/>
      <c r="I754" s="36"/>
      <c r="J754" s="36">
        <f t="shared" si="1114"/>
        <v>0</v>
      </c>
      <c r="K754" s="36">
        <f t="shared" si="1115"/>
        <v>0</v>
      </c>
      <c r="M754" s="57">
        <f>+$A$6</f>
        <v>80</v>
      </c>
      <c r="N754" s="36"/>
      <c r="O754" s="36"/>
      <c r="P754" s="36">
        <f t="shared" si="1116"/>
        <v>0</v>
      </c>
      <c r="Q754" s="36">
        <f t="shared" si="1117"/>
        <v>0</v>
      </c>
      <c r="S754" s="57">
        <f>+$A$6</f>
        <v>80</v>
      </c>
      <c r="T754" s="36"/>
      <c r="U754" s="36"/>
      <c r="V754" s="36">
        <f t="shared" si="1118"/>
        <v>0</v>
      </c>
      <c r="W754" s="36">
        <f t="shared" si="1119"/>
        <v>0</v>
      </c>
      <c r="Y754" s="57">
        <f>+$A$6</f>
        <v>80</v>
      </c>
      <c r="Z754" s="36"/>
      <c r="AA754" s="36"/>
      <c r="AB754" s="36">
        <f t="shared" si="1120"/>
        <v>0</v>
      </c>
      <c r="AC754" s="36">
        <f t="shared" si="1121"/>
        <v>0</v>
      </c>
      <c r="AE754" s="57">
        <f>+$A$6</f>
        <v>80</v>
      </c>
      <c r="AF754" s="36"/>
      <c r="AG754" s="36"/>
      <c r="AH754" s="36">
        <f t="shared" si="1122"/>
        <v>0</v>
      </c>
      <c r="AI754" s="36">
        <f t="shared" si="1123"/>
        <v>0</v>
      </c>
      <c r="AK754" s="57">
        <f>+$A$6</f>
        <v>80</v>
      </c>
      <c r="AL754" s="36"/>
      <c r="AM754" s="36"/>
      <c r="AN754" s="36">
        <f t="shared" si="1124"/>
        <v>0</v>
      </c>
      <c r="AO754" s="36">
        <f t="shared" si="1125"/>
        <v>0</v>
      </c>
      <c r="AQ754" s="57">
        <f>+$A$6</f>
        <v>80</v>
      </c>
      <c r="AR754" s="36"/>
      <c r="AS754" s="36"/>
      <c r="AT754" s="36">
        <f t="shared" si="1126"/>
        <v>0</v>
      </c>
      <c r="AU754" s="36">
        <f t="shared" si="1127"/>
        <v>0</v>
      </c>
      <c r="AW754" s="57">
        <f>+$A$6</f>
        <v>80</v>
      </c>
      <c r="AX754" s="36"/>
      <c r="AY754" s="36"/>
      <c r="AZ754" s="36">
        <f t="shared" si="1128"/>
        <v>-12</v>
      </c>
      <c r="BA754" s="36">
        <f t="shared" si="1129"/>
        <v>-960000</v>
      </c>
    </row>
    <row r="755" spans="1:53">
      <c r="A755" s="57">
        <f>+$A$7</f>
        <v>60</v>
      </c>
      <c r="B755" s="36"/>
      <c r="C755" s="36"/>
      <c r="D755" s="36">
        <f t="shared" si="1112"/>
        <v>78</v>
      </c>
      <c r="E755" s="36">
        <f t="shared" si="1113"/>
        <v>4680000</v>
      </c>
      <c r="G755" s="57">
        <f>+$A$7</f>
        <v>60</v>
      </c>
      <c r="H755" s="36"/>
      <c r="I755" s="36"/>
      <c r="J755" s="36">
        <f t="shared" si="1114"/>
        <v>0</v>
      </c>
      <c r="K755" s="36">
        <f t="shared" si="1115"/>
        <v>0</v>
      </c>
      <c r="M755" s="57">
        <f>+$A$7</f>
        <v>60</v>
      </c>
      <c r="N755" s="36"/>
      <c r="O755" s="36"/>
      <c r="P755" s="36">
        <f t="shared" si="1116"/>
        <v>0</v>
      </c>
      <c r="Q755" s="36">
        <f t="shared" si="1117"/>
        <v>0</v>
      </c>
      <c r="S755" s="57">
        <f>+$A$7</f>
        <v>60</v>
      </c>
      <c r="T755" s="36"/>
      <c r="U755" s="36"/>
      <c r="V755" s="36">
        <f t="shared" si="1118"/>
        <v>0</v>
      </c>
      <c r="W755" s="36">
        <f t="shared" si="1119"/>
        <v>0</v>
      </c>
      <c r="Y755" s="57">
        <f>+$A$7</f>
        <v>60</v>
      </c>
      <c r="Z755" s="36"/>
      <c r="AA755" s="36"/>
      <c r="AB755" s="36">
        <f t="shared" si="1120"/>
        <v>0</v>
      </c>
      <c r="AC755" s="36">
        <f t="shared" si="1121"/>
        <v>0</v>
      </c>
      <c r="AE755" s="57">
        <f>+$A$7</f>
        <v>60</v>
      </c>
      <c r="AF755" s="36"/>
      <c r="AG755" s="36"/>
      <c r="AH755" s="36">
        <f t="shared" si="1122"/>
        <v>0</v>
      </c>
      <c r="AI755" s="36">
        <f t="shared" si="1123"/>
        <v>0</v>
      </c>
      <c r="AK755" s="57">
        <f>+$A$7</f>
        <v>60</v>
      </c>
      <c r="AL755" s="36"/>
      <c r="AM755" s="36"/>
      <c r="AN755" s="36">
        <f t="shared" si="1124"/>
        <v>0</v>
      </c>
      <c r="AO755" s="36">
        <f t="shared" si="1125"/>
        <v>0</v>
      </c>
      <c r="AQ755" s="57">
        <f>+$A$7</f>
        <v>60</v>
      </c>
      <c r="AR755" s="36"/>
      <c r="AS755" s="36"/>
      <c r="AT755" s="36">
        <f t="shared" si="1126"/>
        <v>0</v>
      </c>
      <c r="AU755" s="36">
        <f t="shared" si="1127"/>
        <v>0</v>
      </c>
      <c r="AW755" s="57">
        <f>+$A$7</f>
        <v>60</v>
      </c>
      <c r="AX755" s="36"/>
      <c r="AY755" s="36"/>
      <c r="AZ755" s="36">
        <f t="shared" si="1128"/>
        <v>78</v>
      </c>
      <c r="BA755" s="36">
        <f t="shared" si="1129"/>
        <v>4680000</v>
      </c>
    </row>
    <row r="756" spans="1:53">
      <c r="A756" s="57">
        <f>+$A$8</f>
        <v>82</v>
      </c>
      <c r="B756" s="36"/>
      <c r="C756" s="36"/>
      <c r="D756" s="36">
        <f t="shared" si="1112"/>
        <v>25</v>
      </c>
      <c r="E756" s="36">
        <f t="shared" si="1113"/>
        <v>2050000</v>
      </c>
      <c r="G756" s="57">
        <f>+$A$8</f>
        <v>82</v>
      </c>
      <c r="H756" s="36"/>
      <c r="I756" s="36"/>
      <c r="J756" s="36">
        <f t="shared" si="1114"/>
        <v>0</v>
      </c>
      <c r="K756" s="36">
        <f t="shared" si="1115"/>
        <v>0</v>
      </c>
      <c r="M756" s="57">
        <f>+$A$8</f>
        <v>82</v>
      </c>
      <c r="N756" s="36"/>
      <c r="O756" s="36"/>
      <c r="P756" s="36">
        <f t="shared" si="1116"/>
        <v>0</v>
      </c>
      <c r="Q756" s="36">
        <f t="shared" si="1117"/>
        <v>0</v>
      </c>
      <c r="S756" s="57">
        <f>+$A$8</f>
        <v>82</v>
      </c>
      <c r="T756" s="36"/>
      <c r="U756" s="36"/>
      <c r="V756" s="36">
        <f t="shared" si="1118"/>
        <v>0</v>
      </c>
      <c r="W756" s="36">
        <f t="shared" si="1119"/>
        <v>0</v>
      </c>
      <c r="Y756" s="57">
        <f>+$A$8</f>
        <v>82</v>
      </c>
      <c r="Z756" s="36"/>
      <c r="AA756" s="36"/>
      <c r="AB756" s="36">
        <f t="shared" si="1120"/>
        <v>0</v>
      </c>
      <c r="AC756" s="36">
        <f t="shared" si="1121"/>
        <v>0</v>
      </c>
      <c r="AE756" s="57">
        <f>+$A$8</f>
        <v>82</v>
      </c>
      <c r="AF756" s="36"/>
      <c r="AG756" s="36"/>
      <c r="AH756" s="36">
        <f t="shared" si="1122"/>
        <v>0</v>
      </c>
      <c r="AI756" s="36">
        <f t="shared" si="1123"/>
        <v>0</v>
      </c>
      <c r="AK756" s="57">
        <f>+$A$8</f>
        <v>82</v>
      </c>
      <c r="AL756" s="36"/>
      <c r="AM756" s="36"/>
      <c r="AN756" s="36">
        <f t="shared" si="1124"/>
        <v>0</v>
      </c>
      <c r="AO756" s="36">
        <f t="shared" si="1125"/>
        <v>0</v>
      </c>
      <c r="AQ756" s="57">
        <f>+$A$8</f>
        <v>82</v>
      </c>
      <c r="AR756" s="36"/>
      <c r="AS756" s="36"/>
      <c r="AT756" s="36">
        <f t="shared" si="1126"/>
        <v>0</v>
      </c>
      <c r="AU756" s="36">
        <f t="shared" si="1127"/>
        <v>0</v>
      </c>
      <c r="AW756" s="57">
        <f>+$A$8</f>
        <v>82</v>
      </c>
      <c r="AX756" s="36"/>
      <c r="AY756" s="36"/>
      <c r="AZ756" s="36">
        <f t="shared" si="1128"/>
        <v>25</v>
      </c>
      <c r="BA756" s="36">
        <f t="shared" si="1129"/>
        <v>2050000</v>
      </c>
    </row>
    <row r="757" spans="1:53">
      <c r="A757" s="57">
        <f>+$A$9</f>
        <v>70</v>
      </c>
      <c r="B757" s="36"/>
      <c r="C757" s="36"/>
      <c r="D757" s="36">
        <f t="shared" si="1112"/>
        <v>4</v>
      </c>
      <c r="E757" s="36">
        <f t="shared" si="1113"/>
        <v>280000</v>
      </c>
      <c r="G757" s="57">
        <f>+$A$9</f>
        <v>70</v>
      </c>
      <c r="H757" s="36"/>
      <c r="I757" s="36"/>
      <c r="J757" s="36">
        <f t="shared" si="1114"/>
        <v>0</v>
      </c>
      <c r="K757" s="36">
        <f t="shared" si="1115"/>
        <v>0</v>
      </c>
      <c r="M757" s="57">
        <f>+$A$9</f>
        <v>70</v>
      </c>
      <c r="N757" s="36"/>
      <c r="O757" s="36"/>
      <c r="P757" s="36">
        <f t="shared" si="1116"/>
        <v>0</v>
      </c>
      <c r="Q757" s="36">
        <f t="shared" si="1117"/>
        <v>0</v>
      </c>
      <c r="S757" s="57">
        <f>+$A$9</f>
        <v>70</v>
      </c>
      <c r="T757" s="36"/>
      <c r="U757" s="36"/>
      <c r="V757" s="36">
        <f t="shared" si="1118"/>
        <v>0</v>
      </c>
      <c r="W757" s="36">
        <f t="shared" si="1119"/>
        <v>0</v>
      </c>
      <c r="Y757" s="57">
        <f>+$A$9</f>
        <v>70</v>
      </c>
      <c r="Z757" s="36"/>
      <c r="AA757" s="36"/>
      <c r="AB757" s="36">
        <f t="shared" si="1120"/>
        <v>0</v>
      </c>
      <c r="AC757" s="36">
        <f t="shared" si="1121"/>
        <v>0</v>
      </c>
      <c r="AE757" s="57">
        <f>+$A$9</f>
        <v>70</v>
      </c>
      <c r="AF757" s="36"/>
      <c r="AG757" s="36"/>
      <c r="AH757" s="36">
        <f t="shared" si="1122"/>
        <v>0</v>
      </c>
      <c r="AI757" s="36">
        <f t="shared" si="1123"/>
        <v>0</v>
      </c>
      <c r="AK757" s="57">
        <f>+$A$9</f>
        <v>70</v>
      </c>
      <c r="AL757" s="36"/>
      <c r="AM757" s="36"/>
      <c r="AN757" s="36">
        <f t="shared" si="1124"/>
        <v>0</v>
      </c>
      <c r="AO757" s="36">
        <f t="shared" si="1125"/>
        <v>0</v>
      </c>
      <c r="AQ757" s="57">
        <f>+$A$9</f>
        <v>70</v>
      </c>
      <c r="AR757" s="36"/>
      <c r="AS757" s="36"/>
      <c r="AT757" s="36">
        <f t="shared" si="1126"/>
        <v>0</v>
      </c>
      <c r="AU757" s="36">
        <f t="shared" si="1127"/>
        <v>0</v>
      </c>
      <c r="AW757" s="57">
        <f>+$A$9</f>
        <v>70</v>
      </c>
      <c r="AX757" s="36"/>
      <c r="AY757" s="36"/>
      <c r="AZ757" s="36">
        <f t="shared" si="1128"/>
        <v>4</v>
      </c>
      <c r="BA757" s="36">
        <f t="shared" si="1129"/>
        <v>280000</v>
      </c>
    </row>
    <row r="758" spans="1:53">
      <c r="A758" s="57">
        <f>+$A$10</f>
        <v>90</v>
      </c>
      <c r="B758" s="36"/>
      <c r="C758" s="36"/>
      <c r="D758" s="36">
        <f t="shared" si="1112"/>
        <v>-276</v>
      </c>
      <c r="E758" s="36">
        <f t="shared" si="1113"/>
        <v>-24840000</v>
      </c>
      <c r="G758" s="57">
        <f>+$A$10</f>
        <v>90</v>
      </c>
      <c r="H758" s="36"/>
      <c r="I758" s="36"/>
      <c r="J758" s="36">
        <f t="shared" si="1114"/>
        <v>0</v>
      </c>
      <c r="K758" s="36">
        <f t="shared" si="1115"/>
        <v>0</v>
      </c>
      <c r="M758" s="57">
        <f>+$A$10</f>
        <v>90</v>
      </c>
      <c r="N758" s="36"/>
      <c r="O758" s="36"/>
      <c r="P758" s="36">
        <f t="shared" si="1116"/>
        <v>0</v>
      </c>
      <c r="Q758" s="36">
        <f t="shared" si="1117"/>
        <v>0</v>
      </c>
      <c r="S758" s="57">
        <f>+$A$10</f>
        <v>90</v>
      </c>
      <c r="T758" s="36"/>
      <c r="U758" s="36"/>
      <c r="V758" s="36">
        <f t="shared" si="1118"/>
        <v>0</v>
      </c>
      <c r="W758" s="36">
        <f t="shared" si="1119"/>
        <v>0</v>
      </c>
      <c r="Y758" s="57">
        <f>+$A$10</f>
        <v>90</v>
      </c>
      <c r="Z758" s="36"/>
      <c r="AA758" s="36"/>
      <c r="AB758" s="36">
        <f t="shared" si="1120"/>
        <v>0</v>
      </c>
      <c r="AC758" s="36">
        <f t="shared" si="1121"/>
        <v>0</v>
      </c>
      <c r="AE758" s="57">
        <f>+$A$10</f>
        <v>90</v>
      </c>
      <c r="AF758" s="36"/>
      <c r="AG758" s="36"/>
      <c r="AH758" s="36">
        <f t="shared" si="1122"/>
        <v>0</v>
      </c>
      <c r="AI758" s="36">
        <f t="shared" si="1123"/>
        <v>0</v>
      </c>
      <c r="AK758" s="57">
        <f>+$A$10</f>
        <v>90</v>
      </c>
      <c r="AL758" s="36"/>
      <c r="AM758" s="36"/>
      <c r="AN758" s="36">
        <f t="shared" si="1124"/>
        <v>0</v>
      </c>
      <c r="AO758" s="36">
        <f t="shared" si="1125"/>
        <v>0</v>
      </c>
      <c r="AQ758" s="57">
        <f>+$A$10</f>
        <v>90</v>
      </c>
      <c r="AR758" s="36"/>
      <c r="AS758" s="36"/>
      <c r="AT758" s="36">
        <f t="shared" si="1126"/>
        <v>0</v>
      </c>
      <c r="AU758" s="36">
        <f t="shared" si="1127"/>
        <v>0</v>
      </c>
      <c r="AW758" s="57">
        <f>+$A$10</f>
        <v>90</v>
      </c>
      <c r="AX758" s="36"/>
      <c r="AY758" s="36"/>
      <c r="AZ758" s="36">
        <f t="shared" si="1128"/>
        <v>-276</v>
      </c>
      <c r="BA758" s="36">
        <f t="shared" si="1129"/>
        <v>-24840000</v>
      </c>
    </row>
    <row r="759" spans="1:53">
      <c r="A759" s="57">
        <f>+$A$11</f>
        <v>68</v>
      </c>
      <c r="B759" s="36"/>
      <c r="C759" s="36"/>
      <c r="D759" s="36">
        <f t="shared" si="1112"/>
        <v>1</v>
      </c>
      <c r="E759" s="36">
        <f t="shared" si="1113"/>
        <v>68000</v>
      </c>
      <c r="G759" s="57">
        <f>+$A$11</f>
        <v>68</v>
      </c>
      <c r="H759" s="36"/>
      <c r="I759" s="36"/>
      <c r="J759" s="36">
        <f t="shared" si="1114"/>
        <v>0</v>
      </c>
      <c r="K759" s="36">
        <f t="shared" si="1115"/>
        <v>0</v>
      </c>
      <c r="M759" s="57">
        <f>+$A$11</f>
        <v>68</v>
      </c>
      <c r="N759" s="36"/>
      <c r="O759" s="36"/>
      <c r="P759" s="36">
        <f t="shared" si="1116"/>
        <v>0</v>
      </c>
      <c r="Q759" s="36">
        <f t="shared" si="1117"/>
        <v>0</v>
      </c>
      <c r="S759" s="57">
        <f>+$A$11</f>
        <v>68</v>
      </c>
      <c r="T759" s="36"/>
      <c r="U759" s="36"/>
      <c r="V759" s="36">
        <f t="shared" si="1118"/>
        <v>0</v>
      </c>
      <c r="W759" s="36">
        <f t="shared" si="1119"/>
        <v>0</v>
      </c>
      <c r="Y759" s="57">
        <f>+$A$11</f>
        <v>68</v>
      </c>
      <c r="Z759" s="36"/>
      <c r="AA759" s="36"/>
      <c r="AB759" s="36">
        <f t="shared" si="1120"/>
        <v>0</v>
      </c>
      <c r="AC759" s="36">
        <f t="shared" si="1121"/>
        <v>0</v>
      </c>
      <c r="AE759" s="57">
        <f>+$A$11</f>
        <v>68</v>
      </c>
      <c r="AF759" s="36"/>
      <c r="AG759" s="36"/>
      <c r="AH759" s="36">
        <f t="shared" si="1122"/>
        <v>0</v>
      </c>
      <c r="AI759" s="36">
        <f t="shared" si="1123"/>
        <v>0</v>
      </c>
      <c r="AK759" s="57">
        <f>+$A$11</f>
        <v>68</v>
      </c>
      <c r="AL759" s="36"/>
      <c r="AM759" s="36"/>
      <c r="AN759" s="36">
        <f t="shared" si="1124"/>
        <v>0</v>
      </c>
      <c r="AO759" s="36">
        <f t="shared" si="1125"/>
        <v>0</v>
      </c>
      <c r="AQ759" s="57">
        <f>+$A$11</f>
        <v>68</v>
      </c>
      <c r="AR759" s="36"/>
      <c r="AS759" s="36"/>
      <c r="AT759" s="36">
        <f t="shared" si="1126"/>
        <v>0</v>
      </c>
      <c r="AU759" s="36">
        <f t="shared" si="1127"/>
        <v>0</v>
      </c>
      <c r="AW759" s="57">
        <f>+$A$11</f>
        <v>68</v>
      </c>
      <c r="AX759" s="36"/>
      <c r="AY759" s="36"/>
      <c r="AZ759" s="36">
        <f t="shared" si="1128"/>
        <v>1</v>
      </c>
      <c r="BA759" s="36">
        <f t="shared" si="1129"/>
        <v>68000</v>
      </c>
    </row>
    <row r="760" spans="1:53">
      <c r="A760" s="57">
        <f>+$A$12</f>
        <v>135</v>
      </c>
      <c r="B760" s="36"/>
      <c r="C760" s="36"/>
      <c r="D760" s="36">
        <f t="shared" si="1112"/>
        <v>59</v>
      </c>
      <c r="E760" s="36">
        <f t="shared" si="1113"/>
        <v>7965000</v>
      </c>
      <c r="G760" s="57">
        <f>+$A$12</f>
        <v>135</v>
      </c>
      <c r="H760" s="36"/>
      <c r="I760" s="36"/>
      <c r="J760" s="36">
        <f t="shared" si="1114"/>
        <v>0</v>
      </c>
      <c r="K760" s="36">
        <f t="shared" si="1115"/>
        <v>0</v>
      </c>
      <c r="M760" s="57">
        <f>+$A$12</f>
        <v>135</v>
      </c>
      <c r="N760" s="36"/>
      <c r="O760" s="36"/>
      <c r="P760" s="36">
        <f t="shared" si="1116"/>
        <v>0</v>
      </c>
      <c r="Q760" s="36">
        <f t="shared" si="1117"/>
        <v>0</v>
      </c>
      <c r="S760" s="57">
        <f>+$A$12</f>
        <v>135</v>
      </c>
      <c r="T760" s="36"/>
      <c r="U760" s="36"/>
      <c r="V760" s="36">
        <f t="shared" si="1118"/>
        <v>0</v>
      </c>
      <c r="W760" s="36">
        <f t="shared" si="1119"/>
        <v>0</v>
      </c>
      <c r="Y760" s="57">
        <f>+$A$12</f>
        <v>135</v>
      </c>
      <c r="Z760" s="36"/>
      <c r="AA760" s="36"/>
      <c r="AB760" s="36">
        <f t="shared" si="1120"/>
        <v>0</v>
      </c>
      <c r="AC760" s="36">
        <f t="shared" si="1121"/>
        <v>0</v>
      </c>
      <c r="AE760" s="57">
        <f>+$A$12</f>
        <v>135</v>
      </c>
      <c r="AF760" s="36"/>
      <c r="AG760" s="36"/>
      <c r="AH760" s="36">
        <f t="shared" si="1122"/>
        <v>0</v>
      </c>
      <c r="AI760" s="36">
        <f t="shared" si="1123"/>
        <v>0</v>
      </c>
      <c r="AK760" s="57">
        <f>+$A$12</f>
        <v>135</v>
      </c>
      <c r="AL760" s="36"/>
      <c r="AM760" s="36"/>
      <c r="AN760" s="36">
        <f t="shared" si="1124"/>
        <v>0</v>
      </c>
      <c r="AO760" s="36">
        <f t="shared" si="1125"/>
        <v>0</v>
      </c>
      <c r="AQ760" s="57">
        <f>+$A$12</f>
        <v>135</v>
      </c>
      <c r="AR760" s="36"/>
      <c r="AS760" s="36"/>
      <c r="AT760" s="36">
        <f t="shared" si="1126"/>
        <v>0</v>
      </c>
      <c r="AU760" s="36">
        <f t="shared" si="1127"/>
        <v>0</v>
      </c>
      <c r="AW760" s="57">
        <f>+$A$12</f>
        <v>135</v>
      </c>
      <c r="AX760" s="36"/>
      <c r="AY760" s="36"/>
      <c r="AZ760" s="36">
        <f t="shared" si="1128"/>
        <v>59</v>
      </c>
      <c r="BA760" s="36">
        <f t="shared" si="1129"/>
        <v>7965000</v>
      </c>
    </row>
    <row r="761" spans="1:53">
      <c r="A761" s="57">
        <f>+$A$13</f>
        <v>100</v>
      </c>
      <c r="B761" s="36"/>
      <c r="C761" s="36"/>
      <c r="D761" s="36">
        <f t="shared" si="1112"/>
        <v>5</v>
      </c>
      <c r="E761" s="36">
        <f t="shared" si="1113"/>
        <v>500000</v>
      </c>
      <c r="G761" s="57">
        <f>+$A$13</f>
        <v>100</v>
      </c>
      <c r="H761" s="36"/>
      <c r="I761" s="36"/>
      <c r="J761" s="36">
        <f t="shared" si="1114"/>
        <v>0</v>
      </c>
      <c r="K761" s="36">
        <f t="shared" si="1115"/>
        <v>0</v>
      </c>
      <c r="M761" s="57">
        <f>+$A$13</f>
        <v>100</v>
      </c>
      <c r="N761" s="36"/>
      <c r="O761" s="36"/>
      <c r="P761" s="36">
        <f t="shared" si="1116"/>
        <v>0</v>
      </c>
      <c r="Q761" s="36">
        <f t="shared" si="1117"/>
        <v>0</v>
      </c>
      <c r="S761" s="57">
        <f>+$A$13</f>
        <v>100</v>
      </c>
      <c r="T761" s="36"/>
      <c r="U761" s="36"/>
      <c r="V761" s="36">
        <f t="shared" si="1118"/>
        <v>0</v>
      </c>
      <c r="W761" s="36">
        <f t="shared" si="1119"/>
        <v>0</v>
      </c>
      <c r="Y761" s="57">
        <f>+$A$13</f>
        <v>100</v>
      </c>
      <c r="Z761" s="36"/>
      <c r="AA761" s="36"/>
      <c r="AB761" s="36">
        <f t="shared" si="1120"/>
        <v>0</v>
      </c>
      <c r="AC761" s="36">
        <f t="shared" si="1121"/>
        <v>0</v>
      </c>
      <c r="AE761" s="57">
        <f>+$A$13</f>
        <v>100</v>
      </c>
      <c r="AF761" s="36"/>
      <c r="AG761" s="36"/>
      <c r="AH761" s="36">
        <f t="shared" si="1122"/>
        <v>0</v>
      </c>
      <c r="AI761" s="36">
        <f t="shared" si="1123"/>
        <v>0</v>
      </c>
      <c r="AK761" s="57">
        <f>+$A$13</f>
        <v>100</v>
      </c>
      <c r="AL761" s="36"/>
      <c r="AM761" s="36"/>
      <c r="AN761" s="36">
        <f t="shared" si="1124"/>
        <v>0</v>
      </c>
      <c r="AO761" s="36">
        <f t="shared" si="1125"/>
        <v>0</v>
      </c>
      <c r="AQ761" s="57">
        <f>+$A$13</f>
        <v>100</v>
      </c>
      <c r="AR761" s="36"/>
      <c r="AS761" s="36"/>
      <c r="AT761" s="36">
        <f t="shared" si="1126"/>
        <v>0</v>
      </c>
      <c r="AU761" s="36">
        <f t="shared" si="1127"/>
        <v>0</v>
      </c>
      <c r="AW761" s="57">
        <f>+$A$13</f>
        <v>100</v>
      </c>
      <c r="AX761" s="36"/>
      <c r="AY761" s="36"/>
      <c r="AZ761" s="36">
        <f t="shared" si="1128"/>
        <v>5</v>
      </c>
      <c r="BA761" s="36">
        <f t="shared" si="1129"/>
        <v>500000</v>
      </c>
    </row>
    <row r="762" spans="1:53">
      <c r="A762" s="57">
        <f>+$A$14</f>
        <v>35</v>
      </c>
      <c r="B762" s="36"/>
      <c r="C762" s="36"/>
      <c r="D762" s="36">
        <f t="shared" si="1112"/>
        <v>34</v>
      </c>
      <c r="E762" s="36">
        <f t="shared" si="1113"/>
        <v>1190000</v>
      </c>
      <c r="G762" s="57">
        <f>+$A$14</f>
        <v>35</v>
      </c>
      <c r="H762" s="36"/>
      <c r="I762" s="36"/>
      <c r="J762" s="36">
        <f t="shared" si="1114"/>
        <v>0</v>
      </c>
      <c r="K762" s="36">
        <f t="shared" si="1115"/>
        <v>0</v>
      </c>
      <c r="M762" s="57">
        <f>+$A$14</f>
        <v>35</v>
      </c>
      <c r="N762" s="36"/>
      <c r="O762" s="36"/>
      <c r="P762" s="36">
        <f t="shared" si="1116"/>
        <v>0</v>
      </c>
      <c r="Q762" s="36">
        <f t="shared" si="1117"/>
        <v>0</v>
      </c>
      <c r="S762" s="57">
        <f>+$A$14</f>
        <v>35</v>
      </c>
      <c r="T762" s="36"/>
      <c r="U762" s="36"/>
      <c r="V762" s="36">
        <f t="shared" si="1118"/>
        <v>0</v>
      </c>
      <c r="W762" s="36">
        <f t="shared" si="1119"/>
        <v>0</v>
      </c>
      <c r="Y762" s="57">
        <f>+$A$14</f>
        <v>35</v>
      </c>
      <c r="Z762" s="36"/>
      <c r="AA762" s="36"/>
      <c r="AB762" s="36">
        <f t="shared" si="1120"/>
        <v>0</v>
      </c>
      <c r="AC762" s="36">
        <f t="shared" si="1121"/>
        <v>0</v>
      </c>
      <c r="AE762" s="57">
        <f>+$A$14</f>
        <v>35</v>
      </c>
      <c r="AF762" s="36"/>
      <c r="AG762" s="36"/>
      <c r="AH762" s="36">
        <f t="shared" si="1122"/>
        <v>0</v>
      </c>
      <c r="AI762" s="36">
        <f t="shared" si="1123"/>
        <v>0</v>
      </c>
      <c r="AK762" s="57">
        <f>+$A$14</f>
        <v>35</v>
      </c>
      <c r="AL762" s="36"/>
      <c r="AM762" s="36"/>
      <c r="AN762" s="36">
        <f t="shared" si="1124"/>
        <v>0</v>
      </c>
      <c r="AO762" s="36">
        <f t="shared" si="1125"/>
        <v>0</v>
      </c>
      <c r="AQ762" s="57">
        <f>+$A$14</f>
        <v>35</v>
      </c>
      <c r="AR762" s="36"/>
      <c r="AS762" s="36"/>
      <c r="AT762" s="36">
        <f t="shared" si="1126"/>
        <v>0</v>
      </c>
      <c r="AU762" s="36">
        <f t="shared" si="1127"/>
        <v>0</v>
      </c>
      <c r="AW762" s="57">
        <f>+$A$14</f>
        <v>35</v>
      </c>
      <c r="AX762" s="36"/>
      <c r="AY762" s="36"/>
      <c r="AZ762" s="36">
        <f t="shared" si="1128"/>
        <v>34</v>
      </c>
      <c r="BA762" s="36">
        <f t="shared" si="1129"/>
        <v>1190000</v>
      </c>
    </row>
    <row r="763" spans="1:53">
      <c r="A763" s="57">
        <f>+$A$15</f>
        <v>57</v>
      </c>
      <c r="B763" s="36"/>
      <c r="C763" s="36"/>
      <c r="D763" s="36">
        <f t="shared" si="1112"/>
        <v>0</v>
      </c>
      <c r="E763" s="36">
        <f t="shared" si="1113"/>
        <v>0</v>
      </c>
      <c r="G763" s="57">
        <f>+$A$15</f>
        <v>57</v>
      </c>
      <c r="H763" s="36"/>
      <c r="I763" s="36"/>
      <c r="J763" s="36">
        <f t="shared" si="1114"/>
        <v>0</v>
      </c>
      <c r="K763" s="36">
        <f t="shared" si="1115"/>
        <v>0</v>
      </c>
      <c r="M763" s="57">
        <f>+$A$15</f>
        <v>57</v>
      </c>
      <c r="N763" s="36"/>
      <c r="O763" s="36"/>
      <c r="P763" s="36">
        <f t="shared" si="1116"/>
        <v>0</v>
      </c>
      <c r="Q763" s="36">
        <f t="shared" si="1117"/>
        <v>0</v>
      </c>
      <c r="S763" s="57">
        <f>+$A$15</f>
        <v>57</v>
      </c>
      <c r="T763" s="36"/>
      <c r="U763" s="36"/>
      <c r="V763" s="36">
        <f t="shared" si="1118"/>
        <v>0</v>
      </c>
      <c r="W763" s="36">
        <f t="shared" si="1119"/>
        <v>0</v>
      </c>
      <c r="Y763" s="57">
        <f>+$A$15</f>
        <v>57</v>
      </c>
      <c r="Z763" s="36"/>
      <c r="AA763" s="36"/>
      <c r="AB763" s="36">
        <f t="shared" si="1120"/>
        <v>0</v>
      </c>
      <c r="AC763" s="36">
        <f t="shared" si="1121"/>
        <v>0</v>
      </c>
      <c r="AE763" s="57">
        <f>+$A$15</f>
        <v>57</v>
      </c>
      <c r="AF763" s="36"/>
      <c r="AG763" s="36"/>
      <c r="AH763" s="36">
        <f t="shared" si="1122"/>
        <v>0</v>
      </c>
      <c r="AI763" s="36">
        <f t="shared" si="1123"/>
        <v>0</v>
      </c>
      <c r="AK763" s="57">
        <f>+$A$15</f>
        <v>57</v>
      </c>
      <c r="AL763" s="36"/>
      <c r="AM763" s="36"/>
      <c r="AN763" s="36">
        <f t="shared" si="1124"/>
        <v>0</v>
      </c>
      <c r="AO763" s="36">
        <f t="shared" si="1125"/>
        <v>0</v>
      </c>
      <c r="AQ763" s="57">
        <f>+$A$15</f>
        <v>57</v>
      </c>
      <c r="AR763" s="36"/>
      <c r="AS763" s="36"/>
      <c r="AT763" s="36">
        <f t="shared" si="1126"/>
        <v>0</v>
      </c>
      <c r="AU763" s="36">
        <f t="shared" si="1127"/>
        <v>0</v>
      </c>
      <c r="AW763" s="57">
        <f>+$A$15</f>
        <v>57</v>
      </c>
      <c r="AX763" s="36"/>
      <c r="AY763" s="36"/>
      <c r="AZ763" s="36">
        <f t="shared" si="1128"/>
        <v>0</v>
      </c>
      <c r="BA763" s="36">
        <f t="shared" si="1129"/>
        <v>0</v>
      </c>
    </row>
    <row r="764" spans="1:53">
      <c r="A764" s="57">
        <f>+$A$16</f>
        <v>20</v>
      </c>
      <c r="B764" s="36"/>
      <c r="C764" s="36"/>
      <c r="D764" s="36">
        <f t="shared" si="1112"/>
        <v>117</v>
      </c>
      <c r="E764" s="36">
        <f t="shared" si="1113"/>
        <v>2340000</v>
      </c>
      <c r="G764" s="57">
        <f>+$A$16</f>
        <v>20</v>
      </c>
      <c r="H764" s="36"/>
      <c r="I764" s="36"/>
      <c r="J764" s="36">
        <f t="shared" si="1114"/>
        <v>0</v>
      </c>
      <c r="K764" s="36">
        <f t="shared" si="1115"/>
        <v>0</v>
      </c>
      <c r="M764" s="57">
        <f>+$A$16</f>
        <v>20</v>
      </c>
      <c r="N764" s="36"/>
      <c r="O764" s="36"/>
      <c r="P764" s="36">
        <f t="shared" si="1116"/>
        <v>0</v>
      </c>
      <c r="Q764" s="36">
        <f t="shared" si="1117"/>
        <v>0</v>
      </c>
      <c r="S764" s="57">
        <f>+$A$16</f>
        <v>20</v>
      </c>
      <c r="T764" s="36"/>
      <c r="U764" s="36"/>
      <c r="V764" s="36">
        <f t="shared" si="1118"/>
        <v>0</v>
      </c>
      <c r="W764" s="36">
        <f t="shared" si="1119"/>
        <v>0</v>
      </c>
      <c r="Y764" s="57">
        <f>+$A$16</f>
        <v>20</v>
      </c>
      <c r="Z764" s="36"/>
      <c r="AA764" s="36"/>
      <c r="AB764" s="36">
        <f t="shared" si="1120"/>
        <v>0</v>
      </c>
      <c r="AC764" s="36">
        <f t="shared" si="1121"/>
        <v>0</v>
      </c>
      <c r="AE764" s="57">
        <f>+$A$16</f>
        <v>20</v>
      </c>
      <c r="AF764" s="36"/>
      <c r="AG764" s="36"/>
      <c r="AH764" s="36">
        <f t="shared" si="1122"/>
        <v>0</v>
      </c>
      <c r="AI764" s="36">
        <f t="shared" si="1123"/>
        <v>0</v>
      </c>
      <c r="AK764" s="57">
        <f>+$A$16</f>
        <v>20</v>
      </c>
      <c r="AL764" s="36"/>
      <c r="AM764" s="36"/>
      <c r="AN764" s="36">
        <f t="shared" si="1124"/>
        <v>0</v>
      </c>
      <c r="AO764" s="36">
        <f t="shared" si="1125"/>
        <v>0</v>
      </c>
      <c r="AQ764" s="57">
        <f>+$A$16</f>
        <v>20</v>
      </c>
      <c r="AR764" s="36"/>
      <c r="AS764" s="36"/>
      <c r="AT764" s="36">
        <f t="shared" si="1126"/>
        <v>0</v>
      </c>
      <c r="AU764" s="36">
        <f t="shared" si="1127"/>
        <v>0</v>
      </c>
      <c r="AW764" s="57">
        <f>+$A$16</f>
        <v>20</v>
      </c>
      <c r="AX764" s="36"/>
      <c r="AY764" s="36"/>
      <c r="AZ764" s="36">
        <f t="shared" si="1128"/>
        <v>117</v>
      </c>
      <c r="BA764" s="36">
        <f t="shared" si="1129"/>
        <v>2340000</v>
      </c>
    </row>
    <row r="765" spans="1:53">
      <c r="A765" s="57">
        <f>+$A$17</f>
        <v>38</v>
      </c>
      <c r="B765" s="36"/>
      <c r="C765" s="36"/>
      <c r="D765" s="36">
        <f t="shared" si="1112"/>
        <v>1</v>
      </c>
      <c r="E765" s="36">
        <f t="shared" si="1113"/>
        <v>38000</v>
      </c>
      <c r="G765" s="57">
        <f>+$A$17</f>
        <v>38</v>
      </c>
      <c r="H765" s="36"/>
      <c r="I765" s="36"/>
      <c r="J765" s="36">
        <f t="shared" si="1114"/>
        <v>0</v>
      </c>
      <c r="K765" s="36">
        <f t="shared" si="1115"/>
        <v>0</v>
      </c>
      <c r="M765" s="57">
        <f>+$A$17</f>
        <v>38</v>
      </c>
      <c r="N765" s="36"/>
      <c r="O765" s="36"/>
      <c r="P765" s="36">
        <f t="shared" si="1116"/>
        <v>0</v>
      </c>
      <c r="Q765" s="36">
        <f t="shared" si="1117"/>
        <v>0</v>
      </c>
      <c r="S765" s="57">
        <f>+$A$17</f>
        <v>38</v>
      </c>
      <c r="T765" s="36"/>
      <c r="U765" s="36"/>
      <c r="V765" s="36">
        <f t="shared" si="1118"/>
        <v>0</v>
      </c>
      <c r="W765" s="36">
        <f t="shared" si="1119"/>
        <v>0</v>
      </c>
      <c r="Y765" s="57">
        <f>+$A$17</f>
        <v>38</v>
      </c>
      <c r="Z765" s="36"/>
      <c r="AA765" s="36"/>
      <c r="AB765" s="36">
        <f t="shared" si="1120"/>
        <v>0</v>
      </c>
      <c r="AC765" s="36">
        <f t="shared" si="1121"/>
        <v>0</v>
      </c>
      <c r="AE765" s="57">
        <f>+$A$17</f>
        <v>38</v>
      </c>
      <c r="AF765" s="36"/>
      <c r="AG765" s="36"/>
      <c r="AH765" s="36">
        <f t="shared" si="1122"/>
        <v>0</v>
      </c>
      <c r="AI765" s="36">
        <f t="shared" si="1123"/>
        <v>0</v>
      </c>
      <c r="AK765" s="57">
        <f>+$A$17</f>
        <v>38</v>
      </c>
      <c r="AL765" s="36"/>
      <c r="AM765" s="36"/>
      <c r="AN765" s="36">
        <f t="shared" si="1124"/>
        <v>0</v>
      </c>
      <c r="AO765" s="36">
        <f t="shared" si="1125"/>
        <v>0</v>
      </c>
      <c r="AQ765" s="57">
        <f>+$A$17</f>
        <v>38</v>
      </c>
      <c r="AR765" s="36"/>
      <c r="AS765" s="36"/>
      <c r="AT765" s="36">
        <f t="shared" si="1126"/>
        <v>0</v>
      </c>
      <c r="AU765" s="36">
        <f t="shared" si="1127"/>
        <v>0</v>
      </c>
      <c r="AW765" s="57">
        <f>+$A$17</f>
        <v>38</v>
      </c>
      <c r="AX765" s="36"/>
      <c r="AY765" s="36"/>
      <c r="AZ765" s="36">
        <f t="shared" si="1128"/>
        <v>1</v>
      </c>
      <c r="BA765" s="36">
        <f t="shared" si="1129"/>
        <v>38000</v>
      </c>
    </row>
    <row r="766" spans="1:53">
      <c r="A766" s="57">
        <f>+$A$18</f>
        <v>40</v>
      </c>
      <c r="B766" s="36"/>
      <c r="C766" s="36"/>
      <c r="D766" s="36">
        <f t="shared" si="1112"/>
        <v>-4</v>
      </c>
      <c r="E766" s="36">
        <f t="shared" si="1113"/>
        <v>-160000</v>
      </c>
      <c r="G766" s="57">
        <f>+$A$18</f>
        <v>40</v>
      </c>
      <c r="H766" s="36"/>
      <c r="I766" s="36"/>
      <c r="J766" s="36">
        <f t="shared" si="1114"/>
        <v>0</v>
      </c>
      <c r="K766" s="36">
        <f t="shared" si="1115"/>
        <v>0</v>
      </c>
      <c r="M766" s="57">
        <f>+$A$18</f>
        <v>40</v>
      </c>
      <c r="N766" s="36"/>
      <c r="O766" s="36"/>
      <c r="P766" s="36">
        <f t="shared" si="1116"/>
        <v>0</v>
      </c>
      <c r="Q766" s="36">
        <f t="shared" si="1117"/>
        <v>0</v>
      </c>
      <c r="S766" s="57">
        <f>+$A$18</f>
        <v>40</v>
      </c>
      <c r="T766" s="36"/>
      <c r="U766" s="36"/>
      <c r="V766" s="36">
        <f t="shared" si="1118"/>
        <v>0</v>
      </c>
      <c r="W766" s="36">
        <f t="shared" si="1119"/>
        <v>0</v>
      </c>
      <c r="Y766" s="57">
        <f>+$A$18</f>
        <v>40</v>
      </c>
      <c r="Z766" s="36"/>
      <c r="AA766" s="36"/>
      <c r="AB766" s="36">
        <f t="shared" si="1120"/>
        <v>0</v>
      </c>
      <c r="AC766" s="36">
        <f t="shared" si="1121"/>
        <v>0</v>
      </c>
      <c r="AE766" s="57">
        <f>+$A$18</f>
        <v>40</v>
      </c>
      <c r="AF766" s="36"/>
      <c r="AG766" s="36"/>
      <c r="AH766" s="36">
        <f t="shared" si="1122"/>
        <v>0</v>
      </c>
      <c r="AI766" s="36">
        <f t="shared" si="1123"/>
        <v>0</v>
      </c>
      <c r="AK766" s="57">
        <f>+$A$18</f>
        <v>40</v>
      </c>
      <c r="AL766" s="36"/>
      <c r="AM766" s="36"/>
      <c r="AN766" s="36">
        <f t="shared" si="1124"/>
        <v>0</v>
      </c>
      <c r="AO766" s="36">
        <f t="shared" si="1125"/>
        <v>0</v>
      </c>
      <c r="AQ766" s="57">
        <f>+$A$18</f>
        <v>40</v>
      </c>
      <c r="AR766" s="36"/>
      <c r="AS766" s="36"/>
      <c r="AT766" s="36">
        <f t="shared" si="1126"/>
        <v>0</v>
      </c>
      <c r="AU766" s="36">
        <f t="shared" si="1127"/>
        <v>0</v>
      </c>
      <c r="AW766" s="57">
        <f>+$A$18</f>
        <v>40</v>
      </c>
      <c r="AX766" s="36"/>
      <c r="AY766" s="36"/>
      <c r="AZ766" s="36">
        <f t="shared" si="1128"/>
        <v>-4</v>
      </c>
      <c r="BA766" s="36">
        <f t="shared" si="1129"/>
        <v>-160000</v>
      </c>
    </row>
    <row r="767" spans="1:53">
      <c r="A767" s="57">
        <f>+$A$19</f>
        <v>42</v>
      </c>
      <c r="B767" s="36"/>
      <c r="C767" s="36"/>
      <c r="D767" s="36">
        <f t="shared" si="1112"/>
        <v>486</v>
      </c>
      <c r="E767" s="36">
        <f t="shared" si="1113"/>
        <v>20412000</v>
      </c>
      <c r="G767" s="57">
        <f>+$A$19</f>
        <v>42</v>
      </c>
      <c r="H767" s="36"/>
      <c r="I767" s="36"/>
      <c r="J767" s="36">
        <f t="shared" si="1114"/>
        <v>0</v>
      </c>
      <c r="K767" s="36">
        <f t="shared" si="1115"/>
        <v>0</v>
      </c>
      <c r="M767" s="57">
        <f>+$A$19</f>
        <v>42</v>
      </c>
      <c r="N767" s="36"/>
      <c r="O767" s="36"/>
      <c r="P767" s="36">
        <f t="shared" si="1116"/>
        <v>0</v>
      </c>
      <c r="Q767" s="36">
        <f t="shared" si="1117"/>
        <v>0</v>
      </c>
      <c r="S767" s="57">
        <f>+$A$19</f>
        <v>42</v>
      </c>
      <c r="T767" s="36"/>
      <c r="U767" s="36"/>
      <c r="V767" s="36">
        <f t="shared" si="1118"/>
        <v>0</v>
      </c>
      <c r="W767" s="36">
        <f t="shared" si="1119"/>
        <v>0</v>
      </c>
      <c r="Y767" s="57">
        <f>+$A$19</f>
        <v>42</v>
      </c>
      <c r="Z767" s="36"/>
      <c r="AA767" s="36"/>
      <c r="AB767" s="36">
        <f t="shared" si="1120"/>
        <v>0</v>
      </c>
      <c r="AC767" s="36">
        <f t="shared" si="1121"/>
        <v>0</v>
      </c>
      <c r="AE767" s="57">
        <f>+$A$19</f>
        <v>42</v>
      </c>
      <c r="AF767" s="36"/>
      <c r="AG767" s="36"/>
      <c r="AH767" s="36">
        <f t="shared" si="1122"/>
        <v>0</v>
      </c>
      <c r="AI767" s="36">
        <f t="shared" si="1123"/>
        <v>0</v>
      </c>
      <c r="AK767" s="57">
        <f>+$A$19</f>
        <v>42</v>
      </c>
      <c r="AL767" s="36"/>
      <c r="AM767" s="36"/>
      <c r="AN767" s="36">
        <f t="shared" si="1124"/>
        <v>0</v>
      </c>
      <c r="AO767" s="36">
        <f t="shared" si="1125"/>
        <v>0</v>
      </c>
      <c r="AQ767" s="57">
        <f>+$A$19</f>
        <v>42</v>
      </c>
      <c r="AR767" s="36"/>
      <c r="AS767" s="36"/>
      <c r="AT767" s="36">
        <f t="shared" si="1126"/>
        <v>0</v>
      </c>
      <c r="AU767" s="36">
        <f t="shared" si="1127"/>
        <v>0</v>
      </c>
      <c r="AW767" s="57">
        <f>+$A$19</f>
        <v>42</v>
      </c>
      <c r="AX767" s="36"/>
      <c r="AY767" s="36"/>
      <c r="AZ767" s="36">
        <f t="shared" si="1128"/>
        <v>486</v>
      </c>
      <c r="BA767" s="36">
        <f t="shared" si="1129"/>
        <v>20412000</v>
      </c>
    </row>
    <row r="768" spans="1:53">
      <c r="A768" s="57">
        <f>+$A$20</f>
        <v>45</v>
      </c>
      <c r="B768" s="36"/>
      <c r="C768" s="36"/>
      <c r="D768" s="36">
        <f t="shared" si="1112"/>
        <v>379</v>
      </c>
      <c r="E768" s="36">
        <f t="shared" si="1113"/>
        <v>17055000</v>
      </c>
      <c r="G768" s="57">
        <f>+$A$20</f>
        <v>45</v>
      </c>
      <c r="H768" s="36"/>
      <c r="I768" s="36"/>
      <c r="J768" s="36">
        <f t="shared" si="1114"/>
        <v>0</v>
      </c>
      <c r="K768" s="36">
        <f t="shared" si="1115"/>
        <v>0</v>
      </c>
      <c r="M768" s="57">
        <f>+$A$20</f>
        <v>45</v>
      </c>
      <c r="N768" s="36"/>
      <c r="O768" s="36"/>
      <c r="P768" s="36">
        <f t="shared" si="1116"/>
        <v>0</v>
      </c>
      <c r="Q768" s="36">
        <f t="shared" si="1117"/>
        <v>0</v>
      </c>
      <c r="S768" s="57">
        <f>+$A$20</f>
        <v>45</v>
      </c>
      <c r="T768" s="36"/>
      <c r="U768" s="36"/>
      <c r="V768" s="36">
        <f t="shared" si="1118"/>
        <v>0</v>
      </c>
      <c r="W768" s="36">
        <f t="shared" si="1119"/>
        <v>0</v>
      </c>
      <c r="Y768" s="57">
        <f>+$A$20</f>
        <v>45</v>
      </c>
      <c r="Z768" s="36"/>
      <c r="AA768" s="36"/>
      <c r="AB768" s="36">
        <f t="shared" si="1120"/>
        <v>0</v>
      </c>
      <c r="AC768" s="36">
        <f t="shared" si="1121"/>
        <v>0</v>
      </c>
      <c r="AE768" s="57">
        <f>+$A$20</f>
        <v>45</v>
      </c>
      <c r="AF768" s="36"/>
      <c r="AG768" s="36"/>
      <c r="AH768" s="36">
        <f t="shared" si="1122"/>
        <v>0</v>
      </c>
      <c r="AI768" s="36">
        <f t="shared" si="1123"/>
        <v>0</v>
      </c>
      <c r="AK768" s="57">
        <f>+$A$20</f>
        <v>45</v>
      </c>
      <c r="AL768" s="36"/>
      <c r="AM768" s="36"/>
      <c r="AN768" s="36">
        <f t="shared" si="1124"/>
        <v>0</v>
      </c>
      <c r="AO768" s="36">
        <f t="shared" si="1125"/>
        <v>0</v>
      </c>
      <c r="AQ768" s="57">
        <f>+$A$20</f>
        <v>45</v>
      </c>
      <c r="AR768" s="36"/>
      <c r="AS768" s="36"/>
      <c r="AT768" s="36">
        <f t="shared" si="1126"/>
        <v>0</v>
      </c>
      <c r="AU768" s="36">
        <f t="shared" si="1127"/>
        <v>0</v>
      </c>
      <c r="AW768" s="57">
        <f>+$A$20</f>
        <v>45</v>
      </c>
      <c r="AX768" s="36"/>
      <c r="AY768" s="36"/>
      <c r="AZ768" s="36">
        <f t="shared" si="1128"/>
        <v>379</v>
      </c>
      <c r="BA768" s="36">
        <f t="shared" si="1129"/>
        <v>17055000</v>
      </c>
    </row>
    <row r="769" spans="1:53">
      <c r="A769" s="57">
        <f>+$A$21</f>
        <v>50</v>
      </c>
      <c r="B769" s="36"/>
      <c r="C769" s="36"/>
      <c r="D769" s="36">
        <f t="shared" si="1112"/>
        <v>-26</v>
      </c>
      <c r="E769" s="36">
        <f t="shared" si="1113"/>
        <v>-1300000</v>
      </c>
      <c r="G769" s="57">
        <f>+$A$21</f>
        <v>50</v>
      </c>
      <c r="H769" s="36"/>
      <c r="I769" s="36"/>
      <c r="J769" s="36">
        <f t="shared" si="1114"/>
        <v>0</v>
      </c>
      <c r="K769" s="36">
        <f t="shared" si="1115"/>
        <v>0</v>
      </c>
      <c r="M769" s="57">
        <f>+$A$21</f>
        <v>50</v>
      </c>
      <c r="N769" s="36"/>
      <c r="O769" s="36"/>
      <c r="P769" s="36">
        <f t="shared" si="1116"/>
        <v>0</v>
      </c>
      <c r="Q769" s="36">
        <f t="shared" si="1117"/>
        <v>0</v>
      </c>
      <c r="S769" s="57">
        <f>+$A$21</f>
        <v>50</v>
      </c>
      <c r="T769" s="36"/>
      <c r="U769" s="36"/>
      <c r="V769" s="36">
        <f t="shared" si="1118"/>
        <v>0</v>
      </c>
      <c r="W769" s="36">
        <f t="shared" si="1119"/>
        <v>0</v>
      </c>
      <c r="Y769" s="57">
        <f>+$A$21</f>
        <v>50</v>
      </c>
      <c r="Z769" s="36"/>
      <c r="AA769" s="36"/>
      <c r="AB769" s="36">
        <f t="shared" si="1120"/>
        <v>0</v>
      </c>
      <c r="AC769" s="36">
        <f t="shared" si="1121"/>
        <v>0</v>
      </c>
      <c r="AE769" s="57">
        <f>+$A$21</f>
        <v>50</v>
      </c>
      <c r="AF769" s="36"/>
      <c r="AG769" s="36"/>
      <c r="AH769" s="36">
        <f t="shared" si="1122"/>
        <v>0</v>
      </c>
      <c r="AI769" s="36">
        <f t="shared" si="1123"/>
        <v>0</v>
      </c>
      <c r="AK769" s="57">
        <f>+$A$21</f>
        <v>50</v>
      </c>
      <c r="AL769" s="36"/>
      <c r="AM769" s="36"/>
      <c r="AN769" s="36">
        <f t="shared" si="1124"/>
        <v>0</v>
      </c>
      <c r="AO769" s="36">
        <f t="shared" si="1125"/>
        <v>0</v>
      </c>
      <c r="AQ769" s="57">
        <f>+$A$21</f>
        <v>50</v>
      </c>
      <c r="AR769" s="36"/>
      <c r="AS769" s="36"/>
      <c r="AT769" s="36">
        <f t="shared" si="1126"/>
        <v>0</v>
      </c>
      <c r="AU769" s="36">
        <f t="shared" si="1127"/>
        <v>0</v>
      </c>
      <c r="AW769" s="57">
        <f>+$A$21</f>
        <v>50</v>
      </c>
      <c r="AX769" s="36"/>
      <c r="AY769" s="36"/>
      <c r="AZ769" s="36">
        <f t="shared" si="1128"/>
        <v>-26</v>
      </c>
      <c r="BA769" s="36">
        <f t="shared" si="1129"/>
        <v>-1300000</v>
      </c>
    </row>
    <row r="770" spans="1:53">
      <c r="A770" s="57">
        <f>+$A$22</f>
        <v>37</v>
      </c>
      <c r="B770" s="36"/>
      <c r="C770" s="36"/>
      <c r="D770" s="36">
        <f t="shared" si="1112"/>
        <v>0</v>
      </c>
      <c r="E770" s="36">
        <f t="shared" si="1113"/>
        <v>0</v>
      </c>
      <c r="G770" s="57">
        <f>+$A$22</f>
        <v>37</v>
      </c>
      <c r="H770" s="36"/>
      <c r="I770" s="36"/>
      <c r="J770" s="36">
        <f t="shared" si="1114"/>
        <v>0</v>
      </c>
      <c r="K770" s="36">
        <f t="shared" si="1115"/>
        <v>0</v>
      </c>
      <c r="M770" s="57">
        <f>+$A$22</f>
        <v>37</v>
      </c>
      <c r="N770" s="36"/>
      <c r="O770" s="36"/>
      <c r="P770" s="36">
        <f t="shared" si="1116"/>
        <v>0</v>
      </c>
      <c r="Q770" s="36">
        <f t="shared" si="1117"/>
        <v>0</v>
      </c>
      <c r="S770" s="57">
        <f>+$A$22</f>
        <v>37</v>
      </c>
      <c r="T770" s="36"/>
      <c r="U770" s="36"/>
      <c r="V770" s="36">
        <f t="shared" si="1118"/>
        <v>0</v>
      </c>
      <c r="W770" s="36">
        <f t="shared" si="1119"/>
        <v>0</v>
      </c>
      <c r="Y770" s="57">
        <f>+$A$22</f>
        <v>37</v>
      </c>
      <c r="Z770" s="36"/>
      <c r="AA770" s="36"/>
      <c r="AB770" s="36">
        <f t="shared" si="1120"/>
        <v>0</v>
      </c>
      <c r="AC770" s="36">
        <f t="shared" si="1121"/>
        <v>0</v>
      </c>
      <c r="AE770" s="57">
        <f>+$A$22</f>
        <v>37</v>
      </c>
      <c r="AF770" s="36"/>
      <c r="AG770" s="36"/>
      <c r="AH770" s="36">
        <f t="shared" si="1122"/>
        <v>0</v>
      </c>
      <c r="AI770" s="36">
        <f t="shared" si="1123"/>
        <v>0</v>
      </c>
      <c r="AK770" s="57">
        <f>+$A$22</f>
        <v>37</v>
      </c>
      <c r="AL770" s="36"/>
      <c r="AM770" s="36"/>
      <c r="AN770" s="36">
        <f t="shared" si="1124"/>
        <v>0</v>
      </c>
      <c r="AO770" s="36">
        <f t="shared" si="1125"/>
        <v>0</v>
      </c>
      <c r="AQ770" s="57">
        <f>+$A$22</f>
        <v>37</v>
      </c>
      <c r="AR770" s="36"/>
      <c r="AS770" s="36"/>
      <c r="AT770" s="36">
        <f t="shared" si="1126"/>
        <v>0</v>
      </c>
      <c r="AU770" s="36">
        <f t="shared" si="1127"/>
        <v>0</v>
      </c>
      <c r="AW770" s="57">
        <f>+$A$22</f>
        <v>37</v>
      </c>
      <c r="AX770" s="36"/>
      <c r="AY770" s="36"/>
      <c r="AZ770" s="36">
        <f t="shared" si="1128"/>
        <v>0</v>
      </c>
      <c r="BA770" s="36">
        <f t="shared" si="1129"/>
        <v>0</v>
      </c>
    </row>
    <row r="771" spans="1:53">
      <c r="A771" s="57">
        <f>+$A$23</f>
        <v>65</v>
      </c>
      <c r="B771" s="36"/>
      <c r="C771" s="36"/>
      <c r="D771" s="36">
        <f t="shared" si="1112"/>
        <v>-895</v>
      </c>
      <c r="E771" s="36">
        <f t="shared" si="1113"/>
        <v>-58175000</v>
      </c>
      <c r="G771" s="57">
        <f>+$A$23</f>
        <v>65</v>
      </c>
      <c r="H771" s="36"/>
      <c r="I771" s="36"/>
      <c r="J771" s="36">
        <f t="shared" si="1114"/>
        <v>0</v>
      </c>
      <c r="K771" s="36">
        <f t="shared" si="1115"/>
        <v>0</v>
      </c>
      <c r="M771" s="57">
        <f>+$A$23</f>
        <v>65</v>
      </c>
      <c r="N771" s="36"/>
      <c r="O771" s="36"/>
      <c r="P771" s="36">
        <f t="shared" si="1116"/>
        <v>0</v>
      </c>
      <c r="Q771" s="36">
        <f t="shared" si="1117"/>
        <v>0</v>
      </c>
      <c r="S771" s="57">
        <f>+$A$23</f>
        <v>65</v>
      </c>
      <c r="T771" s="36"/>
      <c r="U771" s="36"/>
      <c r="V771" s="36">
        <f t="shared" si="1118"/>
        <v>0</v>
      </c>
      <c r="W771" s="36">
        <f t="shared" si="1119"/>
        <v>0</v>
      </c>
      <c r="Y771" s="57">
        <f>+$A$23</f>
        <v>65</v>
      </c>
      <c r="Z771" s="36"/>
      <c r="AA771" s="36"/>
      <c r="AB771" s="36">
        <f t="shared" si="1120"/>
        <v>0</v>
      </c>
      <c r="AC771" s="36">
        <f t="shared" si="1121"/>
        <v>0</v>
      </c>
      <c r="AE771" s="57">
        <f>+$A$23</f>
        <v>65</v>
      </c>
      <c r="AF771" s="36"/>
      <c r="AG771" s="36"/>
      <c r="AH771" s="36">
        <f t="shared" si="1122"/>
        <v>0</v>
      </c>
      <c r="AI771" s="36">
        <f t="shared" si="1123"/>
        <v>0</v>
      </c>
      <c r="AK771" s="57">
        <f>+$A$23</f>
        <v>65</v>
      </c>
      <c r="AL771" s="36"/>
      <c r="AM771" s="36"/>
      <c r="AN771" s="36">
        <f t="shared" si="1124"/>
        <v>0</v>
      </c>
      <c r="AO771" s="36">
        <f t="shared" si="1125"/>
        <v>0</v>
      </c>
      <c r="AQ771" s="57">
        <f>+$A$23</f>
        <v>65</v>
      </c>
      <c r="AR771" s="36"/>
      <c r="AS771" s="36"/>
      <c r="AT771" s="36">
        <f t="shared" si="1126"/>
        <v>0</v>
      </c>
      <c r="AU771" s="36">
        <f t="shared" si="1127"/>
        <v>0</v>
      </c>
      <c r="AW771" s="57">
        <f>+$A$23</f>
        <v>65</v>
      </c>
      <c r="AX771" s="36"/>
      <c r="AY771" s="36"/>
      <c r="AZ771" s="36">
        <f t="shared" si="1128"/>
        <v>-895</v>
      </c>
      <c r="BA771" s="36">
        <f t="shared" si="1129"/>
        <v>-58175000</v>
      </c>
    </row>
    <row r="772" spans="1:53">
      <c r="A772" s="57">
        <f>+$A$24</f>
        <v>52</v>
      </c>
      <c r="B772" s="36"/>
      <c r="C772" s="36"/>
      <c r="D772" s="36">
        <f t="shared" si="1112"/>
        <v>35</v>
      </c>
      <c r="E772" s="36">
        <f t="shared" si="1113"/>
        <v>1820000</v>
      </c>
      <c r="G772" s="57">
        <f>+$A$24</f>
        <v>52</v>
      </c>
      <c r="H772" s="36"/>
      <c r="I772" s="36"/>
      <c r="J772" s="36">
        <f t="shared" si="1114"/>
        <v>0</v>
      </c>
      <c r="K772" s="36">
        <f t="shared" si="1115"/>
        <v>0</v>
      </c>
      <c r="M772" s="57">
        <f>+$A$24</f>
        <v>52</v>
      </c>
      <c r="N772" s="36"/>
      <c r="O772" s="36"/>
      <c r="P772" s="36">
        <f t="shared" si="1116"/>
        <v>0</v>
      </c>
      <c r="Q772" s="36">
        <f t="shared" si="1117"/>
        <v>0</v>
      </c>
      <c r="S772" s="57">
        <f>+$A$24</f>
        <v>52</v>
      </c>
      <c r="T772" s="36"/>
      <c r="U772" s="36"/>
      <c r="V772" s="36">
        <f t="shared" si="1118"/>
        <v>0</v>
      </c>
      <c r="W772" s="36">
        <f t="shared" si="1119"/>
        <v>0</v>
      </c>
      <c r="Y772" s="57">
        <f>+$A$24</f>
        <v>52</v>
      </c>
      <c r="Z772" s="36"/>
      <c r="AA772" s="36"/>
      <c r="AB772" s="36">
        <f t="shared" si="1120"/>
        <v>0</v>
      </c>
      <c r="AC772" s="36">
        <f t="shared" si="1121"/>
        <v>0</v>
      </c>
      <c r="AE772" s="57">
        <f>+$A$24</f>
        <v>52</v>
      </c>
      <c r="AF772" s="36"/>
      <c r="AG772" s="36"/>
      <c r="AH772" s="36">
        <f t="shared" si="1122"/>
        <v>0</v>
      </c>
      <c r="AI772" s="36">
        <f t="shared" si="1123"/>
        <v>0</v>
      </c>
      <c r="AK772" s="57">
        <f>+$A$24</f>
        <v>52</v>
      </c>
      <c r="AL772" s="36"/>
      <c r="AM772" s="36"/>
      <c r="AN772" s="36">
        <f t="shared" si="1124"/>
        <v>0</v>
      </c>
      <c r="AO772" s="36">
        <f t="shared" si="1125"/>
        <v>0</v>
      </c>
      <c r="AQ772" s="57">
        <f>+$A$24</f>
        <v>52</v>
      </c>
      <c r="AR772" s="36"/>
      <c r="AS772" s="36"/>
      <c r="AT772" s="36">
        <f t="shared" si="1126"/>
        <v>0</v>
      </c>
      <c r="AU772" s="36">
        <f t="shared" si="1127"/>
        <v>0</v>
      </c>
      <c r="AW772" s="57">
        <f>+$A$24</f>
        <v>52</v>
      </c>
      <c r="AX772" s="36"/>
      <c r="AY772" s="36"/>
      <c r="AZ772" s="36">
        <f t="shared" si="1128"/>
        <v>35</v>
      </c>
      <c r="BA772" s="36">
        <f t="shared" si="1129"/>
        <v>1820000</v>
      </c>
    </row>
    <row r="773" spans="1:53">
      <c r="A773" s="57">
        <f>+$A$25</f>
        <v>85</v>
      </c>
      <c r="B773" s="36"/>
      <c r="C773" s="36"/>
      <c r="D773" s="36">
        <f t="shared" si="1112"/>
        <v>219</v>
      </c>
      <c r="E773" s="36">
        <f t="shared" si="1113"/>
        <v>18615000</v>
      </c>
      <c r="G773" s="57">
        <f>+$A$25</f>
        <v>85</v>
      </c>
      <c r="H773" s="36"/>
      <c r="I773" s="36"/>
      <c r="J773" s="36">
        <f t="shared" si="1114"/>
        <v>0</v>
      </c>
      <c r="K773" s="36">
        <f t="shared" si="1115"/>
        <v>0</v>
      </c>
      <c r="M773" s="57">
        <f>+$A$25</f>
        <v>85</v>
      </c>
      <c r="N773" s="36"/>
      <c r="O773" s="36"/>
      <c r="P773" s="36">
        <f t="shared" si="1116"/>
        <v>0</v>
      </c>
      <c r="Q773" s="36">
        <f t="shared" si="1117"/>
        <v>0</v>
      </c>
      <c r="S773" s="57">
        <f>+$A$25</f>
        <v>85</v>
      </c>
      <c r="T773" s="36"/>
      <c r="U773" s="36"/>
      <c r="V773" s="36">
        <f t="shared" si="1118"/>
        <v>0</v>
      </c>
      <c r="W773" s="36">
        <f t="shared" si="1119"/>
        <v>0</v>
      </c>
      <c r="Y773" s="57">
        <f>+$A$25</f>
        <v>85</v>
      </c>
      <c r="Z773" s="36"/>
      <c r="AA773" s="36"/>
      <c r="AB773" s="36">
        <f t="shared" si="1120"/>
        <v>0</v>
      </c>
      <c r="AC773" s="36">
        <f t="shared" si="1121"/>
        <v>0</v>
      </c>
      <c r="AE773" s="57">
        <f>+$A$25</f>
        <v>85</v>
      </c>
      <c r="AF773" s="36"/>
      <c r="AG773" s="36"/>
      <c r="AH773" s="36">
        <f t="shared" si="1122"/>
        <v>0</v>
      </c>
      <c r="AI773" s="36">
        <f t="shared" si="1123"/>
        <v>0</v>
      </c>
      <c r="AK773" s="57">
        <f>+$A$25</f>
        <v>85</v>
      </c>
      <c r="AL773" s="36"/>
      <c r="AM773" s="36"/>
      <c r="AN773" s="36">
        <f t="shared" si="1124"/>
        <v>0</v>
      </c>
      <c r="AO773" s="36">
        <f t="shared" si="1125"/>
        <v>0</v>
      </c>
      <c r="AQ773" s="57">
        <f>+$A$25</f>
        <v>85</v>
      </c>
      <c r="AR773" s="36"/>
      <c r="AS773" s="36"/>
      <c r="AT773" s="36">
        <f t="shared" si="1126"/>
        <v>0</v>
      </c>
      <c r="AU773" s="36">
        <f t="shared" si="1127"/>
        <v>0</v>
      </c>
      <c r="AW773" s="57">
        <f>+$A$25</f>
        <v>85</v>
      </c>
      <c r="AX773" s="36"/>
      <c r="AY773" s="36"/>
      <c r="AZ773" s="36">
        <f t="shared" si="1128"/>
        <v>219</v>
      </c>
      <c r="BA773" s="36">
        <f t="shared" si="1129"/>
        <v>18615000</v>
      </c>
    </row>
    <row r="774" spans="1:53">
      <c r="A774" s="57">
        <f>+$A$26</f>
        <v>55</v>
      </c>
      <c r="B774" s="36"/>
      <c r="C774" s="36"/>
      <c r="D774" s="36">
        <f t="shared" si="1112"/>
        <v>3456</v>
      </c>
      <c r="E774" s="36">
        <f t="shared" si="1113"/>
        <v>190080000</v>
      </c>
      <c r="G774" s="57">
        <f>+$A$26</f>
        <v>55</v>
      </c>
      <c r="H774" s="36"/>
      <c r="I774" s="36"/>
      <c r="J774" s="36">
        <f t="shared" si="1114"/>
        <v>0</v>
      </c>
      <c r="K774" s="36">
        <f t="shared" si="1115"/>
        <v>0</v>
      </c>
      <c r="M774" s="57">
        <f>+$A$26</f>
        <v>55</v>
      </c>
      <c r="N774" s="36"/>
      <c r="O774" s="36"/>
      <c r="P774" s="36">
        <f t="shared" si="1116"/>
        <v>0</v>
      </c>
      <c r="Q774" s="36">
        <f t="shared" si="1117"/>
        <v>0</v>
      </c>
      <c r="S774" s="57">
        <f>+$A$26</f>
        <v>55</v>
      </c>
      <c r="T774" s="36"/>
      <c r="U774" s="36"/>
      <c r="V774" s="36">
        <f t="shared" si="1118"/>
        <v>0</v>
      </c>
      <c r="W774" s="36">
        <f t="shared" si="1119"/>
        <v>0</v>
      </c>
      <c r="Y774" s="57">
        <f>+$A$26</f>
        <v>55</v>
      </c>
      <c r="Z774" s="36"/>
      <c r="AA774" s="36"/>
      <c r="AB774" s="36">
        <f t="shared" si="1120"/>
        <v>0</v>
      </c>
      <c r="AC774" s="36">
        <f t="shared" si="1121"/>
        <v>0</v>
      </c>
      <c r="AE774" s="57">
        <f>+$A$26</f>
        <v>55</v>
      </c>
      <c r="AF774" s="36"/>
      <c r="AG774" s="36"/>
      <c r="AH774" s="36">
        <f t="shared" si="1122"/>
        <v>0</v>
      </c>
      <c r="AI774" s="36">
        <f t="shared" si="1123"/>
        <v>0</v>
      </c>
      <c r="AK774" s="57">
        <f>+$A$26</f>
        <v>55</v>
      </c>
      <c r="AL774" s="36"/>
      <c r="AM774" s="36"/>
      <c r="AN774" s="36">
        <f t="shared" si="1124"/>
        <v>0</v>
      </c>
      <c r="AO774" s="36">
        <f t="shared" si="1125"/>
        <v>0</v>
      </c>
      <c r="AQ774" s="57">
        <f>+$A$26</f>
        <v>55</v>
      </c>
      <c r="AR774" s="36"/>
      <c r="AS774" s="36"/>
      <c r="AT774" s="36">
        <f t="shared" si="1126"/>
        <v>0</v>
      </c>
      <c r="AU774" s="36">
        <f t="shared" si="1127"/>
        <v>0</v>
      </c>
      <c r="AW774" s="57">
        <f>+$A$26</f>
        <v>55</v>
      </c>
      <c r="AX774" s="36"/>
      <c r="AY774" s="36"/>
      <c r="AZ774" s="36">
        <f t="shared" si="1128"/>
        <v>3456</v>
      </c>
      <c r="BA774" s="36">
        <f t="shared" si="1129"/>
        <v>190080000</v>
      </c>
    </row>
    <row r="775" spans="1:53">
      <c r="A775" s="57">
        <f>+$A$27</f>
        <v>120</v>
      </c>
      <c r="B775" s="36"/>
      <c r="C775" s="36"/>
      <c r="D775" s="36">
        <f t="shared" si="1112"/>
        <v>-126</v>
      </c>
      <c r="E775" s="36">
        <f t="shared" si="1113"/>
        <v>-15120000</v>
      </c>
      <c r="G775" s="57">
        <f>+$A$27</f>
        <v>120</v>
      </c>
      <c r="H775" s="36"/>
      <c r="I775" s="36"/>
      <c r="J775" s="36">
        <f t="shared" si="1114"/>
        <v>0</v>
      </c>
      <c r="K775" s="36">
        <f t="shared" si="1115"/>
        <v>0</v>
      </c>
      <c r="M775" s="57">
        <f>+$A$27</f>
        <v>120</v>
      </c>
      <c r="N775" s="36"/>
      <c r="O775" s="36"/>
      <c r="P775" s="36">
        <f t="shared" si="1116"/>
        <v>0</v>
      </c>
      <c r="Q775" s="36">
        <f t="shared" si="1117"/>
        <v>0</v>
      </c>
      <c r="S775" s="57">
        <f>+$A$27</f>
        <v>120</v>
      </c>
      <c r="T775" s="36"/>
      <c r="U775" s="36"/>
      <c r="V775" s="36">
        <f t="shared" si="1118"/>
        <v>0</v>
      </c>
      <c r="W775" s="36">
        <f t="shared" si="1119"/>
        <v>0</v>
      </c>
      <c r="Y775" s="57">
        <f>+$A$27</f>
        <v>120</v>
      </c>
      <c r="Z775" s="36"/>
      <c r="AA775" s="36"/>
      <c r="AB775" s="36">
        <f t="shared" si="1120"/>
        <v>0</v>
      </c>
      <c r="AC775" s="36">
        <f t="shared" si="1121"/>
        <v>0</v>
      </c>
      <c r="AE775" s="57">
        <f>+$A$27</f>
        <v>120</v>
      </c>
      <c r="AF775" s="36"/>
      <c r="AG775" s="36"/>
      <c r="AH775" s="36">
        <f t="shared" si="1122"/>
        <v>0</v>
      </c>
      <c r="AI775" s="36">
        <f t="shared" si="1123"/>
        <v>0</v>
      </c>
      <c r="AK775" s="57">
        <f>+$A$27</f>
        <v>120</v>
      </c>
      <c r="AL775" s="36"/>
      <c r="AM775" s="36"/>
      <c r="AN775" s="36">
        <f t="shared" si="1124"/>
        <v>0</v>
      </c>
      <c r="AO775" s="36">
        <f t="shared" si="1125"/>
        <v>0</v>
      </c>
      <c r="AQ775" s="57">
        <f>+$A$27</f>
        <v>120</v>
      </c>
      <c r="AR775" s="36"/>
      <c r="AS775" s="36"/>
      <c r="AT775" s="36">
        <f t="shared" si="1126"/>
        <v>0</v>
      </c>
      <c r="AU775" s="36">
        <f t="shared" si="1127"/>
        <v>0</v>
      </c>
      <c r="AW775" s="57">
        <f>+$A$27</f>
        <v>120</v>
      </c>
      <c r="AX775" s="36"/>
      <c r="AY775" s="36"/>
      <c r="AZ775" s="36">
        <f t="shared" si="1128"/>
        <v>-126</v>
      </c>
      <c r="BA775" s="36">
        <f t="shared" si="1129"/>
        <v>-15120000</v>
      </c>
    </row>
    <row r="776" spans="1:53">
      <c r="A776" s="57">
        <f>+$A$28</f>
        <v>72</v>
      </c>
      <c r="B776" s="36"/>
      <c r="C776" s="36"/>
      <c r="D776" s="36">
        <f t="shared" si="1112"/>
        <v>14</v>
      </c>
      <c r="E776" s="36">
        <f t="shared" si="1113"/>
        <v>1008000</v>
      </c>
      <c r="G776" s="57">
        <f>+$A$28</f>
        <v>72</v>
      </c>
      <c r="H776" s="36"/>
      <c r="I776" s="36"/>
      <c r="J776" s="36">
        <f t="shared" si="1114"/>
        <v>0</v>
      </c>
      <c r="K776" s="36">
        <f t="shared" si="1115"/>
        <v>0</v>
      </c>
      <c r="M776" s="57">
        <f>+$A$28</f>
        <v>72</v>
      </c>
      <c r="N776" s="36"/>
      <c r="O776" s="36"/>
      <c r="P776" s="36">
        <f t="shared" si="1116"/>
        <v>0</v>
      </c>
      <c r="Q776" s="36">
        <f t="shared" si="1117"/>
        <v>0</v>
      </c>
      <c r="S776" s="57">
        <f>+$A$28</f>
        <v>72</v>
      </c>
      <c r="T776" s="36"/>
      <c r="U776" s="36"/>
      <c r="V776" s="36">
        <f t="shared" si="1118"/>
        <v>0</v>
      </c>
      <c r="W776" s="36">
        <f t="shared" si="1119"/>
        <v>0</v>
      </c>
      <c r="Y776" s="57">
        <f>+$A$28</f>
        <v>72</v>
      </c>
      <c r="Z776" s="36"/>
      <c r="AA776" s="36"/>
      <c r="AB776" s="36">
        <f t="shared" si="1120"/>
        <v>0</v>
      </c>
      <c r="AC776" s="36">
        <f t="shared" si="1121"/>
        <v>0</v>
      </c>
      <c r="AE776" s="57">
        <f>+$A$28</f>
        <v>72</v>
      </c>
      <c r="AF776" s="36"/>
      <c r="AG776" s="36"/>
      <c r="AH776" s="36">
        <f t="shared" si="1122"/>
        <v>0</v>
      </c>
      <c r="AI776" s="36">
        <f t="shared" si="1123"/>
        <v>0</v>
      </c>
      <c r="AK776" s="57">
        <f>+$A$28</f>
        <v>72</v>
      </c>
      <c r="AL776" s="36"/>
      <c r="AM776" s="36"/>
      <c r="AN776" s="36">
        <f t="shared" si="1124"/>
        <v>0</v>
      </c>
      <c r="AO776" s="36">
        <f t="shared" si="1125"/>
        <v>0</v>
      </c>
      <c r="AQ776" s="57">
        <f>+$A$28</f>
        <v>72</v>
      </c>
      <c r="AR776" s="36"/>
      <c r="AS776" s="36"/>
      <c r="AT776" s="36">
        <f t="shared" si="1126"/>
        <v>0</v>
      </c>
      <c r="AU776" s="36">
        <f t="shared" si="1127"/>
        <v>0</v>
      </c>
      <c r="AW776" s="57">
        <f>+$A$28</f>
        <v>72</v>
      </c>
      <c r="AX776" s="36"/>
      <c r="AY776" s="36"/>
      <c r="AZ776" s="36">
        <f t="shared" si="1128"/>
        <v>14</v>
      </c>
      <c r="BA776" s="36">
        <f t="shared" si="1129"/>
        <v>1008000</v>
      </c>
    </row>
    <row r="777" spans="1:53">
      <c r="A777" s="57">
        <f>+$A$29</f>
        <v>105</v>
      </c>
      <c r="B777" s="36"/>
      <c r="C777" s="36"/>
      <c r="D777" s="36">
        <f t="shared" ref="D777" si="1130">AZ743</f>
        <v>-24</v>
      </c>
      <c r="E777" s="36">
        <f t="shared" ref="E777" si="1131">+D777*A777*1000</f>
        <v>-2520000</v>
      </c>
      <c r="G777" s="57">
        <f>+$A$29</f>
        <v>105</v>
      </c>
      <c r="H777" s="36"/>
      <c r="I777" s="36"/>
      <c r="J777" s="36">
        <f t="shared" ref="J777" si="1132">+(H777*12)+I777</f>
        <v>0</v>
      </c>
      <c r="K777" s="36">
        <f t="shared" ref="K777" si="1133">+J777*G777*1000</f>
        <v>0</v>
      </c>
      <c r="M777" s="57">
        <f>+$A$29</f>
        <v>105</v>
      </c>
      <c r="N777" s="36"/>
      <c r="O777" s="36"/>
      <c r="P777" s="36">
        <f t="shared" ref="P777" si="1134">+(N777*12)+O777</f>
        <v>0</v>
      </c>
      <c r="Q777" s="36">
        <f t="shared" ref="Q777" si="1135">+P777*M777*1000</f>
        <v>0</v>
      </c>
      <c r="S777" s="57">
        <f>+$A$29</f>
        <v>105</v>
      </c>
      <c r="T777" s="36"/>
      <c r="U777" s="36"/>
      <c r="V777" s="36">
        <f t="shared" ref="V777" si="1136">+(T777*12)+U777</f>
        <v>0</v>
      </c>
      <c r="W777" s="36">
        <f t="shared" ref="W777" si="1137">+V777*S777*1000</f>
        <v>0</v>
      </c>
      <c r="Y777" s="57">
        <f>+$A$29</f>
        <v>105</v>
      </c>
      <c r="Z777" s="36"/>
      <c r="AA777" s="36"/>
      <c r="AB777" s="36">
        <f t="shared" ref="AB777" si="1138">+(Z777*12)+AA777</f>
        <v>0</v>
      </c>
      <c r="AC777" s="36">
        <f t="shared" ref="AC777" si="1139">+AB777*Y777*1000</f>
        <v>0</v>
      </c>
      <c r="AE777" s="57">
        <f>+$A$29</f>
        <v>105</v>
      </c>
      <c r="AF777" s="36"/>
      <c r="AG777" s="36"/>
      <c r="AH777" s="36">
        <f t="shared" ref="AH777" si="1140">+(AF777*12)+AG777</f>
        <v>0</v>
      </c>
      <c r="AI777" s="36">
        <f t="shared" ref="AI777" si="1141">+AH777*AE777*1000</f>
        <v>0</v>
      </c>
      <c r="AK777" s="57">
        <f>+$A$29</f>
        <v>105</v>
      </c>
      <c r="AL777" s="36"/>
      <c r="AM777" s="36"/>
      <c r="AN777" s="36">
        <f t="shared" ref="AN777" si="1142">+(AL777*12)+AM777</f>
        <v>0</v>
      </c>
      <c r="AO777" s="36">
        <f t="shared" ref="AO777" si="1143">+AN777*AK777*1000</f>
        <v>0</v>
      </c>
      <c r="AQ777" s="57">
        <f>+$A$29</f>
        <v>105</v>
      </c>
      <c r="AR777" s="36"/>
      <c r="AS777" s="36"/>
      <c r="AT777" s="36">
        <f t="shared" ref="AT777" si="1144">+(AR777*12)+AS777</f>
        <v>0</v>
      </c>
      <c r="AU777" s="36">
        <f t="shared" ref="AU777" si="1145">+AT777*AQ777*1000</f>
        <v>0</v>
      </c>
      <c r="AW777" s="57">
        <f>+$A$29</f>
        <v>105</v>
      </c>
      <c r="AX777" s="36"/>
      <c r="AY777" s="36"/>
      <c r="AZ777" s="36">
        <f t="shared" ref="AZ777" si="1146">+D777+J777-P777+V777+AB777-AH777+AN777-AT777</f>
        <v>-24</v>
      </c>
      <c r="BA777" s="36">
        <f t="shared" ref="BA777" si="1147">+AZ777*AW777*1000</f>
        <v>-2520000</v>
      </c>
    </row>
    <row r="778" spans="1:53">
      <c r="A778" s="57">
        <f>+$A$30</f>
        <v>130</v>
      </c>
      <c r="B778" s="36"/>
      <c r="C778" s="36"/>
      <c r="D778" s="36">
        <f>AZ744</f>
        <v>-79</v>
      </c>
      <c r="E778" s="36">
        <f t="shared" si="1113"/>
        <v>-10270000</v>
      </c>
      <c r="G778" s="57">
        <f>+$A$30</f>
        <v>130</v>
      </c>
      <c r="H778" s="36"/>
      <c r="I778" s="36"/>
      <c r="J778" s="36">
        <f t="shared" si="1114"/>
        <v>0</v>
      </c>
      <c r="K778" s="36">
        <f t="shared" si="1115"/>
        <v>0</v>
      </c>
      <c r="M778" s="57">
        <f>+$A$30</f>
        <v>130</v>
      </c>
      <c r="N778" s="36"/>
      <c r="O778" s="36"/>
      <c r="P778" s="36">
        <f t="shared" si="1116"/>
        <v>0</v>
      </c>
      <c r="Q778" s="36">
        <f t="shared" si="1117"/>
        <v>0</v>
      </c>
      <c r="S778" s="57">
        <f>+$A$30</f>
        <v>130</v>
      </c>
      <c r="T778" s="36"/>
      <c r="U778" s="36"/>
      <c r="V778" s="36">
        <f t="shared" si="1118"/>
        <v>0</v>
      </c>
      <c r="W778" s="36">
        <f t="shared" si="1119"/>
        <v>0</v>
      </c>
      <c r="Y778" s="57">
        <f>+$A$30</f>
        <v>130</v>
      </c>
      <c r="Z778" s="36"/>
      <c r="AA778" s="36"/>
      <c r="AB778" s="36">
        <f t="shared" si="1120"/>
        <v>0</v>
      </c>
      <c r="AC778" s="36">
        <f t="shared" si="1121"/>
        <v>0</v>
      </c>
      <c r="AE778" s="57">
        <f>+$A$30</f>
        <v>130</v>
      </c>
      <c r="AF778" s="36"/>
      <c r="AG778" s="36"/>
      <c r="AH778" s="36">
        <f t="shared" si="1122"/>
        <v>0</v>
      </c>
      <c r="AI778" s="36">
        <f t="shared" si="1123"/>
        <v>0</v>
      </c>
      <c r="AK778" s="57">
        <f>+$A$30</f>
        <v>130</v>
      </c>
      <c r="AL778" s="36"/>
      <c r="AM778" s="36"/>
      <c r="AN778" s="36">
        <f t="shared" si="1124"/>
        <v>0</v>
      </c>
      <c r="AO778" s="36">
        <f t="shared" si="1125"/>
        <v>0</v>
      </c>
      <c r="AQ778" s="57">
        <f>+$A$30</f>
        <v>130</v>
      </c>
      <c r="AR778" s="36"/>
      <c r="AS778" s="36"/>
      <c r="AT778" s="36">
        <f t="shared" si="1126"/>
        <v>0</v>
      </c>
      <c r="AU778" s="36">
        <f t="shared" si="1127"/>
        <v>0</v>
      </c>
      <c r="AW778" s="57">
        <f>+$A$30</f>
        <v>130</v>
      </c>
      <c r="AX778" s="36"/>
      <c r="AY778" s="36"/>
      <c r="AZ778" s="36">
        <f t="shared" si="1128"/>
        <v>-79</v>
      </c>
      <c r="BA778" s="36">
        <f t="shared" si="1129"/>
        <v>-10270000</v>
      </c>
    </row>
    <row r="780" spans="1:53">
      <c r="B780" s="36">
        <f>SUM(B752:B778)</f>
        <v>0</v>
      </c>
      <c r="C780" s="36">
        <f>SUM(C752:C778)</f>
        <v>0</v>
      </c>
      <c r="D780" s="36">
        <f>SUM(D752:D778)</f>
        <v>3627</v>
      </c>
      <c r="E780" s="36">
        <f>SUM(E752:E778)</f>
        <v>165215000</v>
      </c>
      <c r="H780" s="36">
        <f>SUM(H752:H778)</f>
        <v>0</v>
      </c>
      <c r="I780" s="36">
        <f>SUM(I752:I778)</f>
        <v>0</v>
      </c>
      <c r="J780" s="36">
        <f>SUM(J752:J778)</f>
        <v>0</v>
      </c>
      <c r="K780" s="36">
        <f>SUM(K752:K778)</f>
        <v>0</v>
      </c>
      <c r="N780" s="36">
        <f>SUM(N752:N778)</f>
        <v>0</v>
      </c>
      <c r="O780" s="36">
        <f>SUM(O752:O778)</f>
        <v>0</v>
      </c>
      <c r="P780" s="36">
        <f>SUM(P752:P778)</f>
        <v>0</v>
      </c>
      <c r="Q780" s="36">
        <f>SUM(Q752:Q778)</f>
        <v>0</v>
      </c>
      <c r="T780" s="36">
        <f>SUM(T752:T778)</f>
        <v>0</v>
      </c>
      <c r="U780" s="36">
        <f>SUM(U752:U778)</f>
        <v>0</v>
      </c>
      <c r="V780" s="36">
        <f>SUM(V752:V778)</f>
        <v>0</v>
      </c>
      <c r="W780" s="36">
        <f>SUM(W752:W778)</f>
        <v>0</v>
      </c>
      <c r="Z780" s="36">
        <f>SUM(Z752:Z778)</f>
        <v>0</v>
      </c>
      <c r="AA780" s="36">
        <f>SUM(AA752:AA778)</f>
        <v>0</v>
      </c>
      <c r="AB780" s="36">
        <f>SUM(AB752:AB778)</f>
        <v>0</v>
      </c>
      <c r="AC780" s="36">
        <f>SUM(AC752:AC778)</f>
        <v>0</v>
      </c>
      <c r="AF780" s="36">
        <f>SUM(AF752:AF778)</f>
        <v>0</v>
      </c>
      <c r="AG780" s="36">
        <f>SUM(AG752:AG778)</f>
        <v>0</v>
      </c>
      <c r="AH780" s="36">
        <f>SUM(AH752:AH778)</f>
        <v>0</v>
      </c>
      <c r="AI780" s="36">
        <f>SUM(AI752:AI778)</f>
        <v>0</v>
      </c>
      <c r="AL780" s="36">
        <f>SUM(AL752:AL778)</f>
        <v>0</v>
      </c>
      <c r="AM780" s="36">
        <f>SUM(AM752:AM778)</f>
        <v>0</v>
      </c>
      <c r="AN780" s="36">
        <f>SUM(AN752:AN778)</f>
        <v>0</v>
      </c>
      <c r="AO780" s="36">
        <f>SUM(AO752:AO778)</f>
        <v>0</v>
      </c>
      <c r="AR780" s="36">
        <f>SUM(AR752:AR778)</f>
        <v>0</v>
      </c>
      <c r="AS780" s="36">
        <f>SUM(AS752:AS778)</f>
        <v>0</v>
      </c>
      <c r="AT780" s="36">
        <f>SUM(AT752:AT778)</f>
        <v>0</v>
      </c>
      <c r="AU780" s="36">
        <f>SUM(AU752:AU778)</f>
        <v>0</v>
      </c>
      <c r="AX780" s="36">
        <f>SUM(AX752:AX778)</f>
        <v>0</v>
      </c>
      <c r="AY780" s="36">
        <f>SUM(AY752:AY778)</f>
        <v>0</v>
      </c>
      <c r="AZ780" s="36">
        <f>SUM(AZ752:AZ778)</f>
        <v>3627</v>
      </c>
      <c r="BA780" s="36">
        <f>SUM(BA752:BA778)</f>
        <v>165215000</v>
      </c>
    </row>
    <row r="781" spans="1:53">
      <c r="A781" s="37"/>
      <c r="B781" s="37"/>
      <c r="C781" s="37"/>
      <c r="D781" s="37"/>
      <c r="E781" s="37"/>
      <c r="F781" s="286"/>
      <c r="G781" s="37"/>
      <c r="H781" s="37">
        <v>0</v>
      </c>
      <c r="I781" s="37">
        <v>0</v>
      </c>
      <c r="J781" s="37"/>
      <c r="K781" s="37"/>
      <c r="L781" s="286"/>
      <c r="M781" s="37"/>
      <c r="N781" s="37">
        <v>0</v>
      </c>
      <c r="O781" s="37">
        <v>0</v>
      </c>
      <c r="P781" s="37"/>
      <c r="Q781" s="37"/>
      <c r="R781" s="286"/>
      <c r="S781" s="37"/>
      <c r="T781" s="37"/>
      <c r="U781" s="37"/>
      <c r="V781" s="37"/>
      <c r="W781" s="37"/>
      <c r="X781" s="286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  <c r="AZ781" s="37"/>
      <c r="BA781" s="37"/>
    </row>
    <row r="782" spans="1:53">
      <c r="H782" s="54" t="b">
        <f>+H781='Nota Masuk'!E475</f>
        <v>1</v>
      </c>
      <c r="I782" s="54" t="b">
        <f>+I781='Nota Masuk'!F475</f>
        <v>1</v>
      </c>
      <c r="K782" s="54" t="b">
        <f>'Nota Masuk'!J474=K780</f>
        <v>1</v>
      </c>
      <c r="N782" s="54" t="b">
        <f>+N781='Nota Jual'!D1505</f>
        <v>1</v>
      </c>
      <c r="O782" s="54" t="b">
        <f>+O781='Nota Jual'!E1505</f>
        <v>1</v>
      </c>
      <c r="Q782" s="54" t="b">
        <f>+Q780='Nota Jual'!G1504</f>
        <v>1</v>
      </c>
      <c r="V782" s="54" t="b">
        <f>+V780='Nota Jual'!H1504</f>
        <v>1</v>
      </c>
      <c r="W782" s="54" t="b">
        <f>+W780='Nota Jual'!I1504</f>
        <v>1</v>
      </c>
    </row>
    <row r="783" spans="1:53">
      <c r="A783" s="54" t="s">
        <v>24</v>
      </c>
      <c r="B783" s="54">
        <f>+'Nota Jual'!B1507</f>
        <v>0</v>
      </c>
      <c r="C783" s="54">
        <f>+'Nota Jual'!A1507</f>
        <v>0</v>
      </c>
    </row>
    <row r="784" spans="1:53">
      <c r="A784" s="55" t="s">
        <v>25</v>
      </c>
      <c r="B784" s="55"/>
      <c r="C784" s="55"/>
      <c r="D784" s="55"/>
      <c r="E784" s="55"/>
      <c r="F784" s="285"/>
      <c r="G784" s="55" t="s">
        <v>26</v>
      </c>
      <c r="H784" s="55"/>
      <c r="I784" s="55"/>
      <c r="J784" s="55"/>
      <c r="K784" s="55"/>
      <c r="L784" s="285"/>
      <c r="M784" s="55" t="s">
        <v>27</v>
      </c>
      <c r="N784" s="55"/>
      <c r="O784" s="55"/>
      <c r="P784" s="55"/>
      <c r="Q784" s="55"/>
      <c r="R784" s="285"/>
      <c r="S784" s="55" t="s">
        <v>37</v>
      </c>
      <c r="T784" s="55"/>
      <c r="U784" s="55"/>
      <c r="V784" s="55"/>
      <c r="W784" s="55"/>
      <c r="X784" s="285"/>
      <c r="Y784" s="55" t="s">
        <v>29</v>
      </c>
      <c r="Z784" s="55"/>
      <c r="AA784" s="55"/>
      <c r="AB784" s="55"/>
      <c r="AC784" s="55"/>
      <c r="AD784" s="55"/>
      <c r="AE784" s="55" t="s">
        <v>30</v>
      </c>
      <c r="AF784" s="55"/>
      <c r="AG784" s="55"/>
      <c r="AH784" s="55"/>
      <c r="AI784" s="55"/>
      <c r="AJ784" s="55"/>
      <c r="AK784" s="55" t="s">
        <v>31</v>
      </c>
      <c r="AL784" s="55"/>
      <c r="AM784" s="55"/>
      <c r="AN784" s="55"/>
      <c r="AO784" s="55"/>
      <c r="AP784" s="55"/>
      <c r="AQ784" s="55" t="s">
        <v>32</v>
      </c>
      <c r="AR784" s="55"/>
      <c r="AS784" s="55"/>
      <c r="AT784" s="55"/>
      <c r="AU784" s="55"/>
      <c r="AV784" s="55"/>
      <c r="AW784" s="55" t="s">
        <v>33</v>
      </c>
      <c r="AX784" s="55"/>
      <c r="AY784" s="55"/>
      <c r="AZ784" s="55"/>
      <c r="BA784" s="55"/>
    </row>
    <row r="785" spans="1:53">
      <c r="A785" s="56" t="s">
        <v>34</v>
      </c>
      <c r="B785" s="56" t="s">
        <v>11</v>
      </c>
      <c r="C785" s="56" t="s">
        <v>12</v>
      </c>
      <c r="D785" s="56" t="s">
        <v>35</v>
      </c>
      <c r="E785" s="56" t="s">
        <v>36</v>
      </c>
      <c r="G785" s="56" t="s">
        <v>34</v>
      </c>
      <c r="H785" s="56" t="s">
        <v>11</v>
      </c>
      <c r="I785" s="56" t="s">
        <v>12</v>
      </c>
      <c r="J785" s="56" t="s">
        <v>35</v>
      </c>
      <c r="K785" s="56" t="s">
        <v>36</v>
      </c>
      <c r="M785" s="56" t="s">
        <v>34</v>
      </c>
      <c r="N785" s="56" t="s">
        <v>11</v>
      </c>
      <c r="O785" s="56" t="s">
        <v>12</v>
      </c>
      <c r="P785" s="56" t="s">
        <v>35</v>
      </c>
      <c r="Q785" s="56" t="s">
        <v>36</v>
      </c>
      <c r="S785" s="56" t="s">
        <v>34</v>
      </c>
      <c r="T785" s="56" t="s">
        <v>11</v>
      </c>
      <c r="U785" s="56" t="s">
        <v>12</v>
      </c>
      <c r="V785" s="56" t="s">
        <v>35</v>
      </c>
      <c r="W785" s="56" t="s">
        <v>36</v>
      </c>
      <c r="Y785" s="56" t="s">
        <v>34</v>
      </c>
      <c r="Z785" s="56" t="s">
        <v>11</v>
      </c>
      <c r="AA785" s="56" t="s">
        <v>12</v>
      </c>
      <c r="AB785" s="56" t="s">
        <v>35</v>
      </c>
      <c r="AC785" s="56" t="s">
        <v>36</v>
      </c>
      <c r="AE785" s="56" t="s">
        <v>34</v>
      </c>
      <c r="AF785" s="56" t="s">
        <v>11</v>
      </c>
      <c r="AG785" s="56" t="s">
        <v>12</v>
      </c>
      <c r="AH785" s="56" t="s">
        <v>35</v>
      </c>
      <c r="AI785" s="56" t="s">
        <v>36</v>
      </c>
      <c r="AK785" s="56" t="s">
        <v>34</v>
      </c>
      <c r="AL785" s="56" t="s">
        <v>11</v>
      </c>
      <c r="AM785" s="56" t="s">
        <v>12</v>
      </c>
      <c r="AN785" s="56" t="s">
        <v>35</v>
      </c>
      <c r="AO785" s="56" t="s">
        <v>36</v>
      </c>
      <c r="AQ785" s="56" t="s">
        <v>34</v>
      </c>
      <c r="AR785" s="56" t="s">
        <v>11</v>
      </c>
      <c r="AS785" s="56" t="s">
        <v>12</v>
      </c>
      <c r="AT785" s="56" t="s">
        <v>35</v>
      </c>
      <c r="AU785" s="56" t="s">
        <v>36</v>
      </c>
      <c r="AW785" s="56" t="s">
        <v>34</v>
      </c>
      <c r="AX785" s="56" t="s">
        <v>11</v>
      </c>
      <c r="AY785" s="56" t="s">
        <v>12</v>
      </c>
      <c r="AZ785" s="56" t="s">
        <v>35</v>
      </c>
      <c r="BA785" s="56" t="s">
        <v>36</v>
      </c>
    </row>
    <row r="786" spans="1:53">
      <c r="A786" s="57">
        <f>+$A$4</f>
        <v>75</v>
      </c>
      <c r="B786" s="36"/>
      <c r="C786" s="36"/>
      <c r="D786" s="36">
        <f t="shared" ref="D786" si="1148">AZ752</f>
        <v>83</v>
      </c>
      <c r="E786" s="36">
        <f t="shared" ref="E786" si="1149">+D786*A786*1000</f>
        <v>6225000</v>
      </c>
      <c r="G786" s="57">
        <f>+$A$4</f>
        <v>75</v>
      </c>
      <c r="H786" s="36"/>
      <c r="I786" s="36"/>
      <c r="J786" s="36">
        <f t="shared" ref="J786" si="1150">+(H786*12)+I786</f>
        <v>0</v>
      </c>
      <c r="K786" s="36">
        <f t="shared" ref="K786" si="1151">+J786*G786*1000</f>
        <v>0</v>
      </c>
      <c r="M786" s="57">
        <f>+$A$4</f>
        <v>75</v>
      </c>
      <c r="N786" s="36"/>
      <c r="O786" s="36"/>
      <c r="P786" s="36">
        <f t="shared" ref="P786" si="1152">+(N786*12)+O786</f>
        <v>0</v>
      </c>
      <c r="Q786" s="36">
        <f t="shared" ref="Q786" si="1153">+P786*M786*1000</f>
        <v>0</v>
      </c>
      <c r="S786" s="57">
        <f>+$A$4</f>
        <v>75</v>
      </c>
      <c r="T786" s="36"/>
      <c r="U786" s="36"/>
      <c r="V786" s="36">
        <f t="shared" ref="V786" si="1154">+(T786*12)+U786</f>
        <v>0</v>
      </c>
      <c r="W786" s="36">
        <f t="shared" ref="W786" si="1155">+V786*S786*1000</f>
        <v>0</v>
      </c>
      <c r="Y786" s="57">
        <f>+$A$4</f>
        <v>75</v>
      </c>
      <c r="Z786" s="36"/>
      <c r="AA786" s="36"/>
      <c r="AB786" s="36">
        <f t="shared" ref="AB786" si="1156">+(Z786*12)+AA786</f>
        <v>0</v>
      </c>
      <c r="AC786" s="36">
        <f t="shared" ref="AC786" si="1157">+AB786*Y786*1000</f>
        <v>0</v>
      </c>
      <c r="AE786" s="57">
        <f>+$A$4</f>
        <v>75</v>
      </c>
      <c r="AF786" s="36"/>
      <c r="AG786" s="36"/>
      <c r="AH786" s="36">
        <f t="shared" ref="AH786" si="1158">+(AF786*12)+AG786</f>
        <v>0</v>
      </c>
      <c r="AI786" s="36">
        <f t="shared" ref="AI786" si="1159">+AH786*AE786*1000</f>
        <v>0</v>
      </c>
      <c r="AK786" s="57">
        <f>+$A$4</f>
        <v>75</v>
      </c>
      <c r="AL786" s="36"/>
      <c r="AM786" s="36"/>
      <c r="AN786" s="36">
        <f t="shared" ref="AN786" si="1160">+(AL786*12)+AM786</f>
        <v>0</v>
      </c>
      <c r="AO786" s="36">
        <f t="shared" ref="AO786" si="1161">+AN786*AK786*1000</f>
        <v>0</v>
      </c>
      <c r="AQ786" s="57">
        <f>+$A$4</f>
        <v>75</v>
      </c>
      <c r="AR786" s="36"/>
      <c r="AS786" s="36"/>
      <c r="AT786" s="36">
        <f t="shared" ref="AT786" si="1162">+(AR786*12)+AS786</f>
        <v>0</v>
      </c>
      <c r="AU786" s="36">
        <f t="shared" ref="AU786" si="1163">+AT786*AQ786*1000</f>
        <v>0</v>
      </c>
      <c r="AW786" s="57">
        <f>+$A$4</f>
        <v>75</v>
      </c>
      <c r="AX786" s="36"/>
      <c r="AY786" s="36"/>
      <c r="AZ786" s="36">
        <f t="shared" ref="AZ786" si="1164">+D786+J786-P786+V786+AB786-AH786+AN786-AT786</f>
        <v>83</v>
      </c>
      <c r="BA786" s="36">
        <f t="shared" ref="BA786" si="1165">+AZ786*AW786*1000</f>
        <v>6225000</v>
      </c>
    </row>
    <row r="787" spans="1:53">
      <c r="A787" s="57">
        <f>$A$5</f>
        <v>58</v>
      </c>
      <c r="B787" s="36"/>
      <c r="C787" s="36"/>
      <c r="D787" s="36">
        <f t="shared" ref="D787:D810" si="1166">AZ753</f>
        <v>73</v>
      </c>
      <c r="E787" s="36">
        <f t="shared" ref="E787:E812" si="1167">+D787*A787*1000</f>
        <v>4234000</v>
      </c>
      <c r="G787" s="57">
        <f>$A$5</f>
        <v>58</v>
      </c>
      <c r="H787" s="36"/>
      <c r="I787" s="36"/>
      <c r="J787" s="36">
        <f t="shared" ref="J787:J812" si="1168">+(H787*12)+I787</f>
        <v>0</v>
      </c>
      <c r="K787" s="36">
        <f t="shared" ref="K787:K812" si="1169">+J787*G787*1000</f>
        <v>0</v>
      </c>
      <c r="M787" s="57">
        <f>$A$5</f>
        <v>58</v>
      </c>
      <c r="N787" s="36"/>
      <c r="O787" s="36"/>
      <c r="P787" s="36">
        <f t="shared" ref="P787:P812" si="1170">+(N787*12)+O787</f>
        <v>0</v>
      </c>
      <c r="Q787" s="36">
        <f t="shared" ref="Q787:Q812" si="1171">+P787*M787*1000</f>
        <v>0</v>
      </c>
      <c r="S787" s="57">
        <f>$A$5</f>
        <v>58</v>
      </c>
      <c r="T787" s="36"/>
      <c r="U787" s="36"/>
      <c r="V787" s="36">
        <f t="shared" ref="V787:V812" si="1172">+(T787*12)+U787</f>
        <v>0</v>
      </c>
      <c r="W787" s="36">
        <f t="shared" ref="W787:W812" si="1173">+V787*S787*1000</f>
        <v>0</v>
      </c>
      <c r="Y787" s="57">
        <f>$A$5</f>
        <v>58</v>
      </c>
      <c r="Z787" s="36"/>
      <c r="AA787" s="36"/>
      <c r="AB787" s="36">
        <f t="shared" ref="AB787:AB812" si="1174">+(Z787*12)+AA787</f>
        <v>0</v>
      </c>
      <c r="AC787" s="36">
        <f t="shared" ref="AC787:AC812" si="1175">+AB787*Y787*1000</f>
        <v>0</v>
      </c>
      <c r="AE787" s="57">
        <f>$A$5</f>
        <v>58</v>
      </c>
      <c r="AF787" s="36"/>
      <c r="AG787" s="36"/>
      <c r="AH787" s="36">
        <f t="shared" ref="AH787:AH812" si="1176">+(AF787*12)+AG787</f>
        <v>0</v>
      </c>
      <c r="AI787" s="36">
        <f t="shared" ref="AI787:AI812" si="1177">+AH787*AE787*1000</f>
        <v>0</v>
      </c>
      <c r="AK787" s="57">
        <f>$A$5</f>
        <v>58</v>
      </c>
      <c r="AL787" s="36"/>
      <c r="AM787" s="36"/>
      <c r="AN787" s="36">
        <f t="shared" ref="AN787:AN812" si="1178">+(AL787*12)+AM787</f>
        <v>0</v>
      </c>
      <c r="AO787" s="36">
        <f t="shared" ref="AO787:AO812" si="1179">+AN787*AK787*1000</f>
        <v>0</v>
      </c>
      <c r="AQ787" s="57">
        <f>$A$5</f>
        <v>58</v>
      </c>
      <c r="AR787" s="36"/>
      <c r="AS787" s="36"/>
      <c r="AT787" s="36">
        <f t="shared" ref="AT787:AT812" si="1180">+(AR787*12)+AS787</f>
        <v>0</v>
      </c>
      <c r="AU787" s="36">
        <f t="shared" ref="AU787:AU812" si="1181">+AT787*AQ787*1000</f>
        <v>0</v>
      </c>
      <c r="AW787" s="57">
        <f>$A$5</f>
        <v>58</v>
      </c>
      <c r="AX787" s="36"/>
      <c r="AY787" s="36"/>
      <c r="AZ787" s="36">
        <f t="shared" ref="AZ787:AZ812" si="1182">+D787+J787-P787+V787+AB787-AH787+AN787-AT787</f>
        <v>73</v>
      </c>
      <c r="BA787" s="36">
        <f t="shared" ref="BA787:BA812" si="1183">+AZ787*AW787*1000</f>
        <v>4234000</v>
      </c>
    </row>
    <row r="788" spans="1:53">
      <c r="A788" s="57">
        <f>+$A$6</f>
        <v>80</v>
      </c>
      <c r="B788" s="36"/>
      <c r="C788" s="36"/>
      <c r="D788" s="36">
        <f>AZ754</f>
        <v>-12</v>
      </c>
      <c r="E788" s="36">
        <f t="shared" si="1167"/>
        <v>-960000</v>
      </c>
      <c r="G788" s="57">
        <f>+$A$6</f>
        <v>80</v>
      </c>
      <c r="H788" s="36"/>
      <c r="I788" s="36"/>
      <c r="J788" s="36">
        <f t="shared" si="1168"/>
        <v>0</v>
      </c>
      <c r="K788" s="36">
        <f t="shared" si="1169"/>
        <v>0</v>
      </c>
      <c r="M788" s="57">
        <f>+$A$6</f>
        <v>80</v>
      </c>
      <c r="N788" s="36"/>
      <c r="O788" s="36"/>
      <c r="P788" s="36">
        <f t="shared" si="1170"/>
        <v>0</v>
      </c>
      <c r="Q788" s="36">
        <f t="shared" si="1171"/>
        <v>0</v>
      </c>
      <c r="S788" s="57">
        <f>+$A$6</f>
        <v>80</v>
      </c>
      <c r="T788" s="36"/>
      <c r="U788" s="36"/>
      <c r="V788" s="36">
        <f t="shared" si="1172"/>
        <v>0</v>
      </c>
      <c r="W788" s="36">
        <f t="shared" si="1173"/>
        <v>0</v>
      </c>
      <c r="Y788" s="57">
        <f>+$A$6</f>
        <v>80</v>
      </c>
      <c r="Z788" s="36"/>
      <c r="AA788" s="36"/>
      <c r="AB788" s="36">
        <f t="shared" si="1174"/>
        <v>0</v>
      </c>
      <c r="AC788" s="36">
        <f t="shared" si="1175"/>
        <v>0</v>
      </c>
      <c r="AE788" s="57">
        <f>+$A$6</f>
        <v>80</v>
      </c>
      <c r="AF788" s="36"/>
      <c r="AG788" s="36"/>
      <c r="AH788" s="36">
        <f t="shared" si="1176"/>
        <v>0</v>
      </c>
      <c r="AI788" s="36">
        <f t="shared" si="1177"/>
        <v>0</v>
      </c>
      <c r="AK788" s="57">
        <f>+$A$6</f>
        <v>80</v>
      </c>
      <c r="AL788" s="36"/>
      <c r="AM788" s="36"/>
      <c r="AN788" s="36">
        <f t="shared" si="1178"/>
        <v>0</v>
      </c>
      <c r="AO788" s="36">
        <f t="shared" si="1179"/>
        <v>0</v>
      </c>
      <c r="AQ788" s="57">
        <f>+$A$6</f>
        <v>80</v>
      </c>
      <c r="AR788" s="36"/>
      <c r="AS788" s="36"/>
      <c r="AT788" s="36">
        <f t="shared" si="1180"/>
        <v>0</v>
      </c>
      <c r="AU788" s="36">
        <f t="shared" si="1181"/>
        <v>0</v>
      </c>
      <c r="AW788" s="57">
        <f>+$A$6</f>
        <v>80</v>
      </c>
      <c r="AX788" s="36"/>
      <c r="AY788" s="36"/>
      <c r="AZ788" s="36">
        <f t="shared" si="1182"/>
        <v>-12</v>
      </c>
      <c r="BA788" s="36">
        <f t="shared" si="1183"/>
        <v>-960000</v>
      </c>
    </row>
    <row r="789" spans="1:53">
      <c r="A789" s="57">
        <f>+$A$7</f>
        <v>60</v>
      </c>
      <c r="B789" s="36"/>
      <c r="C789" s="36"/>
      <c r="D789" s="36">
        <f t="shared" si="1166"/>
        <v>78</v>
      </c>
      <c r="E789" s="36">
        <f t="shared" si="1167"/>
        <v>4680000</v>
      </c>
      <c r="G789" s="57">
        <f>+$A$7</f>
        <v>60</v>
      </c>
      <c r="H789" s="36"/>
      <c r="I789" s="36"/>
      <c r="J789" s="36">
        <f t="shared" si="1168"/>
        <v>0</v>
      </c>
      <c r="K789" s="36">
        <f t="shared" si="1169"/>
        <v>0</v>
      </c>
      <c r="M789" s="57">
        <f>+$A$7</f>
        <v>60</v>
      </c>
      <c r="N789" s="36"/>
      <c r="O789" s="36"/>
      <c r="P789" s="36">
        <f t="shared" si="1170"/>
        <v>0</v>
      </c>
      <c r="Q789" s="36">
        <f t="shared" si="1171"/>
        <v>0</v>
      </c>
      <c r="S789" s="57">
        <f>+$A$7</f>
        <v>60</v>
      </c>
      <c r="T789" s="36"/>
      <c r="U789" s="36"/>
      <c r="V789" s="36">
        <f t="shared" si="1172"/>
        <v>0</v>
      </c>
      <c r="W789" s="36">
        <f t="shared" si="1173"/>
        <v>0</v>
      </c>
      <c r="Y789" s="57">
        <f>+$A$7</f>
        <v>60</v>
      </c>
      <c r="Z789" s="36"/>
      <c r="AA789" s="36"/>
      <c r="AB789" s="36">
        <f t="shared" si="1174"/>
        <v>0</v>
      </c>
      <c r="AC789" s="36">
        <f t="shared" si="1175"/>
        <v>0</v>
      </c>
      <c r="AE789" s="57">
        <f>+$A$7</f>
        <v>60</v>
      </c>
      <c r="AF789" s="36"/>
      <c r="AG789" s="36"/>
      <c r="AH789" s="36">
        <f t="shared" si="1176"/>
        <v>0</v>
      </c>
      <c r="AI789" s="36">
        <f t="shared" si="1177"/>
        <v>0</v>
      </c>
      <c r="AK789" s="57">
        <f>+$A$7</f>
        <v>60</v>
      </c>
      <c r="AL789" s="36"/>
      <c r="AM789" s="36"/>
      <c r="AN789" s="36">
        <f t="shared" si="1178"/>
        <v>0</v>
      </c>
      <c r="AO789" s="36">
        <f t="shared" si="1179"/>
        <v>0</v>
      </c>
      <c r="AQ789" s="57">
        <f>+$A$7</f>
        <v>60</v>
      </c>
      <c r="AR789" s="36"/>
      <c r="AS789" s="36"/>
      <c r="AT789" s="36">
        <f t="shared" si="1180"/>
        <v>0</v>
      </c>
      <c r="AU789" s="36">
        <f t="shared" si="1181"/>
        <v>0</v>
      </c>
      <c r="AW789" s="57">
        <f>+$A$7</f>
        <v>60</v>
      </c>
      <c r="AX789" s="36"/>
      <c r="AY789" s="36"/>
      <c r="AZ789" s="36">
        <f t="shared" si="1182"/>
        <v>78</v>
      </c>
      <c r="BA789" s="36">
        <f t="shared" si="1183"/>
        <v>4680000</v>
      </c>
    </row>
    <row r="790" spans="1:53">
      <c r="A790" s="57">
        <f>+$A$8</f>
        <v>82</v>
      </c>
      <c r="B790" s="36"/>
      <c r="C790" s="36"/>
      <c r="D790" s="36">
        <f t="shared" si="1166"/>
        <v>25</v>
      </c>
      <c r="E790" s="36">
        <f t="shared" si="1167"/>
        <v>2050000</v>
      </c>
      <c r="G790" s="57">
        <f>+$A$8</f>
        <v>82</v>
      </c>
      <c r="H790" s="36"/>
      <c r="I790" s="36"/>
      <c r="J790" s="36">
        <f t="shared" si="1168"/>
        <v>0</v>
      </c>
      <c r="K790" s="36">
        <f t="shared" si="1169"/>
        <v>0</v>
      </c>
      <c r="M790" s="57">
        <f>+$A$8</f>
        <v>82</v>
      </c>
      <c r="N790" s="36"/>
      <c r="O790" s="36"/>
      <c r="P790" s="36">
        <f t="shared" si="1170"/>
        <v>0</v>
      </c>
      <c r="Q790" s="36">
        <f t="shared" si="1171"/>
        <v>0</v>
      </c>
      <c r="S790" s="57">
        <f>+$A$8</f>
        <v>82</v>
      </c>
      <c r="T790" s="36"/>
      <c r="U790" s="36"/>
      <c r="V790" s="36">
        <f t="shared" si="1172"/>
        <v>0</v>
      </c>
      <c r="W790" s="36">
        <f t="shared" si="1173"/>
        <v>0</v>
      </c>
      <c r="Y790" s="57">
        <f>+$A$8</f>
        <v>82</v>
      </c>
      <c r="Z790" s="36"/>
      <c r="AA790" s="36"/>
      <c r="AB790" s="36">
        <f t="shared" si="1174"/>
        <v>0</v>
      </c>
      <c r="AC790" s="36">
        <f t="shared" si="1175"/>
        <v>0</v>
      </c>
      <c r="AE790" s="57">
        <f>+$A$8</f>
        <v>82</v>
      </c>
      <c r="AF790" s="36"/>
      <c r="AG790" s="36"/>
      <c r="AH790" s="36">
        <f t="shared" si="1176"/>
        <v>0</v>
      </c>
      <c r="AI790" s="36">
        <f t="shared" si="1177"/>
        <v>0</v>
      </c>
      <c r="AK790" s="57">
        <f>+$A$8</f>
        <v>82</v>
      </c>
      <c r="AL790" s="36"/>
      <c r="AM790" s="36"/>
      <c r="AN790" s="36">
        <f t="shared" si="1178"/>
        <v>0</v>
      </c>
      <c r="AO790" s="36">
        <f t="shared" si="1179"/>
        <v>0</v>
      </c>
      <c r="AQ790" s="57">
        <f>+$A$8</f>
        <v>82</v>
      </c>
      <c r="AR790" s="36"/>
      <c r="AS790" s="36"/>
      <c r="AT790" s="36">
        <f t="shared" si="1180"/>
        <v>0</v>
      </c>
      <c r="AU790" s="36">
        <f t="shared" si="1181"/>
        <v>0</v>
      </c>
      <c r="AW790" s="57">
        <f>+$A$8</f>
        <v>82</v>
      </c>
      <c r="AX790" s="36"/>
      <c r="AY790" s="36"/>
      <c r="AZ790" s="36">
        <f t="shared" si="1182"/>
        <v>25</v>
      </c>
      <c r="BA790" s="36">
        <f t="shared" si="1183"/>
        <v>2050000</v>
      </c>
    </row>
    <row r="791" spans="1:53">
      <c r="A791" s="57">
        <f>+$A$9</f>
        <v>70</v>
      </c>
      <c r="B791" s="36"/>
      <c r="C791" s="36"/>
      <c r="D791" s="36">
        <f t="shared" si="1166"/>
        <v>4</v>
      </c>
      <c r="E791" s="36">
        <f t="shared" si="1167"/>
        <v>280000</v>
      </c>
      <c r="G791" s="57">
        <f>+$A$9</f>
        <v>70</v>
      </c>
      <c r="H791" s="36"/>
      <c r="I791" s="36"/>
      <c r="J791" s="36">
        <f t="shared" si="1168"/>
        <v>0</v>
      </c>
      <c r="K791" s="36">
        <f t="shared" si="1169"/>
        <v>0</v>
      </c>
      <c r="M791" s="57">
        <f>+$A$9</f>
        <v>70</v>
      </c>
      <c r="N791" s="36"/>
      <c r="O791" s="36"/>
      <c r="P791" s="36">
        <f t="shared" si="1170"/>
        <v>0</v>
      </c>
      <c r="Q791" s="36">
        <f t="shared" si="1171"/>
        <v>0</v>
      </c>
      <c r="S791" s="57">
        <f>+$A$9</f>
        <v>70</v>
      </c>
      <c r="T791" s="36"/>
      <c r="U791" s="36"/>
      <c r="V791" s="36">
        <f t="shared" si="1172"/>
        <v>0</v>
      </c>
      <c r="W791" s="36">
        <f t="shared" si="1173"/>
        <v>0</v>
      </c>
      <c r="Y791" s="57">
        <f>+$A$9</f>
        <v>70</v>
      </c>
      <c r="Z791" s="36"/>
      <c r="AA791" s="36"/>
      <c r="AB791" s="36">
        <f t="shared" si="1174"/>
        <v>0</v>
      </c>
      <c r="AC791" s="36">
        <f t="shared" si="1175"/>
        <v>0</v>
      </c>
      <c r="AE791" s="57">
        <f>+$A$9</f>
        <v>70</v>
      </c>
      <c r="AF791" s="36"/>
      <c r="AG791" s="36"/>
      <c r="AH791" s="36">
        <f t="shared" si="1176"/>
        <v>0</v>
      </c>
      <c r="AI791" s="36">
        <f t="shared" si="1177"/>
        <v>0</v>
      </c>
      <c r="AK791" s="57">
        <f>+$A$9</f>
        <v>70</v>
      </c>
      <c r="AL791" s="36"/>
      <c r="AM791" s="36"/>
      <c r="AN791" s="36">
        <f t="shared" si="1178"/>
        <v>0</v>
      </c>
      <c r="AO791" s="36">
        <f t="shared" si="1179"/>
        <v>0</v>
      </c>
      <c r="AQ791" s="57">
        <f>+$A$9</f>
        <v>70</v>
      </c>
      <c r="AR791" s="36"/>
      <c r="AS791" s="36"/>
      <c r="AT791" s="36">
        <f t="shared" si="1180"/>
        <v>0</v>
      </c>
      <c r="AU791" s="36">
        <f t="shared" si="1181"/>
        <v>0</v>
      </c>
      <c r="AW791" s="57">
        <f>+$A$9</f>
        <v>70</v>
      </c>
      <c r="AX791" s="36"/>
      <c r="AY791" s="36"/>
      <c r="AZ791" s="36">
        <f t="shared" si="1182"/>
        <v>4</v>
      </c>
      <c r="BA791" s="36">
        <f t="shared" si="1183"/>
        <v>280000</v>
      </c>
    </row>
    <row r="792" spans="1:53">
      <c r="A792" s="57">
        <f>+$A$10</f>
        <v>90</v>
      </c>
      <c r="B792" s="36"/>
      <c r="C792" s="36"/>
      <c r="D792" s="36">
        <f t="shared" si="1166"/>
        <v>-276</v>
      </c>
      <c r="E792" s="36">
        <f t="shared" si="1167"/>
        <v>-24840000</v>
      </c>
      <c r="G792" s="57">
        <f>+$A$10</f>
        <v>90</v>
      </c>
      <c r="H792" s="36"/>
      <c r="I792" s="36"/>
      <c r="J792" s="36">
        <f t="shared" si="1168"/>
        <v>0</v>
      </c>
      <c r="K792" s="36">
        <f t="shared" si="1169"/>
        <v>0</v>
      </c>
      <c r="M792" s="57">
        <f>+$A$10</f>
        <v>90</v>
      </c>
      <c r="N792" s="36"/>
      <c r="O792" s="36"/>
      <c r="P792" s="36">
        <f t="shared" si="1170"/>
        <v>0</v>
      </c>
      <c r="Q792" s="36">
        <f t="shared" si="1171"/>
        <v>0</v>
      </c>
      <c r="S792" s="57">
        <f>+$A$10</f>
        <v>90</v>
      </c>
      <c r="T792" s="36"/>
      <c r="U792" s="36"/>
      <c r="V792" s="36">
        <f t="shared" si="1172"/>
        <v>0</v>
      </c>
      <c r="W792" s="36">
        <f t="shared" si="1173"/>
        <v>0</v>
      </c>
      <c r="Y792" s="57">
        <f>+$A$10</f>
        <v>90</v>
      </c>
      <c r="Z792" s="36"/>
      <c r="AA792" s="36"/>
      <c r="AB792" s="36">
        <f t="shared" si="1174"/>
        <v>0</v>
      </c>
      <c r="AC792" s="36">
        <f t="shared" si="1175"/>
        <v>0</v>
      </c>
      <c r="AE792" s="57">
        <f>+$A$10</f>
        <v>90</v>
      </c>
      <c r="AF792" s="36"/>
      <c r="AG792" s="36"/>
      <c r="AH792" s="36">
        <f t="shared" si="1176"/>
        <v>0</v>
      </c>
      <c r="AI792" s="36">
        <f t="shared" si="1177"/>
        <v>0</v>
      </c>
      <c r="AK792" s="57">
        <f>+$A$10</f>
        <v>90</v>
      </c>
      <c r="AL792" s="36"/>
      <c r="AM792" s="36"/>
      <c r="AN792" s="36">
        <f t="shared" si="1178"/>
        <v>0</v>
      </c>
      <c r="AO792" s="36">
        <f t="shared" si="1179"/>
        <v>0</v>
      </c>
      <c r="AQ792" s="57">
        <f>+$A$10</f>
        <v>90</v>
      </c>
      <c r="AR792" s="36"/>
      <c r="AS792" s="36"/>
      <c r="AT792" s="36">
        <f t="shared" si="1180"/>
        <v>0</v>
      </c>
      <c r="AU792" s="36">
        <f t="shared" si="1181"/>
        <v>0</v>
      </c>
      <c r="AW792" s="57">
        <f>+$A$10</f>
        <v>90</v>
      </c>
      <c r="AX792" s="36"/>
      <c r="AY792" s="36"/>
      <c r="AZ792" s="36">
        <f t="shared" si="1182"/>
        <v>-276</v>
      </c>
      <c r="BA792" s="36">
        <f t="shared" si="1183"/>
        <v>-24840000</v>
      </c>
    </row>
    <row r="793" spans="1:53">
      <c r="A793" s="57">
        <f>+$A$11</f>
        <v>68</v>
      </c>
      <c r="B793" s="36"/>
      <c r="C793" s="36"/>
      <c r="D793" s="36">
        <f t="shared" si="1166"/>
        <v>1</v>
      </c>
      <c r="E793" s="36">
        <f t="shared" si="1167"/>
        <v>68000</v>
      </c>
      <c r="G793" s="57">
        <f>+$A$11</f>
        <v>68</v>
      </c>
      <c r="H793" s="36"/>
      <c r="I793" s="36"/>
      <c r="J793" s="36">
        <f t="shared" si="1168"/>
        <v>0</v>
      </c>
      <c r="K793" s="36">
        <f t="shared" si="1169"/>
        <v>0</v>
      </c>
      <c r="M793" s="57">
        <f>+$A$11</f>
        <v>68</v>
      </c>
      <c r="N793" s="36"/>
      <c r="O793" s="36"/>
      <c r="P793" s="36">
        <f t="shared" si="1170"/>
        <v>0</v>
      </c>
      <c r="Q793" s="36">
        <f t="shared" si="1171"/>
        <v>0</v>
      </c>
      <c r="S793" s="57">
        <f>+$A$11</f>
        <v>68</v>
      </c>
      <c r="T793" s="36"/>
      <c r="U793" s="36"/>
      <c r="V793" s="36">
        <f t="shared" si="1172"/>
        <v>0</v>
      </c>
      <c r="W793" s="36">
        <f t="shared" si="1173"/>
        <v>0</v>
      </c>
      <c r="Y793" s="57">
        <f>+$A$11</f>
        <v>68</v>
      </c>
      <c r="Z793" s="36"/>
      <c r="AA793" s="36"/>
      <c r="AB793" s="36">
        <f t="shared" si="1174"/>
        <v>0</v>
      </c>
      <c r="AC793" s="36">
        <f t="shared" si="1175"/>
        <v>0</v>
      </c>
      <c r="AE793" s="57">
        <f>+$A$11</f>
        <v>68</v>
      </c>
      <c r="AF793" s="36"/>
      <c r="AG793" s="36"/>
      <c r="AH793" s="36">
        <f t="shared" si="1176"/>
        <v>0</v>
      </c>
      <c r="AI793" s="36">
        <f t="shared" si="1177"/>
        <v>0</v>
      </c>
      <c r="AK793" s="57">
        <f>+$A$11</f>
        <v>68</v>
      </c>
      <c r="AL793" s="36"/>
      <c r="AM793" s="36"/>
      <c r="AN793" s="36">
        <f t="shared" si="1178"/>
        <v>0</v>
      </c>
      <c r="AO793" s="36">
        <f t="shared" si="1179"/>
        <v>0</v>
      </c>
      <c r="AQ793" s="57">
        <f>+$A$11</f>
        <v>68</v>
      </c>
      <c r="AR793" s="36"/>
      <c r="AS793" s="36"/>
      <c r="AT793" s="36">
        <f t="shared" si="1180"/>
        <v>0</v>
      </c>
      <c r="AU793" s="36">
        <f t="shared" si="1181"/>
        <v>0</v>
      </c>
      <c r="AW793" s="57">
        <f>+$A$11</f>
        <v>68</v>
      </c>
      <c r="AX793" s="36"/>
      <c r="AY793" s="36"/>
      <c r="AZ793" s="36">
        <f t="shared" si="1182"/>
        <v>1</v>
      </c>
      <c r="BA793" s="36">
        <f t="shared" si="1183"/>
        <v>68000</v>
      </c>
    </row>
    <row r="794" spans="1:53">
      <c r="A794" s="57">
        <f>+$A$12</f>
        <v>135</v>
      </c>
      <c r="B794" s="36"/>
      <c r="C794" s="36"/>
      <c r="D794" s="36">
        <f t="shared" si="1166"/>
        <v>59</v>
      </c>
      <c r="E794" s="36">
        <f t="shared" si="1167"/>
        <v>7965000</v>
      </c>
      <c r="G794" s="57">
        <f>+$A$12</f>
        <v>135</v>
      </c>
      <c r="H794" s="36"/>
      <c r="I794" s="36"/>
      <c r="J794" s="36">
        <f t="shared" si="1168"/>
        <v>0</v>
      </c>
      <c r="K794" s="36">
        <f t="shared" si="1169"/>
        <v>0</v>
      </c>
      <c r="M794" s="57">
        <f>+$A$12</f>
        <v>135</v>
      </c>
      <c r="N794" s="36"/>
      <c r="O794" s="36"/>
      <c r="P794" s="36">
        <f t="shared" si="1170"/>
        <v>0</v>
      </c>
      <c r="Q794" s="36">
        <f t="shared" si="1171"/>
        <v>0</v>
      </c>
      <c r="S794" s="57">
        <f>+$A$12</f>
        <v>135</v>
      </c>
      <c r="T794" s="36"/>
      <c r="U794" s="36"/>
      <c r="V794" s="36">
        <f t="shared" si="1172"/>
        <v>0</v>
      </c>
      <c r="W794" s="36">
        <f t="shared" si="1173"/>
        <v>0</v>
      </c>
      <c r="Y794" s="57">
        <f>+$A$12</f>
        <v>135</v>
      </c>
      <c r="Z794" s="36"/>
      <c r="AA794" s="36"/>
      <c r="AB794" s="36">
        <f t="shared" si="1174"/>
        <v>0</v>
      </c>
      <c r="AC794" s="36">
        <f t="shared" si="1175"/>
        <v>0</v>
      </c>
      <c r="AE794" s="57">
        <f>+$A$12</f>
        <v>135</v>
      </c>
      <c r="AF794" s="36"/>
      <c r="AG794" s="36"/>
      <c r="AH794" s="36">
        <f t="shared" si="1176"/>
        <v>0</v>
      </c>
      <c r="AI794" s="36">
        <f t="shared" si="1177"/>
        <v>0</v>
      </c>
      <c r="AK794" s="57">
        <f>+$A$12</f>
        <v>135</v>
      </c>
      <c r="AL794" s="36"/>
      <c r="AM794" s="36"/>
      <c r="AN794" s="36">
        <f t="shared" si="1178"/>
        <v>0</v>
      </c>
      <c r="AO794" s="36">
        <f t="shared" si="1179"/>
        <v>0</v>
      </c>
      <c r="AQ794" s="57">
        <f>+$A$12</f>
        <v>135</v>
      </c>
      <c r="AR794" s="36"/>
      <c r="AS794" s="36"/>
      <c r="AT794" s="36">
        <f t="shared" si="1180"/>
        <v>0</v>
      </c>
      <c r="AU794" s="36">
        <f t="shared" si="1181"/>
        <v>0</v>
      </c>
      <c r="AW794" s="57">
        <f>+$A$12</f>
        <v>135</v>
      </c>
      <c r="AX794" s="36"/>
      <c r="AY794" s="36"/>
      <c r="AZ794" s="36">
        <f t="shared" si="1182"/>
        <v>59</v>
      </c>
      <c r="BA794" s="36">
        <f t="shared" si="1183"/>
        <v>7965000</v>
      </c>
    </row>
    <row r="795" spans="1:53">
      <c r="A795" s="57">
        <f>+$A$13</f>
        <v>100</v>
      </c>
      <c r="B795" s="36"/>
      <c r="C795" s="36"/>
      <c r="D795" s="36">
        <f t="shared" si="1166"/>
        <v>5</v>
      </c>
      <c r="E795" s="36">
        <f t="shared" si="1167"/>
        <v>500000</v>
      </c>
      <c r="G795" s="57">
        <f>+$A$13</f>
        <v>100</v>
      </c>
      <c r="H795" s="36"/>
      <c r="I795" s="36"/>
      <c r="J795" s="36">
        <f t="shared" si="1168"/>
        <v>0</v>
      </c>
      <c r="K795" s="36">
        <f t="shared" si="1169"/>
        <v>0</v>
      </c>
      <c r="M795" s="57">
        <f>+$A$13</f>
        <v>100</v>
      </c>
      <c r="N795" s="36"/>
      <c r="O795" s="36"/>
      <c r="P795" s="36">
        <f t="shared" si="1170"/>
        <v>0</v>
      </c>
      <c r="Q795" s="36">
        <f t="shared" si="1171"/>
        <v>0</v>
      </c>
      <c r="S795" s="57">
        <f>+$A$13</f>
        <v>100</v>
      </c>
      <c r="T795" s="36"/>
      <c r="U795" s="36"/>
      <c r="V795" s="36">
        <f t="shared" si="1172"/>
        <v>0</v>
      </c>
      <c r="W795" s="36">
        <f t="shared" si="1173"/>
        <v>0</v>
      </c>
      <c r="Y795" s="57">
        <f>+$A$13</f>
        <v>100</v>
      </c>
      <c r="Z795" s="36"/>
      <c r="AA795" s="36"/>
      <c r="AB795" s="36">
        <f t="shared" si="1174"/>
        <v>0</v>
      </c>
      <c r="AC795" s="36">
        <f t="shared" si="1175"/>
        <v>0</v>
      </c>
      <c r="AE795" s="57">
        <f>+$A$13</f>
        <v>100</v>
      </c>
      <c r="AF795" s="36"/>
      <c r="AG795" s="36"/>
      <c r="AH795" s="36">
        <f t="shared" si="1176"/>
        <v>0</v>
      </c>
      <c r="AI795" s="36">
        <f t="shared" si="1177"/>
        <v>0</v>
      </c>
      <c r="AK795" s="57">
        <f>+$A$13</f>
        <v>100</v>
      </c>
      <c r="AL795" s="36"/>
      <c r="AM795" s="36"/>
      <c r="AN795" s="36">
        <f t="shared" si="1178"/>
        <v>0</v>
      </c>
      <c r="AO795" s="36">
        <f t="shared" si="1179"/>
        <v>0</v>
      </c>
      <c r="AQ795" s="57">
        <f>+$A$13</f>
        <v>100</v>
      </c>
      <c r="AR795" s="36"/>
      <c r="AS795" s="36"/>
      <c r="AT795" s="36">
        <f t="shared" si="1180"/>
        <v>0</v>
      </c>
      <c r="AU795" s="36">
        <f t="shared" si="1181"/>
        <v>0</v>
      </c>
      <c r="AW795" s="57">
        <f>+$A$13</f>
        <v>100</v>
      </c>
      <c r="AX795" s="36"/>
      <c r="AY795" s="36"/>
      <c r="AZ795" s="36">
        <f t="shared" si="1182"/>
        <v>5</v>
      </c>
      <c r="BA795" s="36">
        <f t="shared" si="1183"/>
        <v>500000</v>
      </c>
    </row>
    <row r="796" spans="1:53">
      <c r="A796" s="57">
        <f>+$A$14</f>
        <v>35</v>
      </c>
      <c r="B796" s="36"/>
      <c r="C796" s="36"/>
      <c r="D796" s="36">
        <f t="shared" si="1166"/>
        <v>34</v>
      </c>
      <c r="E796" s="36">
        <f t="shared" si="1167"/>
        <v>1190000</v>
      </c>
      <c r="G796" s="57">
        <f>+$A$14</f>
        <v>35</v>
      </c>
      <c r="H796" s="36"/>
      <c r="I796" s="36"/>
      <c r="J796" s="36">
        <f t="shared" si="1168"/>
        <v>0</v>
      </c>
      <c r="K796" s="36">
        <f t="shared" si="1169"/>
        <v>0</v>
      </c>
      <c r="M796" s="57">
        <f>+$A$14</f>
        <v>35</v>
      </c>
      <c r="N796" s="36"/>
      <c r="O796" s="36"/>
      <c r="P796" s="36">
        <f t="shared" si="1170"/>
        <v>0</v>
      </c>
      <c r="Q796" s="36">
        <f t="shared" si="1171"/>
        <v>0</v>
      </c>
      <c r="S796" s="57">
        <f>+$A$14</f>
        <v>35</v>
      </c>
      <c r="T796" s="36"/>
      <c r="U796" s="36"/>
      <c r="V796" s="36">
        <f t="shared" si="1172"/>
        <v>0</v>
      </c>
      <c r="W796" s="36">
        <f t="shared" si="1173"/>
        <v>0</v>
      </c>
      <c r="Y796" s="57">
        <f>+$A$14</f>
        <v>35</v>
      </c>
      <c r="Z796" s="36"/>
      <c r="AA796" s="36"/>
      <c r="AB796" s="36">
        <f t="shared" si="1174"/>
        <v>0</v>
      </c>
      <c r="AC796" s="36">
        <f t="shared" si="1175"/>
        <v>0</v>
      </c>
      <c r="AE796" s="57">
        <f>+$A$14</f>
        <v>35</v>
      </c>
      <c r="AF796" s="36"/>
      <c r="AG796" s="36"/>
      <c r="AH796" s="36">
        <f t="shared" si="1176"/>
        <v>0</v>
      </c>
      <c r="AI796" s="36">
        <f t="shared" si="1177"/>
        <v>0</v>
      </c>
      <c r="AK796" s="57">
        <f>+$A$14</f>
        <v>35</v>
      </c>
      <c r="AL796" s="36"/>
      <c r="AM796" s="36"/>
      <c r="AN796" s="36">
        <f t="shared" si="1178"/>
        <v>0</v>
      </c>
      <c r="AO796" s="36">
        <f t="shared" si="1179"/>
        <v>0</v>
      </c>
      <c r="AQ796" s="57">
        <f>+$A$14</f>
        <v>35</v>
      </c>
      <c r="AR796" s="36"/>
      <c r="AS796" s="36"/>
      <c r="AT796" s="36">
        <f t="shared" si="1180"/>
        <v>0</v>
      </c>
      <c r="AU796" s="36">
        <f t="shared" si="1181"/>
        <v>0</v>
      </c>
      <c r="AW796" s="57">
        <f>+$A$14</f>
        <v>35</v>
      </c>
      <c r="AX796" s="36"/>
      <c r="AY796" s="36"/>
      <c r="AZ796" s="36">
        <f t="shared" si="1182"/>
        <v>34</v>
      </c>
      <c r="BA796" s="36">
        <f t="shared" si="1183"/>
        <v>1190000</v>
      </c>
    </row>
    <row r="797" spans="1:53">
      <c r="A797" s="57">
        <f>+$A$15</f>
        <v>57</v>
      </c>
      <c r="B797" s="36"/>
      <c r="C797" s="36"/>
      <c r="D797" s="36">
        <f t="shared" si="1166"/>
        <v>0</v>
      </c>
      <c r="E797" s="36">
        <f t="shared" si="1167"/>
        <v>0</v>
      </c>
      <c r="G797" s="57">
        <f>+$A$15</f>
        <v>57</v>
      </c>
      <c r="H797" s="36"/>
      <c r="I797" s="36"/>
      <c r="J797" s="36">
        <f t="shared" si="1168"/>
        <v>0</v>
      </c>
      <c r="K797" s="36">
        <f t="shared" si="1169"/>
        <v>0</v>
      </c>
      <c r="M797" s="57">
        <f>+$A$15</f>
        <v>57</v>
      </c>
      <c r="N797" s="36"/>
      <c r="O797" s="36"/>
      <c r="P797" s="36">
        <f t="shared" si="1170"/>
        <v>0</v>
      </c>
      <c r="Q797" s="36">
        <f t="shared" si="1171"/>
        <v>0</v>
      </c>
      <c r="S797" s="57">
        <f>+$A$15</f>
        <v>57</v>
      </c>
      <c r="T797" s="36"/>
      <c r="U797" s="36"/>
      <c r="V797" s="36">
        <f t="shared" si="1172"/>
        <v>0</v>
      </c>
      <c r="W797" s="36">
        <f t="shared" si="1173"/>
        <v>0</v>
      </c>
      <c r="Y797" s="57">
        <f>+$A$15</f>
        <v>57</v>
      </c>
      <c r="Z797" s="36"/>
      <c r="AA797" s="36"/>
      <c r="AB797" s="36">
        <f t="shared" si="1174"/>
        <v>0</v>
      </c>
      <c r="AC797" s="36">
        <f t="shared" si="1175"/>
        <v>0</v>
      </c>
      <c r="AE797" s="57">
        <f>+$A$15</f>
        <v>57</v>
      </c>
      <c r="AF797" s="36"/>
      <c r="AG797" s="36"/>
      <c r="AH797" s="36">
        <f t="shared" si="1176"/>
        <v>0</v>
      </c>
      <c r="AI797" s="36">
        <f t="shared" si="1177"/>
        <v>0</v>
      </c>
      <c r="AK797" s="57">
        <f>+$A$15</f>
        <v>57</v>
      </c>
      <c r="AL797" s="36"/>
      <c r="AM797" s="36"/>
      <c r="AN797" s="36">
        <f t="shared" si="1178"/>
        <v>0</v>
      </c>
      <c r="AO797" s="36">
        <f t="shared" si="1179"/>
        <v>0</v>
      </c>
      <c r="AQ797" s="57">
        <f>+$A$15</f>
        <v>57</v>
      </c>
      <c r="AR797" s="36"/>
      <c r="AS797" s="36"/>
      <c r="AT797" s="36">
        <f t="shared" si="1180"/>
        <v>0</v>
      </c>
      <c r="AU797" s="36">
        <f t="shared" si="1181"/>
        <v>0</v>
      </c>
      <c r="AW797" s="57">
        <f>+$A$15</f>
        <v>57</v>
      </c>
      <c r="AX797" s="36"/>
      <c r="AY797" s="36"/>
      <c r="AZ797" s="36">
        <f t="shared" si="1182"/>
        <v>0</v>
      </c>
      <c r="BA797" s="36">
        <f t="shared" si="1183"/>
        <v>0</v>
      </c>
    </row>
    <row r="798" spans="1:53">
      <c r="A798" s="57">
        <f>+$A$16</f>
        <v>20</v>
      </c>
      <c r="B798" s="36"/>
      <c r="C798" s="36"/>
      <c r="D798" s="36">
        <f t="shared" si="1166"/>
        <v>117</v>
      </c>
      <c r="E798" s="36">
        <f t="shared" si="1167"/>
        <v>2340000</v>
      </c>
      <c r="G798" s="57">
        <f>+$A$16</f>
        <v>20</v>
      </c>
      <c r="H798" s="36"/>
      <c r="I798" s="36"/>
      <c r="J798" s="36">
        <f t="shared" si="1168"/>
        <v>0</v>
      </c>
      <c r="K798" s="36">
        <f t="shared" si="1169"/>
        <v>0</v>
      </c>
      <c r="M798" s="57">
        <f>+$A$16</f>
        <v>20</v>
      </c>
      <c r="N798" s="36"/>
      <c r="O798" s="36"/>
      <c r="P798" s="36">
        <f t="shared" si="1170"/>
        <v>0</v>
      </c>
      <c r="Q798" s="36">
        <f t="shared" si="1171"/>
        <v>0</v>
      </c>
      <c r="S798" s="57">
        <f>+$A$16</f>
        <v>20</v>
      </c>
      <c r="T798" s="36"/>
      <c r="U798" s="36"/>
      <c r="V798" s="36">
        <f t="shared" si="1172"/>
        <v>0</v>
      </c>
      <c r="W798" s="36">
        <f t="shared" si="1173"/>
        <v>0</v>
      </c>
      <c r="Y798" s="57">
        <f>+$A$16</f>
        <v>20</v>
      </c>
      <c r="Z798" s="36"/>
      <c r="AA798" s="36"/>
      <c r="AB798" s="36">
        <f t="shared" si="1174"/>
        <v>0</v>
      </c>
      <c r="AC798" s="36">
        <f t="shared" si="1175"/>
        <v>0</v>
      </c>
      <c r="AE798" s="57">
        <f>+$A$16</f>
        <v>20</v>
      </c>
      <c r="AF798" s="36"/>
      <c r="AG798" s="36"/>
      <c r="AH798" s="36">
        <f t="shared" si="1176"/>
        <v>0</v>
      </c>
      <c r="AI798" s="36">
        <f t="shared" si="1177"/>
        <v>0</v>
      </c>
      <c r="AK798" s="57">
        <f>+$A$16</f>
        <v>20</v>
      </c>
      <c r="AL798" s="36"/>
      <c r="AM798" s="36"/>
      <c r="AN798" s="36">
        <f t="shared" si="1178"/>
        <v>0</v>
      </c>
      <c r="AO798" s="36">
        <f t="shared" si="1179"/>
        <v>0</v>
      </c>
      <c r="AQ798" s="57">
        <f>+$A$16</f>
        <v>20</v>
      </c>
      <c r="AR798" s="36"/>
      <c r="AS798" s="36"/>
      <c r="AT798" s="36">
        <f t="shared" si="1180"/>
        <v>0</v>
      </c>
      <c r="AU798" s="36">
        <f t="shared" si="1181"/>
        <v>0</v>
      </c>
      <c r="AW798" s="57">
        <f>+$A$16</f>
        <v>20</v>
      </c>
      <c r="AX798" s="36"/>
      <c r="AY798" s="36"/>
      <c r="AZ798" s="36">
        <f t="shared" si="1182"/>
        <v>117</v>
      </c>
      <c r="BA798" s="36">
        <f t="shared" si="1183"/>
        <v>2340000</v>
      </c>
    </row>
    <row r="799" spans="1:53">
      <c r="A799" s="57">
        <f>+$A$17</f>
        <v>38</v>
      </c>
      <c r="B799" s="36"/>
      <c r="C799" s="36"/>
      <c r="D799" s="36">
        <f t="shared" si="1166"/>
        <v>1</v>
      </c>
      <c r="E799" s="36">
        <f t="shared" si="1167"/>
        <v>38000</v>
      </c>
      <c r="G799" s="57">
        <f>+$A$17</f>
        <v>38</v>
      </c>
      <c r="H799" s="36"/>
      <c r="I799" s="36"/>
      <c r="J799" s="36">
        <f t="shared" si="1168"/>
        <v>0</v>
      </c>
      <c r="K799" s="36">
        <f t="shared" si="1169"/>
        <v>0</v>
      </c>
      <c r="M799" s="57">
        <f>+$A$17</f>
        <v>38</v>
      </c>
      <c r="N799" s="36"/>
      <c r="O799" s="36"/>
      <c r="P799" s="36">
        <f t="shared" si="1170"/>
        <v>0</v>
      </c>
      <c r="Q799" s="36">
        <f t="shared" si="1171"/>
        <v>0</v>
      </c>
      <c r="S799" s="57">
        <f>+$A$17</f>
        <v>38</v>
      </c>
      <c r="T799" s="36"/>
      <c r="U799" s="36"/>
      <c r="V799" s="36">
        <f t="shared" si="1172"/>
        <v>0</v>
      </c>
      <c r="W799" s="36">
        <f t="shared" si="1173"/>
        <v>0</v>
      </c>
      <c r="Y799" s="57">
        <f>+$A$17</f>
        <v>38</v>
      </c>
      <c r="Z799" s="36"/>
      <c r="AA799" s="36"/>
      <c r="AB799" s="36">
        <f t="shared" si="1174"/>
        <v>0</v>
      </c>
      <c r="AC799" s="36">
        <f t="shared" si="1175"/>
        <v>0</v>
      </c>
      <c r="AE799" s="57">
        <f>+$A$17</f>
        <v>38</v>
      </c>
      <c r="AF799" s="36"/>
      <c r="AG799" s="36"/>
      <c r="AH799" s="36">
        <f t="shared" si="1176"/>
        <v>0</v>
      </c>
      <c r="AI799" s="36">
        <f t="shared" si="1177"/>
        <v>0</v>
      </c>
      <c r="AK799" s="57">
        <f>+$A$17</f>
        <v>38</v>
      </c>
      <c r="AL799" s="36"/>
      <c r="AM799" s="36"/>
      <c r="AN799" s="36">
        <f t="shared" si="1178"/>
        <v>0</v>
      </c>
      <c r="AO799" s="36">
        <f t="shared" si="1179"/>
        <v>0</v>
      </c>
      <c r="AQ799" s="57">
        <f>+$A$17</f>
        <v>38</v>
      </c>
      <c r="AR799" s="36"/>
      <c r="AS799" s="36"/>
      <c r="AT799" s="36">
        <f t="shared" si="1180"/>
        <v>0</v>
      </c>
      <c r="AU799" s="36">
        <f t="shared" si="1181"/>
        <v>0</v>
      </c>
      <c r="AW799" s="57">
        <f>+$A$17</f>
        <v>38</v>
      </c>
      <c r="AX799" s="36"/>
      <c r="AY799" s="36"/>
      <c r="AZ799" s="36">
        <f t="shared" si="1182"/>
        <v>1</v>
      </c>
      <c r="BA799" s="36">
        <f t="shared" si="1183"/>
        <v>38000</v>
      </c>
    </row>
    <row r="800" spans="1:53">
      <c r="A800" s="57">
        <f>+$A$18</f>
        <v>40</v>
      </c>
      <c r="B800" s="36"/>
      <c r="C800" s="36"/>
      <c r="D800" s="36">
        <f t="shared" si="1166"/>
        <v>-4</v>
      </c>
      <c r="E800" s="36">
        <f t="shared" si="1167"/>
        <v>-160000</v>
      </c>
      <c r="G800" s="57">
        <f>+$A$18</f>
        <v>40</v>
      </c>
      <c r="H800" s="36"/>
      <c r="I800" s="36"/>
      <c r="J800" s="36">
        <f t="shared" si="1168"/>
        <v>0</v>
      </c>
      <c r="K800" s="36">
        <f t="shared" si="1169"/>
        <v>0</v>
      </c>
      <c r="M800" s="57">
        <f>+$A$18</f>
        <v>40</v>
      </c>
      <c r="N800" s="36"/>
      <c r="O800" s="36"/>
      <c r="P800" s="36">
        <f t="shared" si="1170"/>
        <v>0</v>
      </c>
      <c r="Q800" s="36">
        <f t="shared" si="1171"/>
        <v>0</v>
      </c>
      <c r="S800" s="57">
        <f>+$A$18</f>
        <v>40</v>
      </c>
      <c r="T800" s="36"/>
      <c r="U800" s="36"/>
      <c r="V800" s="36">
        <f t="shared" si="1172"/>
        <v>0</v>
      </c>
      <c r="W800" s="36">
        <f t="shared" si="1173"/>
        <v>0</v>
      </c>
      <c r="Y800" s="57">
        <f>+$A$18</f>
        <v>40</v>
      </c>
      <c r="Z800" s="36"/>
      <c r="AA800" s="36"/>
      <c r="AB800" s="36">
        <f t="shared" si="1174"/>
        <v>0</v>
      </c>
      <c r="AC800" s="36">
        <f t="shared" si="1175"/>
        <v>0</v>
      </c>
      <c r="AE800" s="57">
        <f>+$A$18</f>
        <v>40</v>
      </c>
      <c r="AF800" s="36"/>
      <c r="AG800" s="36"/>
      <c r="AH800" s="36">
        <f t="shared" si="1176"/>
        <v>0</v>
      </c>
      <c r="AI800" s="36">
        <f t="shared" si="1177"/>
        <v>0</v>
      </c>
      <c r="AK800" s="57">
        <f>+$A$18</f>
        <v>40</v>
      </c>
      <c r="AL800" s="36"/>
      <c r="AM800" s="36"/>
      <c r="AN800" s="36">
        <f t="shared" si="1178"/>
        <v>0</v>
      </c>
      <c r="AO800" s="36">
        <f t="shared" si="1179"/>
        <v>0</v>
      </c>
      <c r="AQ800" s="57">
        <f>+$A$18</f>
        <v>40</v>
      </c>
      <c r="AR800" s="36"/>
      <c r="AS800" s="36"/>
      <c r="AT800" s="36">
        <f t="shared" si="1180"/>
        <v>0</v>
      </c>
      <c r="AU800" s="36">
        <f t="shared" si="1181"/>
        <v>0</v>
      </c>
      <c r="AW800" s="57">
        <f>+$A$18</f>
        <v>40</v>
      </c>
      <c r="AX800" s="36"/>
      <c r="AY800" s="36"/>
      <c r="AZ800" s="36">
        <f t="shared" si="1182"/>
        <v>-4</v>
      </c>
      <c r="BA800" s="36">
        <f t="shared" si="1183"/>
        <v>-160000</v>
      </c>
    </row>
    <row r="801" spans="1:53">
      <c r="A801" s="57">
        <f>+$A$19</f>
        <v>42</v>
      </c>
      <c r="B801" s="36"/>
      <c r="C801" s="36"/>
      <c r="D801" s="36">
        <f t="shared" si="1166"/>
        <v>486</v>
      </c>
      <c r="E801" s="36">
        <f t="shared" si="1167"/>
        <v>20412000</v>
      </c>
      <c r="G801" s="57">
        <f>+$A$19</f>
        <v>42</v>
      </c>
      <c r="H801" s="36"/>
      <c r="I801" s="36"/>
      <c r="J801" s="36">
        <f t="shared" si="1168"/>
        <v>0</v>
      </c>
      <c r="K801" s="36">
        <f t="shared" si="1169"/>
        <v>0</v>
      </c>
      <c r="M801" s="57">
        <f>+$A$19</f>
        <v>42</v>
      </c>
      <c r="N801" s="36"/>
      <c r="O801" s="36"/>
      <c r="P801" s="36">
        <f t="shared" si="1170"/>
        <v>0</v>
      </c>
      <c r="Q801" s="36">
        <f t="shared" si="1171"/>
        <v>0</v>
      </c>
      <c r="S801" s="57">
        <f>+$A$19</f>
        <v>42</v>
      </c>
      <c r="T801" s="36"/>
      <c r="U801" s="36"/>
      <c r="V801" s="36">
        <f t="shared" si="1172"/>
        <v>0</v>
      </c>
      <c r="W801" s="36">
        <f t="shared" si="1173"/>
        <v>0</v>
      </c>
      <c r="Y801" s="57">
        <f>+$A$19</f>
        <v>42</v>
      </c>
      <c r="Z801" s="36"/>
      <c r="AA801" s="36"/>
      <c r="AB801" s="36">
        <f t="shared" si="1174"/>
        <v>0</v>
      </c>
      <c r="AC801" s="36">
        <f t="shared" si="1175"/>
        <v>0</v>
      </c>
      <c r="AE801" s="57">
        <f>+$A$19</f>
        <v>42</v>
      </c>
      <c r="AF801" s="36"/>
      <c r="AG801" s="36"/>
      <c r="AH801" s="36">
        <f t="shared" si="1176"/>
        <v>0</v>
      </c>
      <c r="AI801" s="36">
        <f t="shared" si="1177"/>
        <v>0</v>
      </c>
      <c r="AK801" s="57">
        <f>+$A$19</f>
        <v>42</v>
      </c>
      <c r="AL801" s="36"/>
      <c r="AM801" s="36"/>
      <c r="AN801" s="36">
        <f t="shared" si="1178"/>
        <v>0</v>
      </c>
      <c r="AO801" s="36">
        <f t="shared" si="1179"/>
        <v>0</v>
      </c>
      <c r="AQ801" s="57">
        <f>+$A$19</f>
        <v>42</v>
      </c>
      <c r="AR801" s="36"/>
      <c r="AS801" s="36"/>
      <c r="AT801" s="36">
        <f t="shared" si="1180"/>
        <v>0</v>
      </c>
      <c r="AU801" s="36">
        <f t="shared" si="1181"/>
        <v>0</v>
      </c>
      <c r="AW801" s="57">
        <f>+$A$19</f>
        <v>42</v>
      </c>
      <c r="AX801" s="36"/>
      <c r="AY801" s="36"/>
      <c r="AZ801" s="36">
        <f t="shared" si="1182"/>
        <v>486</v>
      </c>
      <c r="BA801" s="36">
        <f t="shared" si="1183"/>
        <v>20412000</v>
      </c>
    </row>
    <row r="802" spans="1:53">
      <c r="A802" s="57">
        <f>+$A$20</f>
        <v>45</v>
      </c>
      <c r="B802" s="36"/>
      <c r="C802" s="36"/>
      <c r="D802" s="36">
        <f t="shared" si="1166"/>
        <v>379</v>
      </c>
      <c r="E802" s="36">
        <f t="shared" si="1167"/>
        <v>17055000</v>
      </c>
      <c r="G802" s="57">
        <f>+$A$20</f>
        <v>45</v>
      </c>
      <c r="H802" s="36"/>
      <c r="I802" s="36"/>
      <c r="J802" s="36">
        <f t="shared" si="1168"/>
        <v>0</v>
      </c>
      <c r="K802" s="36">
        <f t="shared" si="1169"/>
        <v>0</v>
      </c>
      <c r="M802" s="57">
        <f>+$A$20</f>
        <v>45</v>
      </c>
      <c r="N802" s="36"/>
      <c r="O802" s="36"/>
      <c r="P802" s="36">
        <f t="shared" si="1170"/>
        <v>0</v>
      </c>
      <c r="Q802" s="36">
        <f t="shared" si="1171"/>
        <v>0</v>
      </c>
      <c r="S802" s="57">
        <f>+$A$20</f>
        <v>45</v>
      </c>
      <c r="T802" s="36"/>
      <c r="U802" s="36"/>
      <c r="V802" s="36">
        <f t="shared" si="1172"/>
        <v>0</v>
      </c>
      <c r="W802" s="36">
        <f t="shared" si="1173"/>
        <v>0</v>
      </c>
      <c r="Y802" s="57">
        <f>+$A$20</f>
        <v>45</v>
      </c>
      <c r="Z802" s="36"/>
      <c r="AA802" s="36"/>
      <c r="AB802" s="36">
        <f t="shared" si="1174"/>
        <v>0</v>
      </c>
      <c r="AC802" s="36">
        <f t="shared" si="1175"/>
        <v>0</v>
      </c>
      <c r="AE802" s="57">
        <f>+$A$20</f>
        <v>45</v>
      </c>
      <c r="AF802" s="36"/>
      <c r="AG802" s="36"/>
      <c r="AH802" s="36">
        <f t="shared" si="1176"/>
        <v>0</v>
      </c>
      <c r="AI802" s="36">
        <f t="shared" si="1177"/>
        <v>0</v>
      </c>
      <c r="AK802" s="57">
        <f>+$A$20</f>
        <v>45</v>
      </c>
      <c r="AL802" s="36"/>
      <c r="AM802" s="36"/>
      <c r="AN802" s="36">
        <f t="shared" si="1178"/>
        <v>0</v>
      </c>
      <c r="AO802" s="36">
        <f t="shared" si="1179"/>
        <v>0</v>
      </c>
      <c r="AQ802" s="57">
        <f>+$A$20</f>
        <v>45</v>
      </c>
      <c r="AR802" s="36"/>
      <c r="AS802" s="36"/>
      <c r="AT802" s="36">
        <f t="shared" si="1180"/>
        <v>0</v>
      </c>
      <c r="AU802" s="36">
        <f t="shared" si="1181"/>
        <v>0</v>
      </c>
      <c r="AW802" s="57">
        <f>+$A$20</f>
        <v>45</v>
      </c>
      <c r="AX802" s="36"/>
      <c r="AY802" s="36"/>
      <c r="AZ802" s="36">
        <f t="shared" si="1182"/>
        <v>379</v>
      </c>
      <c r="BA802" s="36">
        <f t="shared" si="1183"/>
        <v>17055000</v>
      </c>
    </row>
    <row r="803" spans="1:53">
      <c r="A803" s="57">
        <f>+$A$21</f>
        <v>50</v>
      </c>
      <c r="B803" s="36"/>
      <c r="C803" s="36"/>
      <c r="D803" s="36">
        <f t="shared" si="1166"/>
        <v>-26</v>
      </c>
      <c r="E803" s="36">
        <f t="shared" si="1167"/>
        <v>-1300000</v>
      </c>
      <c r="G803" s="57">
        <f>+$A$21</f>
        <v>50</v>
      </c>
      <c r="H803" s="36"/>
      <c r="I803" s="36"/>
      <c r="J803" s="36">
        <f t="shared" si="1168"/>
        <v>0</v>
      </c>
      <c r="K803" s="36">
        <f t="shared" si="1169"/>
        <v>0</v>
      </c>
      <c r="M803" s="57">
        <f>+$A$21</f>
        <v>50</v>
      </c>
      <c r="N803" s="36"/>
      <c r="O803" s="36"/>
      <c r="P803" s="36">
        <f t="shared" si="1170"/>
        <v>0</v>
      </c>
      <c r="Q803" s="36">
        <f t="shared" si="1171"/>
        <v>0</v>
      </c>
      <c r="S803" s="57">
        <f>+$A$21</f>
        <v>50</v>
      </c>
      <c r="T803" s="36"/>
      <c r="U803" s="36"/>
      <c r="V803" s="36">
        <f t="shared" si="1172"/>
        <v>0</v>
      </c>
      <c r="W803" s="36">
        <f t="shared" si="1173"/>
        <v>0</v>
      </c>
      <c r="Y803" s="57">
        <f>+$A$21</f>
        <v>50</v>
      </c>
      <c r="Z803" s="36"/>
      <c r="AA803" s="36"/>
      <c r="AB803" s="36">
        <f t="shared" si="1174"/>
        <v>0</v>
      </c>
      <c r="AC803" s="36">
        <f t="shared" si="1175"/>
        <v>0</v>
      </c>
      <c r="AE803" s="57">
        <f>+$A$21</f>
        <v>50</v>
      </c>
      <c r="AF803" s="36"/>
      <c r="AG803" s="36"/>
      <c r="AH803" s="36">
        <f t="shared" si="1176"/>
        <v>0</v>
      </c>
      <c r="AI803" s="36">
        <f t="shared" si="1177"/>
        <v>0</v>
      </c>
      <c r="AK803" s="57">
        <f>+$A$21</f>
        <v>50</v>
      </c>
      <c r="AL803" s="36"/>
      <c r="AM803" s="36"/>
      <c r="AN803" s="36">
        <f t="shared" si="1178"/>
        <v>0</v>
      </c>
      <c r="AO803" s="36">
        <f t="shared" si="1179"/>
        <v>0</v>
      </c>
      <c r="AQ803" s="57">
        <f>+$A$21</f>
        <v>50</v>
      </c>
      <c r="AR803" s="36"/>
      <c r="AS803" s="36"/>
      <c r="AT803" s="36">
        <f t="shared" si="1180"/>
        <v>0</v>
      </c>
      <c r="AU803" s="36">
        <f t="shared" si="1181"/>
        <v>0</v>
      </c>
      <c r="AW803" s="57">
        <f>+$A$21</f>
        <v>50</v>
      </c>
      <c r="AX803" s="36"/>
      <c r="AY803" s="36"/>
      <c r="AZ803" s="36">
        <f t="shared" si="1182"/>
        <v>-26</v>
      </c>
      <c r="BA803" s="36">
        <f t="shared" si="1183"/>
        <v>-1300000</v>
      </c>
    </row>
    <row r="804" spans="1:53">
      <c r="A804" s="57">
        <f>+$A$22</f>
        <v>37</v>
      </c>
      <c r="B804" s="36"/>
      <c r="C804" s="36"/>
      <c r="D804" s="36">
        <f t="shared" si="1166"/>
        <v>0</v>
      </c>
      <c r="E804" s="36">
        <f t="shared" si="1167"/>
        <v>0</v>
      </c>
      <c r="G804" s="57">
        <f>+$A$22</f>
        <v>37</v>
      </c>
      <c r="H804" s="36"/>
      <c r="I804" s="36"/>
      <c r="J804" s="36">
        <f t="shared" si="1168"/>
        <v>0</v>
      </c>
      <c r="K804" s="36">
        <f t="shared" si="1169"/>
        <v>0</v>
      </c>
      <c r="M804" s="57">
        <f>+$A$22</f>
        <v>37</v>
      </c>
      <c r="N804" s="36"/>
      <c r="O804" s="36"/>
      <c r="P804" s="36">
        <f t="shared" si="1170"/>
        <v>0</v>
      </c>
      <c r="Q804" s="36">
        <f t="shared" si="1171"/>
        <v>0</v>
      </c>
      <c r="S804" s="57">
        <f>+$A$22</f>
        <v>37</v>
      </c>
      <c r="T804" s="36"/>
      <c r="U804" s="36"/>
      <c r="V804" s="36">
        <f t="shared" si="1172"/>
        <v>0</v>
      </c>
      <c r="W804" s="36">
        <f t="shared" si="1173"/>
        <v>0</v>
      </c>
      <c r="Y804" s="57">
        <f>+$A$22</f>
        <v>37</v>
      </c>
      <c r="Z804" s="36"/>
      <c r="AA804" s="36"/>
      <c r="AB804" s="36">
        <f t="shared" si="1174"/>
        <v>0</v>
      </c>
      <c r="AC804" s="36">
        <f t="shared" si="1175"/>
        <v>0</v>
      </c>
      <c r="AE804" s="57">
        <f>+$A$22</f>
        <v>37</v>
      </c>
      <c r="AF804" s="36"/>
      <c r="AG804" s="36"/>
      <c r="AH804" s="36">
        <f t="shared" si="1176"/>
        <v>0</v>
      </c>
      <c r="AI804" s="36">
        <f t="shared" si="1177"/>
        <v>0</v>
      </c>
      <c r="AK804" s="57">
        <f>+$A$22</f>
        <v>37</v>
      </c>
      <c r="AL804" s="36"/>
      <c r="AM804" s="36"/>
      <c r="AN804" s="36">
        <f t="shared" si="1178"/>
        <v>0</v>
      </c>
      <c r="AO804" s="36">
        <f t="shared" si="1179"/>
        <v>0</v>
      </c>
      <c r="AQ804" s="57">
        <f>+$A$22</f>
        <v>37</v>
      </c>
      <c r="AR804" s="36"/>
      <c r="AS804" s="36"/>
      <c r="AT804" s="36">
        <f t="shared" si="1180"/>
        <v>0</v>
      </c>
      <c r="AU804" s="36">
        <f t="shared" si="1181"/>
        <v>0</v>
      </c>
      <c r="AW804" s="57">
        <f>+$A$22</f>
        <v>37</v>
      </c>
      <c r="AX804" s="36"/>
      <c r="AY804" s="36"/>
      <c r="AZ804" s="36">
        <f t="shared" si="1182"/>
        <v>0</v>
      </c>
      <c r="BA804" s="36">
        <f t="shared" si="1183"/>
        <v>0</v>
      </c>
    </row>
    <row r="805" spans="1:53">
      <c r="A805" s="57">
        <f>+$A$23</f>
        <v>65</v>
      </c>
      <c r="B805" s="36"/>
      <c r="C805" s="36"/>
      <c r="D805" s="36">
        <f t="shared" si="1166"/>
        <v>-895</v>
      </c>
      <c r="E805" s="36">
        <f t="shared" si="1167"/>
        <v>-58175000</v>
      </c>
      <c r="G805" s="57">
        <f>+$A$23</f>
        <v>65</v>
      </c>
      <c r="H805" s="36"/>
      <c r="I805" s="36"/>
      <c r="J805" s="36">
        <f t="shared" si="1168"/>
        <v>0</v>
      </c>
      <c r="K805" s="36">
        <f t="shared" si="1169"/>
        <v>0</v>
      </c>
      <c r="M805" s="57">
        <f>+$A$23</f>
        <v>65</v>
      </c>
      <c r="N805" s="36"/>
      <c r="O805" s="36"/>
      <c r="P805" s="36">
        <f t="shared" si="1170"/>
        <v>0</v>
      </c>
      <c r="Q805" s="36">
        <f t="shared" si="1171"/>
        <v>0</v>
      </c>
      <c r="S805" s="57">
        <f>+$A$23</f>
        <v>65</v>
      </c>
      <c r="T805" s="36"/>
      <c r="U805" s="36"/>
      <c r="V805" s="36">
        <f t="shared" si="1172"/>
        <v>0</v>
      </c>
      <c r="W805" s="36">
        <f t="shared" si="1173"/>
        <v>0</v>
      </c>
      <c r="Y805" s="57">
        <f>+$A$23</f>
        <v>65</v>
      </c>
      <c r="Z805" s="36"/>
      <c r="AA805" s="36"/>
      <c r="AB805" s="36">
        <f t="shared" si="1174"/>
        <v>0</v>
      </c>
      <c r="AC805" s="36">
        <f t="shared" si="1175"/>
        <v>0</v>
      </c>
      <c r="AE805" s="57">
        <f>+$A$23</f>
        <v>65</v>
      </c>
      <c r="AF805" s="36"/>
      <c r="AG805" s="36"/>
      <c r="AH805" s="36">
        <f t="shared" si="1176"/>
        <v>0</v>
      </c>
      <c r="AI805" s="36">
        <f t="shared" si="1177"/>
        <v>0</v>
      </c>
      <c r="AK805" s="57">
        <f>+$A$23</f>
        <v>65</v>
      </c>
      <c r="AL805" s="36"/>
      <c r="AM805" s="36"/>
      <c r="AN805" s="36">
        <f t="shared" si="1178"/>
        <v>0</v>
      </c>
      <c r="AO805" s="36">
        <f t="shared" si="1179"/>
        <v>0</v>
      </c>
      <c r="AQ805" s="57">
        <f>+$A$23</f>
        <v>65</v>
      </c>
      <c r="AR805" s="36"/>
      <c r="AS805" s="36"/>
      <c r="AT805" s="36">
        <f t="shared" si="1180"/>
        <v>0</v>
      </c>
      <c r="AU805" s="36">
        <f t="shared" si="1181"/>
        <v>0</v>
      </c>
      <c r="AW805" s="57">
        <f>+$A$23</f>
        <v>65</v>
      </c>
      <c r="AX805" s="36"/>
      <c r="AY805" s="36"/>
      <c r="AZ805" s="36">
        <f t="shared" si="1182"/>
        <v>-895</v>
      </c>
      <c r="BA805" s="36">
        <f t="shared" si="1183"/>
        <v>-58175000</v>
      </c>
    </row>
    <row r="806" spans="1:53">
      <c r="A806" s="57">
        <f>+$A$24</f>
        <v>52</v>
      </c>
      <c r="B806" s="36"/>
      <c r="C806" s="36"/>
      <c r="D806" s="36">
        <f t="shared" si="1166"/>
        <v>35</v>
      </c>
      <c r="E806" s="36">
        <f t="shared" si="1167"/>
        <v>1820000</v>
      </c>
      <c r="G806" s="57">
        <f>+$A$24</f>
        <v>52</v>
      </c>
      <c r="H806" s="36"/>
      <c r="I806" s="36"/>
      <c r="J806" s="36">
        <f t="shared" si="1168"/>
        <v>0</v>
      </c>
      <c r="K806" s="36">
        <f t="shared" si="1169"/>
        <v>0</v>
      </c>
      <c r="M806" s="57">
        <f>+$A$24</f>
        <v>52</v>
      </c>
      <c r="N806" s="36"/>
      <c r="O806" s="36"/>
      <c r="P806" s="36">
        <f t="shared" si="1170"/>
        <v>0</v>
      </c>
      <c r="Q806" s="36">
        <f t="shared" si="1171"/>
        <v>0</v>
      </c>
      <c r="S806" s="57">
        <f>+$A$24</f>
        <v>52</v>
      </c>
      <c r="T806" s="36"/>
      <c r="U806" s="36"/>
      <c r="V806" s="36">
        <f t="shared" si="1172"/>
        <v>0</v>
      </c>
      <c r="W806" s="36">
        <f t="shared" si="1173"/>
        <v>0</v>
      </c>
      <c r="Y806" s="57">
        <f>+$A$24</f>
        <v>52</v>
      </c>
      <c r="Z806" s="36"/>
      <c r="AA806" s="36"/>
      <c r="AB806" s="36">
        <f t="shared" si="1174"/>
        <v>0</v>
      </c>
      <c r="AC806" s="36">
        <f t="shared" si="1175"/>
        <v>0</v>
      </c>
      <c r="AE806" s="57">
        <f>+$A$24</f>
        <v>52</v>
      </c>
      <c r="AF806" s="36"/>
      <c r="AG806" s="36"/>
      <c r="AH806" s="36">
        <f t="shared" si="1176"/>
        <v>0</v>
      </c>
      <c r="AI806" s="36">
        <f t="shared" si="1177"/>
        <v>0</v>
      </c>
      <c r="AK806" s="57">
        <f>+$A$24</f>
        <v>52</v>
      </c>
      <c r="AL806" s="36"/>
      <c r="AM806" s="36"/>
      <c r="AN806" s="36">
        <f t="shared" si="1178"/>
        <v>0</v>
      </c>
      <c r="AO806" s="36">
        <f t="shared" si="1179"/>
        <v>0</v>
      </c>
      <c r="AQ806" s="57">
        <f>+$A$24</f>
        <v>52</v>
      </c>
      <c r="AR806" s="36"/>
      <c r="AS806" s="36"/>
      <c r="AT806" s="36">
        <f t="shared" si="1180"/>
        <v>0</v>
      </c>
      <c r="AU806" s="36">
        <f t="shared" si="1181"/>
        <v>0</v>
      </c>
      <c r="AW806" s="57">
        <f>+$A$24</f>
        <v>52</v>
      </c>
      <c r="AX806" s="36"/>
      <c r="AY806" s="36"/>
      <c r="AZ806" s="36">
        <f t="shared" si="1182"/>
        <v>35</v>
      </c>
      <c r="BA806" s="36">
        <f t="shared" si="1183"/>
        <v>1820000</v>
      </c>
    </row>
    <row r="807" spans="1:53">
      <c r="A807" s="57">
        <f>+$A$25</f>
        <v>85</v>
      </c>
      <c r="B807" s="36"/>
      <c r="C807" s="36"/>
      <c r="D807" s="36">
        <f t="shared" si="1166"/>
        <v>219</v>
      </c>
      <c r="E807" s="36">
        <f t="shared" si="1167"/>
        <v>18615000</v>
      </c>
      <c r="G807" s="57">
        <f>+$A$25</f>
        <v>85</v>
      </c>
      <c r="H807" s="36"/>
      <c r="I807" s="36"/>
      <c r="J807" s="36">
        <f t="shared" si="1168"/>
        <v>0</v>
      </c>
      <c r="K807" s="36">
        <f t="shared" si="1169"/>
        <v>0</v>
      </c>
      <c r="M807" s="57">
        <f>+$A$25</f>
        <v>85</v>
      </c>
      <c r="N807" s="36"/>
      <c r="O807" s="36"/>
      <c r="P807" s="36">
        <f t="shared" si="1170"/>
        <v>0</v>
      </c>
      <c r="Q807" s="36">
        <f t="shared" si="1171"/>
        <v>0</v>
      </c>
      <c r="S807" s="57">
        <f>+$A$25</f>
        <v>85</v>
      </c>
      <c r="T807" s="36"/>
      <c r="U807" s="36"/>
      <c r="V807" s="36">
        <f t="shared" si="1172"/>
        <v>0</v>
      </c>
      <c r="W807" s="36">
        <f t="shared" si="1173"/>
        <v>0</v>
      </c>
      <c r="Y807" s="57">
        <f>+$A$25</f>
        <v>85</v>
      </c>
      <c r="Z807" s="36"/>
      <c r="AA807" s="36"/>
      <c r="AB807" s="36">
        <f t="shared" si="1174"/>
        <v>0</v>
      </c>
      <c r="AC807" s="36">
        <f t="shared" si="1175"/>
        <v>0</v>
      </c>
      <c r="AE807" s="57">
        <f>+$A$25</f>
        <v>85</v>
      </c>
      <c r="AF807" s="36"/>
      <c r="AG807" s="36"/>
      <c r="AH807" s="36">
        <f t="shared" si="1176"/>
        <v>0</v>
      </c>
      <c r="AI807" s="36">
        <f t="shared" si="1177"/>
        <v>0</v>
      </c>
      <c r="AK807" s="57">
        <f>+$A$25</f>
        <v>85</v>
      </c>
      <c r="AL807" s="36"/>
      <c r="AM807" s="36"/>
      <c r="AN807" s="36">
        <f t="shared" si="1178"/>
        <v>0</v>
      </c>
      <c r="AO807" s="36">
        <f t="shared" si="1179"/>
        <v>0</v>
      </c>
      <c r="AQ807" s="57">
        <f>+$A$25</f>
        <v>85</v>
      </c>
      <c r="AR807" s="36"/>
      <c r="AS807" s="36"/>
      <c r="AT807" s="36">
        <f t="shared" si="1180"/>
        <v>0</v>
      </c>
      <c r="AU807" s="36">
        <f t="shared" si="1181"/>
        <v>0</v>
      </c>
      <c r="AW807" s="57">
        <f>+$A$25</f>
        <v>85</v>
      </c>
      <c r="AX807" s="36"/>
      <c r="AY807" s="36"/>
      <c r="AZ807" s="36">
        <f t="shared" si="1182"/>
        <v>219</v>
      </c>
      <c r="BA807" s="36">
        <f t="shared" si="1183"/>
        <v>18615000</v>
      </c>
    </row>
    <row r="808" spans="1:53">
      <c r="A808" s="57">
        <f>+$A$26</f>
        <v>55</v>
      </c>
      <c r="B808" s="36"/>
      <c r="C808" s="36"/>
      <c r="D808" s="36">
        <f t="shared" si="1166"/>
        <v>3456</v>
      </c>
      <c r="E808" s="36">
        <f t="shared" si="1167"/>
        <v>190080000</v>
      </c>
      <c r="G808" s="57">
        <f>+$A$26</f>
        <v>55</v>
      </c>
      <c r="H808" s="36"/>
      <c r="I808" s="36"/>
      <c r="J808" s="36">
        <f t="shared" si="1168"/>
        <v>0</v>
      </c>
      <c r="K808" s="36">
        <f t="shared" si="1169"/>
        <v>0</v>
      </c>
      <c r="M808" s="57">
        <f>+$A$26</f>
        <v>55</v>
      </c>
      <c r="N808" s="36"/>
      <c r="O808" s="36"/>
      <c r="P808" s="36">
        <f t="shared" si="1170"/>
        <v>0</v>
      </c>
      <c r="Q808" s="36">
        <f t="shared" si="1171"/>
        <v>0</v>
      </c>
      <c r="S808" s="57">
        <f>+$A$26</f>
        <v>55</v>
      </c>
      <c r="T808" s="36"/>
      <c r="U808" s="36"/>
      <c r="V808" s="36">
        <f t="shared" si="1172"/>
        <v>0</v>
      </c>
      <c r="W808" s="36">
        <f t="shared" si="1173"/>
        <v>0</v>
      </c>
      <c r="Y808" s="57">
        <f>+$A$26</f>
        <v>55</v>
      </c>
      <c r="Z808" s="36"/>
      <c r="AA808" s="36"/>
      <c r="AB808" s="36">
        <f t="shared" si="1174"/>
        <v>0</v>
      </c>
      <c r="AC808" s="36">
        <f t="shared" si="1175"/>
        <v>0</v>
      </c>
      <c r="AE808" s="57">
        <f>+$A$26</f>
        <v>55</v>
      </c>
      <c r="AF808" s="36"/>
      <c r="AG808" s="36"/>
      <c r="AH808" s="36">
        <f t="shared" si="1176"/>
        <v>0</v>
      </c>
      <c r="AI808" s="36">
        <f t="shared" si="1177"/>
        <v>0</v>
      </c>
      <c r="AK808" s="57">
        <f>+$A$26</f>
        <v>55</v>
      </c>
      <c r="AL808" s="36"/>
      <c r="AM808" s="36"/>
      <c r="AN808" s="36">
        <f t="shared" si="1178"/>
        <v>0</v>
      </c>
      <c r="AO808" s="36">
        <f t="shared" si="1179"/>
        <v>0</v>
      </c>
      <c r="AQ808" s="57">
        <f>+$A$26</f>
        <v>55</v>
      </c>
      <c r="AR808" s="36"/>
      <c r="AS808" s="36"/>
      <c r="AT808" s="36">
        <f t="shared" si="1180"/>
        <v>0</v>
      </c>
      <c r="AU808" s="36">
        <f t="shared" si="1181"/>
        <v>0</v>
      </c>
      <c r="AW808" s="57">
        <f>+$A$26</f>
        <v>55</v>
      </c>
      <c r="AX808" s="36"/>
      <c r="AY808" s="36"/>
      <c r="AZ808" s="36">
        <f t="shared" si="1182"/>
        <v>3456</v>
      </c>
      <c r="BA808" s="36">
        <f t="shared" si="1183"/>
        <v>190080000</v>
      </c>
    </row>
    <row r="809" spans="1:53">
      <c r="A809" s="57">
        <f>+$A$27</f>
        <v>120</v>
      </c>
      <c r="B809" s="36"/>
      <c r="C809" s="36"/>
      <c r="D809" s="36">
        <f t="shared" si="1166"/>
        <v>-126</v>
      </c>
      <c r="E809" s="36">
        <f t="shared" si="1167"/>
        <v>-15120000</v>
      </c>
      <c r="G809" s="57">
        <f>+$A$27</f>
        <v>120</v>
      </c>
      <c r="H809" s="36"/>
      <c r="I809" s="36"/>
      <c r="J809" s="36">
        <f t="shared" si="1168"/>
        <v>0</v>
      </c>
      <c r="K809" s="36">
        <f t="shared" si="1169"/>
        <v>0</v>
      </c>
      <c r="M809" s="57">
        <f>+$A$27</f>
        <v>120</v>
      </c>
      <c r="N809" s="36"/>
      <c r="O809" s="36"/>
      <c r="P809" s="36">
        <f t="shared" si="1170"/>
        <v>0</v>
      </c>
      <c r="Q809" s="36">
        <f t="shared" si="1171"/>
        <v>0</v>
      </c>
      <c r="S809" s="57">
        <f>+$A$27</f>
        <v>120</v>
      </c>
      <c r="T809" s="36"/>
      <c r="U809" s="36"/>
      <c r="V809" s="36">
        <f t="shared" si="1172"/>
        <v>0</v>
      </c>
      <c r="W809" s="36">
        <f t="shared" si="1173"/>
        <v>0</v>
      </c>
      <c r="Y809" s="57">
        <f>+$A$27</f>
        <v>120</v>
      </c>
      <c r="Z809" s="36"/>
      <c r="AA809" s="36"/>
      <c r="AB809" s="36">
        <f t="shared" si="1174"/>
        <v>0</v>
      </c>
      <c r="AC809" s="36">
        <f t="shared" si="1175"/>
        <v>0</v>
      </c>
      <c r="AE809" s="57">
        <f>+$A$27</f>
        <v>120</v>
      </c>
      <c r="AF809" s="36"/>
      <c r="AG809" s="36"/>
      <c r="AH809" s="36">
        <f t="shared" si="1176"/>
        <v>0</v>
      </c>
      <c r="AI809" s="36">
        <f t="shared" si="1177"/>
        <v>0</v>
      </c>
      <c r="AK809" s="57">
        <f>+$A$27</f>
        <v>120</v>
      </c>
      <c r="AL809" s="36"/>
      <c r="AM809" s="36"/>
      <c r="AN809" s="36">
        <f t="shared" si="1178"/>
        <v>0</v>
      </c>
      <c r="AO809" s="36">
        <f t="shared" si="1179"/>
        <v>0</v>
      </c>
      <c r="AQ809" s="57">
        <f>+$A$27</f>
        <v>120</v>
      </c>
      <c r="AR809" s="36"/>
      <c r="AS809" s="36"/>
      <c r="AT809" s="36">
        <f t="shared" si="1180"/>
        <v>0</v>
      </c>
      <c r="AU809" s="36">
        <f t="shared" si="1181"/>
        <v>0</v>
      </c>
      <c r="AW809" s="57">
        <f>+$A$27</f>
        <v>120</v>
      </c>
      <c r="AX809" s="36"/>
      <c r="AY809" s="36"/>
      <c r="AZ809" s="36">
        <f t="shared" si="1182"/>
        <v>-126</v>
      </c>
      <c r="BA809" s="36">
        <f t="shared" si="1183"/>
        <v>-15120000</v>
      </c>
    </row>
    <row r="810" spans="1:53">
      <c r="A810" s="57">
        <f>+$A$28</f>
        <v>72</v>
      </c>
      <c r="B810" s="36"/>
      <c r="C810" s="36"/>
      <c r="D810" s="36">
        <f t="shared" si="1166"/>
        <v>14</v>
      </c>
      <c r="E810" s="36">
        <f t="shared" si="1167"/>
        <v>1008000</v>
      </c>
      <c r="G810" s="57">
        <f>+$A$28</f>
        <v>72</v>
      </c>
      <c r="H810" s="36"/>
      <c r="I810" s="36"/>
      <c r="J810" s="36">
        <f t="shared" si="1168"/>
        <v>0</v>
      </c>
      <c r="K810" s="36">
        <f t="shared" si="1169"/>
        <v>0</v>
      </c>
      <c r="M810" s="57">
        <f>+$A$28</f>
        <v>72</v>
      </c>
      <c r="N810" s="36"/>
      <c r="O810" s="36"/>
      <c r="P810" s="36">
        <f t="shared" si="1170"/>
        <v>0</v>
      </c>
      <c r="Q810" s="36">
        <f t="shared" si="1171"/>
        <v>0</v>
      </c>
      <c r="S810" s="57">
        <f>+$A$28</f>
        <v>72</v>
      </c>
      <c r="T810" s="36"/>
      <c r="U810" s="36"/>
      <c r="V810" s="36">
        <f t="shared" si="1172"/>
        <v>0</v>
      </c>
      <c r="W810" s="36">
        <f t="shared" si="1173"/>
        <v>0</v>
      </c>
      <c r="Y810" s="57">
        <f>+$A$28</f>
        <v>72</v>
      </c>
      <c r="Z810" s="36"/>
      <c r="AA810" s="36"/>
      <c r="AB810" s="36">
        <f t="shared" si="1174"/>
        <v>0</v>
      </c>
      <c r="AC810" s="36">
        <f t="shared" si="1175"/>
        <v>0</v>
      </c>
      <c r="AE810" s="57">
        <f>+$A$28</f>
        <v>72</v>
      </c>
      <c r="AF810" s="36"/>
      <c r="AG810" s="36"/>
      <c r="AH810" s="36">
        <f t="shared" si="1176"/>
        <v>0</v>
      </c>
      <c r="AI810" s="36">
        <f t="shared" si="1177"/>
        <v>0</v>
      </c>
      <c r="AK810" s="57">
        <f>+$A$28</f>
        <v>72</v>
      </c>
      <c r="AL810" s="36"/>
      <c r="AM810" s="36"/>
      <c r="AN810" s="36">
        <f t="shared" si="1178"/>
        <v>0</v>
      </c>
      <c r="AO810" s="36">
        <f t="shared" si="1179"/>
        <v>0</v>
      </c>
      <c r="AQ810" s="57">
        <f>+$A$28</f>
        <v>72</v>
      </c>
      <c r="AR810" s="36"/>
      <c r="AS810" s="36"/>
      <c r="AT810" s="36">
        <f t="shared" si="1180"/>
        <v>0</v>
      </c>
      <c r="AU810" s="36">
        <f t="shared" si="1181"/>
        <v>0</v>
      </c>
      <c r="AW810" s="57">
        <f>+$A$28</f>
        <v>72</v>
      </c>
      <c r="AX810" s="36"/>
      <c r="AY810" s="36"/>
      <c r="AZ810" s="36">
        <f t="shared" si="1182"/>
        <v>14</v>
      </c>
      <c r="BA810" s="36">
        <f t="shared" si="1183"/>
        <v>1008000</v>
      </c>
    </row>
    <row r="811" spans="1:53">
      <c r="A811" s="57">
        <f>+$A$29</f>
        <v>105</v>
      </c>
      <c r="B811" s="36"/>
      <c r="C811" s="36"/>
      <c r="D811" s="36">
        <f t="shared" ref="D811" si="1184">AZ777</f>
        <v>-24</v>
      </c>
      <c r="E811" s="36">
        <f t="shared" ref="E811" si="1185">+D811*A811*1000</f>
        <v>-2520000</v>
      </c>
      <c r="G811" s="57">
        <f>+$A$29</f>
        <v>105</v>
      </c>
      <c r="H811" s="36"/>
      <c r="I811" s="36"/>
      <c r="J811" s="36">
        <f t="shared" ref="J811" si="1186">+(H811*12)+I811</f>
        <v>0</v>
      </c>
      <c r="K811" s="36">
        <f t="shared" ref="K811" si="1187">+J811*G811*1000</f>
        <v>0</v>
      </c>
      <c r="M811" s="57">
        <f>+$A$29</f>
        <v>105</v>
      </c>
      <c r="N811" s="36"/>
      <c r="O811" s="36"/>
      <c r="P811" s="36">
        <f t="shared" ref="P811" si="1188">+(N811*12)+O811</f>
        <v>0</v>
      </c>
      <c r="Q811" s="36">
        <f t="shared" ref="Q811" si="1189">+P811*M811*1000</f>
        <v>0</v>
      </c>
      <c r="S811" s="57">
        <f>+$A$29</f>
        <v>105</v>
      </c>
      <c r="T811" s="36"/>
      <c r="U811" s="36"/>
      <c r="V811" s="36">
        <f t="shared" ref="V811" si="1190">+(T811*12)+U811</f>
        <v>0</v>
      </c>
      <c r="W811" s="36">
        <f t="shared" ref="W811" si="1191">+V811*S811*1000</f>
        <v>0</v>
      </c>
      <c r="Y811" s="57">
        <f>+$A$29</f>
        <v>105</v>
      </c>
      <c r="Z811" s="36"/>
      <c r="AA811" s="36"/>
      <c r="AB811" s="36">
        <f t="shared" ref="AB811" si="1192">+(Z811*12)+AA811</f>
        <v>0</v>
      </c>
      <c r="AC811" s="36">
        <f t="shared" ref="AC811" si="1193">+AB811*Y811*1000</f>
        <v>0</v>
      </c>
      <c r="AE811" s="57">
        <f>+$A$29</f>
        <v>105</v>
      </c>
      <c r="AF811" s="36"/>
      <c r="AG811" s="36"/>
      <c r="AH811" s="36">
        <f t="shared" ref="AH811" si="1194">+(AF811*12)+AG811</f>
        <v>0</v>
      </c>
      <c r="AI811" s="36">
        <f t="shared" ref="AI811" si="1195">+AH811*AE811*1000</f>
        <v>0</v>
      </c>
      <c r="AK811" s="57">
        <f>+$A$29</f>
        <v>105</v>
      </c>
      <c r="AL811" s="36"/>
      <c r="AM811" s="36"/>
      <c r="AN811" s="36">
        <f t="shared" ref="AN811" si="1196">+(AL811*12)+AM811</f>
        <v>0</v>
      </c>
      <c r="AO811" s="36">
        <f t="shared" ref="AO811" si="1197">+AN811*AK811*1000</f>
        <v>0</v>
      </c>
      <c r="AQ811" s="57">
        <f>+$A$29</f>
        <v>105</v>
      </c>
      <c r="AR811" s="36"/>
      <c r="AS811" s="36"/>
      <c r="AT811" s="36">
        <f t="shared" ref="AT811" si="1198">+(AR811*12)+AS811</f>
        <v>0</v>
      </c>
      <c r="AU811" s="36">
        <f t="shared" ref="AU811" si="1199">+AT811*AQ811*1000</f>
        <v>0</v>
      </c>
      <c r="AW811" s="57">
        <f>+$A$29</f>
        <v>105</v>
      </c>
      <c r="AX811" s="36"/>
      <c r="AY811" s="36"/>
      <c r="AZ811" s="36">
        <f t="shared" ref="AZ811" si="1200">+D811+J811-P811+V811+AB811-AH811+AN811-AT811</f>
        <v>-24</v>
      </c>
      <c r="BA811" s="36">
        <f t="shared" ref="BA811" si="1201">+AZ811*AW811*1000</f>
        <v>-2520000</v>
      </c>
    </row>
    <row r="812" spans="1:53">
      <c r="A812" s="57">
        <f>+$A$30</f>
        <v>130</v>
      </c>
      <c r="B812" s="36"/>
      <c r="C812" s="36"/>
      <c r="D812" s="36">
        <f>AZ778</f>
        <v>-79</v>
      </c>
      <c r="E812" s="36">
        <f t="shared" si="1167"/>
        <v>-10270000</v>
      </c>
      <c r="G812" s="57">
        <f>+$A$30</f>
        <v>130</v>
      </c>
      <c r="H812" s="36"/>
      <c r="I812" s="36"/>
      <c r="J812" s="36">
        <f t="shared" si="1168"/>
        <v>0</v>
      </c>
      <c r="K812" s="36">
        <f t="shared" si="1169"/>
        <v>0</v>
      </c>
      <c r="M812" s="57">
        <f>+$A$30</f>
        <v>130</v>
      </c>
      <c r="N812" s="36"/>
      <c r="O812" s="36"/>
      <c r="P812" s="36">
        <f t="shared" si="1170"/>
        <v>0</v>
      </c>
      <c r="Q812" s="36">
        <f t="shared" si="1171"/>
        <v>0</v>
      </c>
      <c r="S812" s="57">
        <f>+$A$30</f>
        <v>130</v>
      </c>
      <c r="T812" s="36"/>
      <c r="U812" s="36"/>
      <c r="V812" s="36">
        <f t="shared" si="1172"/>
        <v>0</v>
      </c>
      <c r="W812" s="36">
        <f t="shared" si="1173"/>
        <v>0</v>
      </c>
      <c r="Y812" s="57">
        <f>+$A$30</f>
        <v>130</v>
      </c>
      <c r="Z812" s="36"/>
      <c r="AA812" s="36"/>
      <c r="AB812" s="36">
        <f t="shared" si="1174"/>
        <v>0</v>
      </c>
      <c r="AC812" s="36">
        <f t="shared" si="1175"/>
        <v>0</v>
      </c>
      <c r="AE812" s="57">
        <f>+$A$30</f>
        <v>130</v>
      </c>
      <c r="AF812" s="36"/>
      <c r="AG812" s="36"/>
      <c r="AH812" s="36">
        <f t="shared" si="1176"/>
        <v>0</v>
      </c>
      <c r="AI812" s="36">
        <f t="shared" si="1177"/>
        <v>0</v>
      </c>
      <c r="AK812" s="57">
        <f>+$A$30</f>
        <v>130</v>
      </c>
      <c r="AL812" s="36"/>
      <c r="AM812" s="36"/>
      <c r="AN812" s="36">
        <f t="shared" si="1178"/>
        <v>0</v>
      </c>
      <c r="AO812" s="36">
        <f t="shared" si="1179"/>
        <v>0</v>
      </c>
      <c r="AQ812" s="57">
        <f>+$A$30</f>
        <v>130</v>
      </c>
      <c r="AR812" s="36"/>
      <c r="AS812" s="36"/>
      <c r="AT812" s="36">
        <f t="shared" si="1180"/>
        <v>0</v>
      </c>
      <c r="AU812" s="36">
        <f t="shared" si="1181"/>
        <v>0</v>
      </c>
      <c r="AW812" s="57">
        <f>+$A$30</f>
        <v>130</v>
      </c>
      <c r="AX812" s="36"/>
      <c r="AY812" s="36"/>
      <c r="AZ812" s="36">
        <f t="shared" si="1182"/>
        <v>-79</v>
      </c>
      <c r="BA812" s="36">
        <f t="shared" si="1183"/>
        <v>-10270000</v>
      </c>
    </row>
    <row r="814" spans="1:53">
      <c r="B814" s="36">
        <f>SUM(B786:B812)</f>
        <v>0</v>
      </c>
      <c r="C814" s="36">
        <f>SUM(C786:C812)</f>
        <v>0</v>
      </c>
      <c r="D814" s="36">
        <f>SUM(D786:D812)</f>
        <v>3627</v>
      </c>
      <c r="E814" s="36">
        <f>SUM(E786:E812)</f>
        <v>165215000</v>
      </c>
      <c r="H814" s="36">
        <f>SUM(H786:H812)</f>
        <v>0</v>
      </c>
      <c r="I814" s="36">
        <f>SUM(I786:I812)</f>
        <v>0</v>
      </c>
      <c r="J814" s="36">
        <f>SUM(J786:J812)</f>
        <v>0</v>
      </c>
      <c r="K814" s="36">
        <f>SUM(K786:K812)</f>
        <v>0</v>
      </c>
      <c r="N814" s="36">
        <f>SUM(N786:N812)</f>
        <v>0</v>
      </c>
      <c r="O814" s="36">
        <f>SUM(O786:O812)</f>
        <v>0</v>
      </c>
      <c r="P814" s="36">
        <f>SUM(P786:P812)</f>
        <v>0</v>
      </c>
      <c r="Q814" s="36">
        <f>SUM(Q786:Q812)</f>
        <v>0</v>
      </c>
      <c r="T814" s="36">
        <f>SUM(T786:T812)</f>
        <v>0</v>
      </c>
      <c r="U814" s="36">
        <f>SUM(U786:U812)</f>
        <v>0</v>
      </c>
      <c r="V814" s="36">
        <f>SUM(V786:V812)</f>
        <v>0</v>
      </c>
      <c r="W814" s="36">
        <f>SUM(W786:W812)</f>
        <v>0</v>
      </c>
      <c r="Z814" s="36">
        <f>SUM(Z786:Z812)</f>
        <v>0</v>
      </c>
      <c r="AA814" s="36">
        <f>SUM(AA786:AA812)</f>
        <v>0</v>
      </c>
      <c r="AB814" s="36">
        <f>SUM(AB786:AB812)</f>
        <v>0</v>
      </c>
      <c r="AC814" s="36">
        <f>SUM(AC786:AC812)</f>
        <v>0</v>
      </c>
      <c r="AF814" s="36">
        <f>SUM(AF786:AF812)</f>
        <v>0</v>
      </c>
      <c r="AG814" s="36">
        <f>SUM(AG786:AG812)</f>
        <v>0</v>
      </c>
      <c r="AH814" s="36">
        <f>SUM(AH786:AH812)</f>
        <v>0</v>
      </c>
      <c r="AI814" s="36">
        <f>SUM(AI786:AI812)</f>
        <v>0</v>
      </c>
      <c r="AL814" s="36">
        <f>SUM(AL786:AL812)</f>
        <v>0</v>
      </c>
      <c r="AM814" s="36">
        <f>SUM(AM786:AM812)</f>
        <v>0</v>
      </c>
      <c r="AN814" s="36">
        <f>SUM(AN786:AN812)</f>
        <v>0</v>
      </c>
      <c r="AO814" s="36">
        <f>SUM(AO786:AO812)</f>
        <v>0</v>
      </c>
      <c r="AR814" s="36">
        <f>SUM(AR786:AR812)</f>
        <v>0</v>
      </c>
      <c r="AS814" s="36">
        <f>SUM(AS786:AS812)</f>
        <v>0</v>
      </c>
      <c r="AT814" s="36">
        <f>SUM(AT786:AT812)</f>
        <v>0</v>
      </c>
      <c r="AU814" s="36">
        <f>SUM(AU786:AU812)</f>
        <v>0</v>
      </c>
      <c r="AX814" s="36">
        <f>SUM(AX786:AX812)</f>
        <v>0</v>
      </c>
      <c r="AY814" s="36">
        <f>SUM(AY786:AY812)</f>
        <v>0</v>
      </c>
      <c r="AZ814" s="36">
        <f>SUM(AZ786:AZ812)</f>
        <v>3627</v>
      </c>
      <c r="BA814" s="36">
        <f>SUM(BA786:BA812)</f>
        <v>165215000</v>
      </c>
    </row>
    <row r="815" spans="1:53">
      <c r="A815" s="37"/>
      <c r="B815" s="37"/>
      <c r="C815" s="37"/>
      <c r="D815" s="37"/>
      <c r="E815" s="37"/>
      <c r="F815" s="286"/>
      <c r="G815" s="37"/>
      <c r="H815" s="37">
        <v>0</v>
      </c>
      <c r="I815" s="37">
        <v>0</v>
      </c>
      <c r="J815" s="37"/>
      <c r="K815" s="37"/>
      <c r="L815" s="286"/>
      <c r="M815" s="37"/>
      <c r="N815" s="37">
        <v>0</v>
      </c>
      <c r="O815" s="37">
        <v>0</v>
      </c>
      <c r="P815" s="37"/>
      <c r="Q815" s="37"/>
      <c r="R815" s="286"/>
      <c r="S815" s="37"/>
      <c r="T815" s="37"/>
      <c r="U815" s="37"/>
      <c r="V815" s="37"/>
      <c r="W815" s="37"/>
      <c r="X815" s="286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  <c r="AZ815" s="37"/>
      <c r="BA815" s="37"/>
    </row>
    <row r="816" spans="1:53">
      <c r="H816" s="54" t="b">
        <f>H815='Nota Masuk'!E489</f>
        <v>1</v>
      </c>
      <c r="I816" s="54" t="b">
        <f>I815='Nota Masuk'!F489</f>
        <v>1</v>
      </c>
      <c r="K816" s="54" t="b">
        <f>K814='Nota Masuk'!J488</f>
        <v>1</v>
      </c>
      <c r="N816" s="54" t="b">
        <f>+N815='Nota Jual'!D1519</f>
        <v>1</v>
      </c>
      <c r="O816" s="54" t="b">
        <f>+O815='Nota Jual'!E1519</f>
        <v>1</v>
      </c>
      <c r="Q816" s="54" t="b">
        <f>+Q814='Nota Jual'!G1518</f>
        <v>1</v>
      </c>
      <c r="U816" s="58"/>
      <c r="V816" s="54" t="b">
        <f>+V814='Nota Jual'!H1518</f>
        <v>1</v>
      </c>
      <c r="W816" s="54" t="b">
        <f>+W814='Nota Jual'!I1518</f>
        <v>1</v>
      </c>
    </row>
    <row r="818" spans="1:1025" s="168" customFormat="1" ht="16.5" customHeight="1">
      <c r="A818" s="78"/>
      <c r="B818" s="78"/>
      <c r="C818" s="78"/>
      <c r="D818" s="78"/>
      <c r="E818" s="78"/>
      <c r="F818" s="287"/>
      <c r="G818" s="78"/>
      <c r="H818" s="78"/>
      <c r="I818" s="78"/>
      <c r="J818" s="78"/>
      <c r="K818" s="78"/>
      <c r="L818" s="287"/>
      <c r="M818" s="78"/>
      <c r="N818" s="78"/>
      <c r="O818" s="78"/>
      <c r="P818" s="78"/>
      <c r="Q818" s="78"/>
      <c r="R818" s="287"/>
      <c r="S818" s="78"/>
      <c r="T818" s="78"/>
      <c r="U818" s="78"/>
      <c r="V818" s="78"/>
      <c r="W818" s="78"/>
      <c r="X818" s="287"/>
      <c r="Y818" s="78"/>
      <c r="Z818" s="78"/>
      <c r="AA818" s="78"/>
      <c r="AB818" s="78"/>
      <c r="AC818" s="78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8"/>
      <c r="AV818" s="78"/>
      <c r="AW818" s="78"/>
      <c r="AX818" s="78"/>
      <c r="AY818" s="78"/>
      <c r="AZ818" s="78"/>
      <c r="BA818" s="78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7"/>
      <c r="BQ818" s="167"/>
      <c r="BR818" s="167"/>
      <c r="BS818" s="167"/>
      <c r="BT818" s="167"/>
      <c r="BU818" s="167"/>
      <c r="BV818" s="167"/>
      <c r="BW818" s="167"/>
      <c r="BX818" s="167"/>
      <c r="BY818" s="167"/>
      <c r="BZ818" s="167"/>
      <c r="CA818" s="167"/>
      <c r="CB818" s="167"/>
      <c r="CC818" s="167"/>
      <c r="CD818" s="167"/>
      <c r="CE818" s="167"/>
      <c r="CF818" s="167"/>
      <c r="CG818" s="167"/>
      <c r="CH818" s="167"/>
      <c r="CI818" s="167"/>
      <c r="CJ818" s="167"/>
      <c r="CK818" s="167"/>
      <c r="CL818" s="167"/>
      <c r="CM818" s="167"/>
      <c r="CN818" s="167"/>
      <c r="CO818" s="167"/>
      <c r="CP818" s="167"/>
      <c r="CQ818" s="167"/>
      <c r="CR818" s="167"/>
      <c r="CS818" s="167"/>
      <c r="CT818" s="167"/>
      <c r="CU818" s="167"/>
      <c r="CV818" s="167"/>
      <c r="CW818" s="167"/>
      <c r="CX818" s="167"/>
      <c r="CY818" s="167"/>
      <c r="CZ818" s="167"/>
      <c r="DA818" s="167"/>
      <c r="DB818" s="167"/>
      <c r="DC818" s="167"/>
      <c r="DD818" s="167"/>
      <c r="DE818" s="167"/>
      <c r="DF818" s="167"/>
      <c r="DG818" s="167"/>
      <c r="DH818" s="167"/>
      <c r="DI818" s="167"/>
      <c r="DJ818" s="167"/>
      <c r="DK818" s="167"/>
      <c r="DL818" s="167"/>
      <c r="DM818" s="167"/>
      <c r="DN818" s="167"/>
      <c r="DO818" s="167"/>
      <c r="DP818" s="167"/>
      <c r="DQ818" s="167"/>
      <c r="DR818" s="167"/>
      <c r="DS818" s="167"/>
      <c r="DT818" s="167"/>
      <c r="DU818" s="167"/>
      <c r="DV818" s="167"/>
      <c r="DW818" s="167"/>
      <c r="DX818" s="167"/>
      <c r="DY818" s="167"/>
      <c r="DZ818" s="167"/>
      <c r="EA818" s="167"/>
      <c r="EB818" s="167"/>
      <c r="EC818" s="167"/>
      <c r="ED818" s="167"/>
      <c r="EE818" s="167"/>
      <c r="EF818" s="167"/>
      <c r="EG818" s="167"/>
      <c r="EH818" s="167"/>
      <c r="EI818" s="167"/>
      <c r="EJ818" s="167"/>
      <c r="EK818" s="167"/>
      <c r="EL818" s="167"/>
      <c r="EM818" s="167"/>
      <c r="EN818" s="167"/>
      <c r="EO818" s="167"/>
      <c r="EP818" s="167"/>
      <c r="EQ818" s="167"/>
      <c r="ER818" s="167"/>
      <c r="ES818" s="167"/>
      <c r="ET818" s="167"/>
      <c r="EU818" s="167"/>
      <c r="EV818" s="167"/>
      <c r="EW818" s="167"/>
      <c r="EX818" s="167"/>
      <c r="EY818" s="167"/>
      <c r="EZ818" s="167"/>
      <c r="FA818" s="167"/>
      <c r="FB818" s="167"/>
      <c r="FC818" s="167"/>
      <c r="FD818" s="167"/>
      <c r="FE818" s="167"/>
      <c r="FF818" s="167"/>
      <c r="FG818" s="167"/>
      <c r="FH818" s="167"/>
      <c r="FI818" s="167"/>
      <c r="FJ818" s="167"/>
      <c r="FK818" s="167"/>
      <c r="FL818" s="167"/>
      <c r="FM818" s="167"/>
      <c r="FN818" s="167"/>
      <c r="FO818" s="167"/>
      <c r="FP818" s="167"/>
      <c r="FQ818" s="167"/>
      <c r="FR818" s="167"/>
      <c r="FS818" s="167"/>
      <c r="FT818" s="167"/>
      <c r="FU818" s="167"/>
      <c r="FV818" s="167"/>
      <c r="FW818" s="167"/>
      <c r="FX818" s="167"/>
      <c r="FY818" s="167"/>
      <c r="FZ818" s="167"/>
      <c r="GA818" s="167"/>
      <c r="GB818" s="167"/>
      <c r="GC818" s="167"/>
      <c r="GD818" s="167"/>
      <c r="GE818" s="167"/>
      <c r="GF818" s="167"/>
      <c r="GG818" s="167"/>
      <c r="GH818" s="167"/>
      <c r="GI818" s="167"/>
      <c r="GJ818" s="167"/>
      <c r="GK818" s="167"/>
      <c r="GL818" s="167"/>
      <c r="GM818" s="167"/>
      <c r="GN818" s="167"/>
      <c r="GO818" s="167"/>
      <c r="GP818" s="167"/>
      <c r="GQ818" s="167"/>
      <c r="GR818" s="167"/>
      <c r="GS818" s="167"/>
      <c r="GT818" s="167"/>
      <c r="GU818" s="167"/>
      <c r="GV818" s="167"/>
      <c r="GW818" s="167"/>
      <c r="GX818" s="167"/>
      <c r="GY818" s="167"/>
      <c r="GZ818" s="167"/>
      <c r="HA818" s="167"/>
      <c r="HB818" s="167"/>
      <c r="HC818" s="167"/>
      <c r="HD818" s="167"/>
      <c r="HE818" s="167"/>
      <c r="HF818" s="167"/>
      <c r="HG818" s="167"/>
      <c r="HH818" s="167"/>
      <c r="HI818" s="167"/>
      <c r="HJ818" s="167"/>
      <c r="HK818" s="167"/>
      <c r="HL818" s="167"/>
      <c r="HM818" s="167"/>
      <c r="HN818" s="167"/>
      <c r="HO818" s="167"/>
      <c r="HP818" s="167"/>
      <c r="HQ818" s="167"/>
      <c r="HR818" s="167"/>
      <c r="HS818" s="167"/>
      <c r="HT818" s="167"/>
      <c r="HU818" s="167"/>
      <c r="HV818" s="167"/>
      <c r="HW818" s="167"/>
      <c r="HX818" s="167"/>
      <c r="HY818" s="167"/>
      <c r="HZ818" s="167"/>
      <c r="IA818" s="167"/>
      <c r="IB818" s="167"/>
      <c r="IC818" s="167"/>
      <c r="ID818" s="167"/>
      <c r="IE818" s="167"/>
      <c r="IF818" s="167"/>
      <c r="IG818" s="167"/>
      <c r="IH818" s="167"/>
      <c r="II818" s="167"/>
      <c r="IJ818" s="167"/>
      <c r="IK818" s="167"/>
      <c r="IL818" s="167"/>
      <c r="IM818" s="167"/>
      <c r="IN818" s="167"/>
      <c r="IO818" s="167"/>
      <c r="IP818" s="167"/>
      <c r="IQ818" s="167"/>
      <c r="IR818" s="167"/>
      <c r="IS818" s="167"/>
      <c r="IT818" s="167"/>
      <c r="IU818" s="167"/>
      <c r="IV818" s="167"/>
      <c r="IW818" s="167"/>
      <c r="IX818" s="167"/>
      <c r="IY818" s="167"/>
      <c r="IZ818" s="167"/>
      <c r="JA818" s="167"/>
      <c r="JB818" s="167"/>
      <c r="JC818" s="167"/>
      <c r="JD818" s="167"/>
      <c r="JE818" s="167"/>
      <c r="JF818" s="167"/>
      <c r="JG818" s="167"/>
      <c r="JH818" s="167"/>
      <c r="JI818" s="167"/>
      <c r="JJ818" s="167"/>
      <c r="JK818" s="167"/>
      <c r="JL818" s="167"/>
      <c r="JM818" s="167"/>
      <c r="JN818" s="167"/>
      <c r="JO818" s="167"/>
      <c r="JP818" s="167"/>
      <c r="JQ818" s="167"/>
      <c r="JR818" s="167"/>
      <c r="JS818" s="167"/>
      <c r="JT818" s="167"/>
      <c r="JU818" s="167"/>
      <c r="JV818" s="167"/>
      <c r="JW818" s="167"/>
      <c r="JX818" s="167"/>
      <c r="JY818" s="167"/>
      <c r="JZ818" s="167"/>
      <c r="KA818" s="167"/>
      <c r="KB818" s="167"/>
      <c r="KC818" s="167"/>
      <c r="KD818" s="167"/>
      <c r="KE818" s="167"/>
      <c r="KF818" s="167"/>
      <c r="KG818" s="167"/>
      <c r="KH818" s="167"/>
      <c r="KI818" s="167"/>
      <c r="KJ818" s="167"/>
      <c r="KK818" s="167"/>
      <c r="KL818" s="167"/>
      <c r="KM818" s="167"/>
      <c r="KN818" s="167"/>
      <c r="KO818" s="167"/>
      <c r="KP818" s="167"/>
      <c r="KQ818" s="167"/>
      <c r="KR818" s="167"/>
      <c r="KS818" s="167"/>
      <c r="KT818" s="167"/>
      <c r="KU818" s="167"/>
      <c r="KV818" s="167"/>
      <c r="KW818" s="167"/>
      <c r="KX818" s="167"/>
      <c r="KY818" s="167"/>
      <c r="KZ818" s="167"/>
      <c r="LA818" s="167"/>
      <c r="LB818" s="167"/>
      <c r="LC818" s="167"/>
      <c r="LD818" s="167"/>
      <c r="LE818" s="167"/>
      <c r="LF818" s="167"/>
      <c r="LG818" s="167"/>
      <c r="LH818" s="167"/>
      <c r="LI818" s="167"/>
      <c r="LJ818" s="167"/>
      <c r="LK818" s="167"/>
      <c r="LL818" s="167"/>
      <c r="LM818" s="167"/>
      <c r="LN818" s="167"/>
      <c r="LO818" s="167"/>
      <c r="LP818" s="167"/>
      <c r="LQ818" s="167"/>
      <c r="LR818" s="167"/>
      <c r="LS818" s="167"/>
      <c r="LT818" s="167"/>
      <c r="LU818" s="167"/>
      <c r="LV818" s="167"/>
      <c r="LW818" s="167"/>
      <c r="LX818" s="167"/>
      <c r="LY818" s="167"/>
      <c r="LZ818" s="167"/>
      <c r="MA818" s="167"/>
      <c r="MB818" s="167"/>
      <c r="MC818" s="167"/>
      <c r="MD818" s="167"/>
      <c r="ME818" s="167"/>
      <c r="MF818" s="167"/>
      <c r="MG818" s="167"/>
      <c r="MH818" s="167"/>
      <c r="MI818" s="167"/>
      <c r="MJ818" s="167"/>
      <c r="MK818" s="167"/>
      <c r="ML818" s="167"/>
      <c r="MM818" s="167"/>
      <c r="MN818" s="167"/>
      <c r="MO818" s="167"/>
      <c r="MP818" s="167"/>
      <c r="MQ818" s="167"/>
      <c r="MR818" s="167"/>
      <c r="MS818" s="167"/>
      <c r="MT818" s="167"/>
      <c r="MU818" s="167"/>
      <c r="MV818" s="167"/>
      <c r="MW818" s="167"/>
      <c r="MX818" s="167"/>
      <c r="MY818" s="167"/>
      <c r="MZ818" s="167"/>
      <c r="NA818" s="167"/>
      <c r="NB818" s="167"/>
      <c r="NC818" s="167"/>
      <c r="ND818" s="167"/>
      <c r="NE818" s="167"/>
      <c r="NF818" s="167"/>
      <c r="NG818" s="167"/>
      <c r="NH818" s="167"/>
      <c r="NI818" s="167"/>
      <c r="NJ818" s="167"/>
      <c r="NK818" s="167"/>
      <c r="NL818" s="167"/>
      <c r="NM818" s="167"/>
      <c r="NN818" s="167"/>
      <c r="NO818" s="167"/>
      <c r="NP818" s="167"/>
      <c r="NQ818" s="167"/>
      <c r="NR818" s="167"/>
      <c r="NS818" s="167"/>
      <c r="NT818" s="167"/>
      <c r="NU818" s="167"/>
      <c r="NV818" s="167"/>
      <c r="NW818" s="167"/>
      <c r="NX818" s="167"/>
      <c r="NY818" s="167"/>
      <c r="NZ818" s="167"/>
      <c r="OA818" s="167"/>
      <c r="OB818" s="167"/>
      <c r="OC818" s="167"/>
      <c r="OD818" s="167"/>
      <c r="OE818" s="167"/>
      <c r="OF818" s="167"/>
      <c r="OG818" s="167"/>
      <c r="OH818" s="167"/>
      <c r="OI818" s="167"/>
      <c r="OJ818" s="167"/>
      <c r="OK818" s="167"/>
      <c r="OL818" s="167"/>
      <c r="OM818" s="167"/>
      <c r="ON818" s="167"/>
      <c r="OO818" s="167"/>
      <c r="OP818" s="167"/>
      <c r="OQ818" s="167"/>
      <c r="OR818" s="167"/>
      <c r="OS818" s="167"/>
      <c r="OT818" s="167"/>
      <c r="OU818" s="167"/>
      <c r="OV818" s="167"/>
      <c r="OW818" s="167"/>
      <c r="OX818" s="167"/>
      <c r="OY818" s="167"/>
      <c r="OZ818" s="167"/>
      <c r="PA818" s="167"/>
      <c r="PB818" s="167"/>
      <c r="PC818" s="167"/>
      <c r="PD818" s="167"/>
      <c r="PE818" s="167"/>
      <c r="PF818" s="167"/>
      <c r="PG818" s="167"/>
      <c r="PH818" s="167"/>
      <c r="PI818" s="167"/>
      <c r="PJ818" s="167"/>
      <c r="PK818" s="167"/>
      <c r="PL818" s="167"/>
      <c r="PM818" s="167"/>
      <c r="PN818" s="167"/>
      <c r="PO818" s="167"/>
      <c r="PP818" s="167"/>
      <c r="PQ818" s="167"/>
      <c r="PR818" s="167"/>
      <c r="PS818" s="167"/>
      <c r="PT818" s="167"/>
      <c r="PU818" s="167"/>
      <c r="PV818" s="167"/>
      <c r="PW818" s="167"/>
      <c r="PX818" s="167"/>
      <c r="PY818" s="167"/>
      <c r="PZ818" s="167"/>
      <c r="QA818" s="167"/>
      <c r="QB818" s="167"/>
      <c r="QC818" s="167"/>
      <c r="QD818" s="167"/>
      <c r="QE818" s="167"/>
      <c r="QF818" s="167"/>
      <c r="QG818" s="167"/>
      <c r="QH818" s="167"/>
      <c r="QI818" s="167"/>
      <c r="QJ818" s="167"/>
      <c r="QK818" s="167"/>
      <c r="QL818" s="167"/>
      <c r="QM818" s="167"/>
      <c r="QN818" s="167"/>
      <c r="QO818" s="167"/>
      <c r="QP818" s="167"/>
      <c r="QQ818" s="167"/>
      <c r="QR818" s="167"/>
      <c r="QS818" s="167"/>
      <c r="QT818" s="167"/>
      <c r="QU818" s="167"/>
      <c r="QV818" s="167"/>
      <c r="QW818" s="167"/>
      <c r="QX818" s="167"/>
      <c r="QY818" s="167"/>
      <c r="QZ818" s="167"/>
      <c r="RA818" s="167"/>
      <c r="RB818" s="167"/>
      <c r="RC818" s="167"/>
      <c r="RD818" s="167"/>
      <c r="RE818" s="167"/>
      <c r="RF818" s="167"/>
      <c r="RG818" s="167"/>
      <c r="RH818" s="167"/>
      <c r="RI818" s="167"/>
      <c r="RJ818" s="167"/>
      <c r="RK818" s="167"/>
      <c r="RL818" s="167"/>
      <c r="RM818" s="167"/>
      <c r="RN818" s="167"/>
      <c r="RO818" s="167"/>
      <c r="RP818" s="167"/>
      <c r="RQ818" s="167"/>
      <c r="RR818" s="167"/>
      <c r="RS818" s="167"/>
      <c r="RT818" s="167"/>
      <c r="RU818" s="167"/>
      <c r="RV818" s="167"/>
      <c r="RW818" s="167"/>
      <c r="RX818" s="167"/>
      <c r="RY818" s="167"/>
      <c r="RZ818" s="167"/>
      <c r="SA818" s="167"/>
      <c r="SB818" s="167"/>
      <c r="SC818" s="167"/>
      <c r="SD818" s="167"/>
      <c r="SE818" s="167"/>
      <c r="SF818" s="167"/>
      <c r="SG818" s="167"/>
      <c r="SH818" s="167"/>
      <c r="SI818" s="167"/>
      <c r="SJ818" s="167"/>
      <c r="SK818" s="167"/>
      <c r="SL818" s="167"/>
      <c r="SM818" s="167"/>
      <c r="SN818" s="167"/>
      <c r="SO818" s="167"/>
      <c r="SP818" s="167"/>
      <c r="SQ818" s="167"/>
      <c r="SR818" s="167"/>
      <c r="SS818" s="167"/>
      <c r="ST818" s="167"/>
      <c r="SU818" s="167"/>
      <c r="SV818" s="167"/>
      <c r="SW818" s="167"/>
      <c r="SX818" s="167"/>
      <c r="SY818" s="167"/>
      <c r="SZ818" s="167"/>
      <c r="TA818" s="167"/>
      <c r="TB818" s="167"/>
      <c r="TC818" s="167"/>
      <c r="TD818" s="167"/>
      <c r="TE818" s="167"/>
      <c r="TF818" s="167"/>
      <c r="TG818" s="167"/>
      <c r="TH818" s="167"/>
      <c r="TI818" s="167"/>
      <c r="TJ818" s="167"/>
      <c r="TK818" s="167"/>
      <c r="TL818" s="167"/>
      <c r="TM818" s="167"/>
      <c r="TN818" s="167"/>
      <c r="TO818" s="167"/>
      <c r="TP818" s="167"/>
      <c r="TQ818" s="167"/>
      <c r="TR818" s="167"/>
      <c r="TS818" s="167"/>
      <c r="TT818" s="167"/>
      <c r="TU818" s="167"/>
      <c r="TV818" s="167"/>
      <c r="TW818" s="167"/>
      <c r="TX818" s="167"/>
      <c r="TY818" s="167"/>
      <c r="TZ818" s="167"/>
      <c r="UA818" s="167"/>
      <c r="UB818" s="167"/>
      <c r="UC818" s="167"/>
      <c r="UD818" s="167"/>
      <c r="UE818" s="167"/>
      <c r="UF818" s="167"/>
      <c r="UG818" s="167"/>
      <c r="UH818" s="167"/>
      <c r="UI818" s="167"/>
      <c r="UJ818" s="167"/>
      <c r="UK818" s="167"/>
      <c r="UL818" s="167"/>
      <c r="UM818" s="167"/>
      <c r="UN818" s="167"/>
      <c r="UO818" s="167"/>
      <c r="UP818" s="167"/>
      <c r="UQ818" s="167"/>
      <c r="UR818" s="167"/>
      <c r="US818" s="167"/>
      <c r="UT818" s="167"/>
      <c r="UU818" s="167"/>
      <c r="UV818" s="167"/>
      <c r="UW818" s="167"/>
      <c r="UX818" s="167"/>
      <c r="UY818" s="167"/>
      <c r="UZ818" s="167"/>
      <c r="VA818" s="167"/>
      <c r="VB818" s="167"/>
      <c r="VC818" s="167"/>
      <c r="VD818" s="167"/>
      <c r="VE818" s="167"/>
      <c r="VF818" s="167"/>
      <c r="VG818" s="167"/>
      <c r="VH818" s="167"/>
      <c r="VI818" s="167"/>
      <c r="VJ818" s="167"/>
      <c r="VK818" s="167"/>
      <c r="VL818" s="167"/>
      <c r="VM818" s="167"/>
      <c r="VN818" s="167"/>
      <c r="VO818" s="167"/>
      <c r="VP818" s="167"/>
      <c r="VQ818" s="167"/>
      <c r="VR818" s="167"/>
      <c r="VS818" s="167"/>
      <c r="VT818" s="167"/>
      <c r="VU818" s="167"/>
      <c r="VV818" s="167"/>
      <c r="VW818" s="167"/>
      <c r="VX818" s="167"/>
      <c r="VY818" s="167"/>
      <c r="VZ818" s="167"/>
      <c r="WA818" s="167"/>
      <c r="WB818" s="167"/>
      <c r="WC818" s="167"/>
      <c r="WD818" s="167"/>
      <c r="WE818" s="167"/>
      <c r="WF818" s="167"/>
      <c r="WG818" s="167"/>
      <c r="WH818" s="167"/>
      <c r="WI818" s="167"/>
      <c r="WJ818" s="167"/>
      <c r="WK818" s="167"/>
      <c r="WL818" s="167"/>
      <c r="WM818" s="167"/>
      <c r="WN818" s="167"/>
      <c r="WO818" s="167"/>
      <c r="WP818" s="167"/>
      <c r="WQ818" s="167"/>
      <c r="WR818" s="167"/>
      <c r="WS818" s="167"/>
      <c r="WT818" s="167"/>
      <c r="WU818" s="167"/>
      <c r="WV818" s="167"/>
      <c r="WW818" s="167"/>
      <c r="WX818" s="167"/>
      <c r="WY818" s="167"/>
      <c r="WZ818" s="167"/>
      <c r="XA818" s="167"/>
      <c r="XB818" s="167"/>
      <c r="XC818" s="167"/>
      <c r="XD818" s="167"/>
      <c r="XE818" s="167"/>
      <c r="XF818" s="167"/>
      <c r="XG818" s="167"/>
      <c r="XH818" s="167"/>
      <c r="XI818" s="167"/>
      <c r="XJ818" s="167"/>
      <c r="XK818" s="167"/>
      <c r="XL818" s="167"/>
      <c r="XM818" s="167"/>
      <c r="XN818" s="167"/>
      <c r="XO818" s="167"/>
      <c r="XP818" s="167"/>
      <c r="XQ818" s="167"/>
      <c r="XR818" s="167"/>
      <c r="XS818" s="167"/>
      <c r="XT818" s="167"/>
      <c r="XU818" s="167"/>
      <c r="XV818" s="167"/>
      <c r="XW818" s="167"/>
      <c r="XX818" s="167"/>
      <c r="XY818" s="167"/>
      <c r="XZ818" s="167"/>
      <c r="YA818" s="167"/>
      <c r="YB818" s="167"/>
      <c r="YC818" s="167"/>
      <c r="YD818" s="167"/>
      <c r="YE818" s="167"/>
      <c r="YF818" s="167"/>
      <c r="YG818" s="167"/>
      <c r="YH818" s="167"/>
      <c r="YI818" s="167"/>
      <c r="YJ818" s="167"/>
      <c r="YK818" s="167"/>
      <c r="YL818" s="167"/>
      <c r="YM818" s="167"/>
      <c r="YN818" s="167"/>
      <c r="YO818" s="167"/>
      <c r="YP818" s="167"/>
      <c r="YQ818" s="167"/>
      <c r="YR818" s="167"/>
      <c r="YS818" s="167"/>
      <c r="YT818" s="167"/>
      <c r="YU818" s="167"/>
      <c r="YV818" s="167"/>
      <c r="YW818" s="167"/>
      <c r="YX818" s="167"/>
      <c r="YY818" s="167"/>
      <c r="YZ818" s="167"/>
      <c r="ZA818" s="167"/>
      <c r="ZB818" s="167"/>
      <c r="ZC818" s="167"/>
      <c r="ZD818" s="167"/>
      <c r="ZE818" s="167"/>
      <c r="ZF818" s="167"/>
      <c r="ZG818" s="167"/>
      <c r="ZH818" s="167"/>
      <c r="ZI818" s="167"/>
      <c r="ZJ818" s="167"/>
      <c r="ZK818" s="167"/>
      <c r="ZL818" s="167"/>
      <c r="ZM818" s="167"/>
      <c r="ZN818" s="167"/>
      <c r="ZO818" s="167"/>
      <c r="ZP818" s="167"/>
      <c r="ZQ818" s="167"/>
      <c r="ZR818" s="167"/>
      <c r="ZS818" s="167"/>
      <c r="ZT818" s="167"/>
      <c r="ZU818" s="167"/>
      <c r="ZV818" s="167"/>
      <c r="ZW818" s="167"/>
      <c r="ZX818" s="167"/>
      <c r="ZY818" s="167"/>
      <c r="ZZ818" s="167"/>
      <c r="AAA818" s="167"/>
      <c r="AAB818" s="167"/>
      <c r="AAC818" s="167"/>
      <c r="AAD818" s="167"/>
      <c r="AAE818" s="167"/>
      <c r="AAF818" s="167"/>
      <c r="AAG818" s="167"/>
      <c r="AAH818" s="167"/>
      <c r="AAI818" s="167"/>
      <c r="AAJ818" s="167"/>
      <c r="AAK818" s="167"/>
      <c r="AAL818" s="167"/>
      <c r="AAM818" s="167"/>
      <c r="AAN818" s="167"/>
      <c r="AAO818" s="167"/>
      <c r="AAP818" s="167"/>
      <c r="AAQ818" s="167"/>
      <c r="AAR818" s="167"/>
      <c r="AAS818" s="167"/>
      <c r="AAT818" s="167"/>
      <c r="AAU818" s="167"/>
      <c r="AAV818" s="167"/>
      <c r="AAW818" s="167"/>
      <c r="AAX818" s="167"/>
      <c r="AAY818" s="167"/>
      <c r="AAZ818" s="167"/>
      <c r="ABA818" s="167"/>
      <c r="ABB818" s="167"/>
      <c r="ABC818" s="167"/>
      <c r="ABD818" s="167"/>
      <c r="ABE818" s="167"/>
      <c r="ABF818" s="167"/>
      <c r="ABG818" s="167"/>
      <c r="ABH818" s="167"/>
      <c r="ABI818" s="167"/>
      <c r="ABJ818" s="167"/>
      <c r="ABK818" s="167"/>
      <c r="ABL818" s="167"/>
      <c r="ABM818" s="167"/>
      <c r="ABN818" s="167"/>
      <c r="ABO818" s="167"/>
      <c r="ABP818" s="167"/>
      <c r="ABQ818" s="167"/>
      <c r="ABR818" s="167"/>
      <c r="ABS818" s="167"/>
      <c r="ABT818" s="167"/>
      <c r="ABU818" s="167"/>
      <c r="ABV818" s="167"/>
      <c r="ABW818" s="167"/>
      <c r="ABX818" s="167"/>
      <c r="ABY818" s="167"/>
      <c r="ABZ818" s="167"/>
      <c r="ACA818" s="167"/>
      <c r="ACB818" s="167"/>
      <c r="ACC818" s="167"/>
      <c r="ACD818" s="167"/>
      <c r="ACE818" s="167"/>
      <c r="ACF818" s="167"/>
      <c r="ACG818" s="167"/>
      <c r="ACH818" s="167"/>
      <c r="ACI818" s="167"/>
      <c r="ACJ818" s="167"/>
      <c r="ACK818" s="167"/>
      <c r="ACL818" s="167"/>
      <c r="ACM818" s="167"/>
      <c r="ACN818" s="167"/>
      <c r="ACO818" s="167"/>
      <c r="ACP818" s="167"/>
      <c r="ACQ818" s="167"/>
      <c r="ACR818" s="167"/>
      <c r="ACS818" s="167"/>
      <c r="ACT818" s="167"/>
      <c r="ACU818" s="167"/>
      <c r="ACV818" s="167"/>
      <c r="ACW818" s="167"/>
      <c r="ACX818" s="167"/>
      <c r="ACY818" s="167"/>
      <c r="ACZ818" s="167"/>
      <c r="ADA818" s="167"/>
      <c r="ADB818" s="167"/>
      <c r="ADC818" s="167"/>
      <c r="ADD818" s="167"/>
      <c r="ADE818" s="167"/>
      <c r="ADF818" s="167"/>
      <c r="ADG818" s="167"/>
      <c r="ADH818" s="167"/>
      <c r="ADI818" s="167"/>
      <c r="ADJ818" s="167"/>
      <c r="ADK818" s="167"/>
      <c r="ADL818" s="167"/>
      <c r="ADM818" s="167"/>
      <c r="ADN818" s="167"/>
      <c r="ADO818" s="167"/>
      <c r="ADP818" s="167"/>
      <c r="ADQ818" s="167"/>
      <c r="ADR818" s="167"/>
      <c r="ADS818" s="167"/>
      <c r="ADT818" s="167"/>
      <c r="ADU818" s="167"/>
      <c r="ADV818" s="167"/>
      <c r="ADW818" s="167"/>
      <c r="ADX818" s="167"/>
      <c r="ADY818" s="167"/>
      <c r="ADZ818" s="167"/>
      <c r="AEA818" s="167"/>
      <c r="AEB818" s="167"/>
      <c r="AEC818" s="167"/>
      <c r="AED818" s="167"/>
      <c r="AEE818" s="167"/>
      <c r="AEF818" s="167"/>
      <c r="AEG818" s="167"/>
      <c r="AEH818" s="167"/>
      <c r="AEI818" s="167"/>
      <c r="AEJ818" s="167"/>
      <c r="AEK818" s="167"/>
      <c r="AEL818" s="167"/>
      <c r="AEM818" s="167"/>
      <c r="AEN818" s="167"/>
      <c r="AEO818" s="167"/>
      <c r="AEP818" s="167"/>
      <c r="AEQ818" s="167"/>
      <c r="AER818" s="167"/>
      <c r="AES818" s="167"/>
      <c r="AET818" s="167"/>
      <c r="AEU818" s="167"/>
      <c r="AEV818" s="167"/>
      <c r="AEW818" s="167"/>
      <c r="AEX818" s="167"/>
      <c r="AEY818" s="167"/>
      <c r="AEZ818" s="167"/>
      <c r="AFA818" s="167"/>
      <c r="AFB818" s="167"/>
      <c r="AFC818" s="167"/>
      <c r="AFD818" s="167"/>
      <c r="AFE818" s="167"/>
      <c r="AFF818" s="167"/>
      <c r="AFG818" s="167"/>
      <c r="AFH818" s="167"/>
      <c r="AFI818" s="167"/>
      <c r="AFJ818" s="167"/>
      <c r="AFK818" s="167"/>
      <c r="AFL818" s="167"/>
      <c r="AFM818" s="167"/>
      <c r="AFN818" s="167"/>
      <c r="AFO818" s="167"/>
      <c r="AFP818" s="167"/>
      <c r="AFQ818" s="167"/>
      <c r="AFR818" s="167"/>
      <c r="AFS818" s="167"/>
      <c r="AFT818" s="167"/>
      <c r="AFU818" s="167"/>
      <c r="AFV818" s="167"/>
      <c r="AFW818" s="167"/>
      <c r="AFX818" s="167"/>
      <c r="AFY818" s="167"/>
      <c r="AFZ818" s="167"/>
      <c r="AGA818" s="167"/>
      <c r="AGB818" s="167"/>
      <c r="AGC818" s="167"/>
      <c r="AGD818" s="167"/>
      <c r="AGE818" s="167"/>
      <c r="AGF818" s="167"/>
      <c r="AGG818" s="167"/>
      <c r="AGH818" s="167"/>
      <c r="AGI818" s="167"/>
      <c r="AGJ818" s="167"/>
      <c r="AGK818" s="167"/>
      <c r="AGL818" s="167"/>
      <c r="AGM818" s="167"/>
      <c r="AGN818" s="167"/>
      <c r="AGO818" s="167"/>
      <c r="AGP818" s="167"/>
      <c r="AGQ818" s="167"/>
      <c r="AGR818" s="167"/>
      <c r="AGS818" s="167"/>
      <c r="AGT818" s="167"/>
      <c r="AGU818" s="167"/>
      <c r="AGV818" s="167"/>
      <c r="AGW818" s="167"/>
      <c r="AGX818" s="167"/>
      <c r="AGY818" s="167"/>
      <c r="AGZ818" s="167"/>
      <c r="AHA818" s="167"/>
      <c r="AHB818" s="167"/>
      <c r="AHC818" s="167"/>
      <c r="AHD818" s="167"/>
      <c r="AHE818" s="167"/>
      <c r="AHF818" s="167"/>
      <c r="AHG818" s="167"/>
      <c r="AHH818" s="167"/>
      <c r="AHI818" s="167"/>
      <c r="AHJ818" s="167"/>
      <c r="AHK818" s="167"/>
      <c r="AHL818" s="167"/>
      <c r="AHM818" s="167"/>
      <c r="AHN818" s="167"/>
      <c r="AHO818" s="167"/>
      <c r="AHP818" s="167"/>
      <c r="AHQ818" s="167"/>
      <c r="AHR818" s="167"/>
      <c r="AHS818" s="167"/>
      <c r="AHT818" s="167"/>
      <c r="AHU818" s="167"/>
      <c r="AHV818" s="167"/>
      <c r="AHW818" s="167"/>
      <c r="AHX818" s="167"/>
      <c r="AHY818" s="167"/>
      <c r="AHZ818" s="167"/>
      <c r="AIA818" s="167"/>
      <c r="AIB818" s="167"/>
      <c r="AIC818" s="167"/>
      <c r="AID818" s="167"/>
      <c r="AIE818" s="167"/>
      <c r="AIF818" s="167"/>
      <c r="AIG818" s="167"/>
      <c r="AIH818" s="167"/>
      <c r="AII818" s="167"/>
      <c r="AIJ818" s="167"/>
      <c r="AIK818" s="167"/>
      <c r="AIL818" s="167"/>
      <c r="AIM818" s="167"/>
      <c r="AIN818" s="167"/>
      <c r="AIO818" s="167"/>
      <c r="AIP818" s="167"/>
      <c r="AIQ818" s="167"/>
      <c r="AIR818" s="167"/>
      <c r="AIS818" s="167"/>
      <c r="AIT818" s="167"/>
      <c r="AIU818" s="167"/>
      <c r="AIV818" s="167"/>
      <c r="AIW818" s="167"/>
      <c r="AIX818" s="167"/>
      <c r="AIY818" s="167"/>
      <c r="AIZ818" s="167"/>
      <c r="AJA818" s="167"/>
      <c r="AJB818" s="167"/>
      <c r="AJC818" s="167"/>
      <c r="AJD818" s="167"/>
      <c r="AJE818" s="167"/>
      <c r="AJF818" s="167"/>
      <c r="AJG818" s="167"/>
      <c r="AJH818" s="167"/>
      <c r="AJI818" s="167"/>
      <c r="AJJ818" s="167"/>
      <c r="AJK818" s="167"/>
      <c r="AJL818" s="167"/>
      <c r="AJM818" s="167"/>
      <c r="AJN818" s="167"/>
      <c r="AJO818" s="167"/>
      <c r="AJP818" s="167"/>
      <c r="AJQ818" s="167"/>
      <c r="AJR818" s="167"/>
      <c r="AJS818" s="167"/>
      <c r="AJT818" s="167"/>
      <c r="AJU818" s="167"/>
      <c r="AJV818" s="167"/>
      <c r="AJW818" s="167"/>
      <c r="AJX818" s="167"/>
      <c r="AJY818" s="167"/>
      <c r="AJZ818" s="167"/>
      <c r="AKA818" s="167"/>
      <c r="AKB818" s="167"/>
      <c r="AKC818" s="167"/>
      <c r="AKD818" s="167"/>
      <c r="AKE818" s="167"/>
      <c r="AKF818" s="167"/>
      <c r="AKG818" s="167"/>
      <c r="AKH818" s="167"/>
      <c r="AKI818" s="167"/>
      <c r="AKJ818" s="167"/>
      <c r="AKK818" s="167"/>
      <c r="AKL818" s="167"/>
      <c r="AKM818" s="167"/>
      <c r="AKN818" s="167"/>
      <c r="AKO818" s="167"/>
      <c r="AKP818" s="167"/>
      <c r="AKQ818" s="167"/>
      <c r="AKR818" s="167"/>
      <c r="AKS818" s="167"/>
      <c r="AKT818" s="167"/>
      <c r="AKU818" s="167"/>
      <c r="AKV818" s="167"/>
      <c r="AKW818" s="167"/>
      <c r="AKX818" s="167"/>
      <c r="AKY818" s="167"/>
      <c r="AKZ818" s="167"/>
      <c r="ALA818" s="167"/>
      <c r="ALB818" s="167"/>
      <c r="ALC818" s="167"/>
      <c r="ALD818" s="167"/>
      <c r="ALE818" s="167"/>
      <c r="ALF818" s="167"/>
      <c r="ALG818" s="167"/>
      <c r="ALH818" s="167"/>
      <c r="ALI818" s="167"/>
      <c r="ALJ818" s="167"/>
      <c r="ALK818" s="167"/>
      <c r="ALL818" s="167"/>
      <c r="ALM818" s="167"/>
      <c r="ALN818" s="167"/>
      <c r="ALO818" s="167"/>
      <c r="ALP818" s="167"/>
      <c r="ALQ818" s="167"/>
      <c r="ALR818" s="167"/>
      <c r="ALS818" s="167"/>
      <c r="ALT818" s="167"/>
      <c r="ALU818" s="167"/>
      <c r="ALV818" s="167"/>
      <c r="ALW818" s="167"/>
      <c r="ALX818" s="167"/>
      <c r="ALY818" s="167"/>
      <c r="ALZ818" s="167"/>
      <c r="AMA818" s="167"/>
      <c r="AMB818" s="167"/>
      <c r="AMC818" s="167"/>
      <c r="AMD818" s="167"/>
      <c r="AME818" s="167"/>
      <c r="AMF818" s="167"/>
      <c r="AMG818" s="167"/>
      <c r="AMH818" s="167"/>
      <c r="AMI818" s="167"/>
      <c r="AMJ818" s="167"/>
      <c r="AMK818" s="167"/>
    </row>
    <row r="819" spans="1:1025" s="18" customFormat="1">
      <c r="A819" s="54" t="s">
        <v>24</v>
      </c>
      <c r="B819" s="54" t="s">
        <v>99</v>
      </c>
      <c r="C819" s="54">
        <v>22</v>
      </c>
      <c r="D819" s="54"/>
      <c r="E819" s="54"/>
      <c r="F819" s="34"/>
      <c r="G819" s="54"/>
      <c r="H819" s="54"/>
      <c r="I819" s="54"/>
      <c r="J819" s="54"/>
      <c r="K819" s="54"/>
      <c r="L819" s="34"/>
      <c r="M819" s="54"/>
      <c r="N819" s="54"/>
      <c r="O819" s="54"/>
      <c r="P819" s="54"/>
      <c r="Q819" s="54"/>
      <c r="R819" s="34"/>
      <c r="S819" s="54"/>
      <c r="T819" s="54"/>
      <c r="U819" s="54"/>
      <c r="V819" s="54"/>
      <c r="W819" s="54"/>
      <c r="X819" s="3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62"/>
      <c r="BC819" s="62"/>
      <c r="BD819" s="62"/>
      <c r="BE819" s="62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  <c r="BT819" s="62"/>
      <c r="BU819" s="62"/>
      <c r="BV819" s="62"/>
      <c r="BW819" s="62"/>
      <c r="BX819" s="62"/>
      <c r="BY819" s="62"/>
      <c r="BZ819" s="62"/>
      <c r="CA819" s="62"/>
      <c r="CB819" s="62"/>
      <c r="CC819" s="62"/>
      <c r="CD819" s="62"/>
      <c r="CE819" s="62"/>
      <c r="CF819" s="62"/>
      <c r="CG819" s="62"/>
      <c r="CH819" s="62"/>
      <c r="CI819" s="62"/>
      <c r="CJ819" s="62"/>
      <c r="CK819" s="62"/>
      <c r="CL819" s="62"/>
      <c r="CM819" s="62"/>
      <c r="CN819" s="62"/>
      <c r="CO819" s="62"/>
      <c r="CP819" s="62"/>
      <c r="CQ819" s="62"/>
      <c r="CR819" s="62"/>
      <c r="CS819" s="62"/>
      <c r="CT819" s="62"/>
      <c r="CU819" s="62"/>
      <c r="CV819" s="62"/>
      <c r="CW819" s="62"/>
      <c r="CX819" s="62"/>
      <c r="CY819" s="62"/>
      <c r="CZ819" s="62"/>
      <c r="DA819" s="62"/>
      <c r="DB819" s="62"/>
      <c r="DC819" s="62"/>
      <c r="DD819" s="62"/>
      <c r="DE819" s="62"/>
      <c r="DF819" s="62"/>
      <c r="DG819" s="62"/>
      <c r="DH819" s="62"/>
      <c r="DI819" s="62"/>
      <c r="DJ819" s="62"/>
      <c r="DK819" s="62"/>
      <c r="DL819" s="62"/>
      <c r="DM819" s="62"/>
      <c r="DN819" s="62"/>
      <c r="DO819" s="62"/>
      <c r="DP819" s="62"/>
      <c r="DQ819" s="62"/>
      <c r="DR819" s="62"/>
      <c r="DS819" s="62"/>
      <c r="DT819" s="62"/>
      <c r="DU819" s="62"/>
      <c r="DV819" s="62"/>
      <c r="DW819" s="62"/>
      <c r="DX819" s="62"/>
      <c r="DY819" s="62"/>
      <c r="DZ819" s="62"/>
      <c r="EA819" s="62"/>
      <c r="EB819" s="62"/>
      <c r="EC819" s="62"/>
      <c r="ED819" s="62"/>
      <c r="EE819" s="62"/>
      <c r="EF819" s="62"/>
      <c r="EG819" s="62"/>
      <c r="EH819" s="62"/>
      <c r="EI819" s="62"/>
      <c r="EJ819" s="62"/>
      <c r="EK819" s="62"/>
      <c r="EL819" s="62"/>
      <c r="EM819" s="62"/>
      <c r="EN819" s="62"/>
      <c r="EO819" s="62"/>
      <c r="EP819" s="62"/>
      <c r="EQ819" s="62"/>
      <c r="ER819" s="62"/>
      <c r="ES819" s="62"/>
      <c r="ET819" s="62"/>
      <c r="EU819" s="62"/>
      <c r="EV819" s="62"/>
      <c r="EW819" s="62"/>
      <c r="EX819" s="62"/>
      <c r="EY819" s="62"/>
      <c r="EZ819" s="62"/>
      <c r="FA819" s="62"/>
      <c r="FB819" s="62"/>
      <c r="FC819" s="62"/>
      <c r="FD819" s="62"/>
      <c r="FE819" s="62"/>
      <c r="FF819" s="62"/>
      <c r="FG819" s="62"/>
      <c r="FH819" s="62"/>
      <c r="FI819" s="62"/>
      <c r="FJ819" s="62"/>
      <c r="FK819" s="62"/>
      <c r="FL819" s="62"/>
      <c r="FM819" s="62"/>
      <c r="FN819" s="62"/>
      <c r="FO819" s="62"/>
      <c r="FP819" s="62"/>
      <c r="FQ819" s="62"/>
      <c r="FR819" s="62"/>
      <c r="FS819" s="62"/>
      <c r="FT819" s="62"/>
      <c r="FU819" s="62"/>
      <c r="FV819" s="62"/>
      <c r="FW819" s="62"/>
      <c r="FX819" s="62"/>
      <c r="FY819" s="62"/>
      <c r="FZ819" s="62"/>
      <c r="GA819" s="62"/>
      <c r="GB819" s="62"/>
      <c r="GC819" s="62"/>
      <c r="GD819" s="62"/>
      <c r="GE819" s="62"/>
      <c r="GF819" s="62"/>
      <c r="GG819" s="62"/>
      <c r="GH819" s="62"/>
      <c r="GI819" s="62"/>
      <c r="GJ819" s="62"/>
      <c r="GK819" s="62"/>
      <c r="GL819" s="62"/>
      <c r="GM819" s="62"/>
      <c r="GN819" s="62"/>
      <c r="GO819" s="62"/>
      <c r="GP819" s="62"/>
      <c r="GQ819" s="62"/>
      <c r="GR819" s="62"/>
      <c r="GS819" s="62"/>
      <c r="GT819" s="62"/>
      <c r="GU819" s="62"/>
      <c r="GV819" s="62"/>
      <c r="GW819" s="62"/>
      <c r="GX819" s="62"/>
      <c r="GY819" s="62"/>
      <c r="GZ819" s="62"/>
      <c r="HA819" s="62"/>
      <c r="HB819" s="62"/>
      <c r="HC819" s="62"/>
      <c r="HD819" s="62"/>
      <c r="HE819" s="62"/>
      <c r="HF819" s="62"/>
      <c r="HG819" s="62"/>
      <c r="HH819" s="62"/>
      <c r="HI819" s="62"/>
      <c r="HJ819" s="62"/>
      <c r="HK819" s="62"/>
      <c r="HL819" s="62"/>
      <c r="HM819" s="62"/>
      <c r="HN819" s="62"/>
      <c r="HO819" s="62"/>
      <c r="HP819" s="62"/>
      <c r="HQ819" s="62"/>
      <c r="HR819" s="62"/>
      <c r="HS819" s="62"/>
      <c r="HT819" s="62"/>
      <c r="HU819" s="62"/>
      <c r="HV819" s="62"/>
      <c r="HW819" s="62"/>
      <c r="HX819" s="62"/>
      <c r="HY819" s="62"/>
      <c r="HZ819" s="62"/>
      <c r="IA819" s="62"/>
      <c r="IB819" s="62"/>
      <c r="IC819" s="62"/>
      <c r="ID819" s="62"/>
      <c r="IE819" s="62"/>
      <c r="IF819" s="62"/>
      <c r="IG819" s="62"/>
      <c r="IH819" s="62"/>
      <c r="II819" s="62"/>
      <c r="IJ819" s="62"/>
      <c r="IK819" s="62"/>
      <c r="IL819" s="62"/>
      <c r="IM819" s="62"/>
      <c r="IN819" s="62"/>
      <c r="IO819" s="62"/>
      <c r="IP819" s="62"/>
      <c r="IQ819" s="62"/>
      <c r="IR819" s="62"/>
      <c r="IS819" s="62"/>
      <c r="IT819" s="62"/>
      <c r="IU819" s="62"/>
      <c r="IV819" s="62"/>
      <c r="IW819" s="62"/>
      <c r="IX819" s="62"/>
      <c r="IY819" s="62"/>
      <c r="IZ819" s="62"/>
      <c r="JA819" s="62"/>
      <c r="JB819" s="62"/>
      <c r="JC819" s="62"/>
      <c r="JD819" s="62"/>
      <c r="JE819" s="62"/>
      <c r="JF819" s="62"/>
      <c r="JG819" s="62"/>
      <c r="JH819" s="62"/>
      <c r="JI819" s="62"/>
      <c r="JJ819" s="62"/>
      <c r="JK819" s="62"/>
      <c r="JL819" s="62"/>
      <c r="JM819" s="62"/>
      <c r="JN819" s="62"/>
      <c r="JO819" s="62"/>
      <c r="JP819" s="62"/>
      <c r="JQ819" s="62"/>
      <c r="JR819" s="62"/>
      <c r="JS819" s="62"/>
      <c r="JT819" s="62"/>
      <c r="JU819" s="62"/>
      <c r="JV819" s="62"/>
      <c r="JW819" s="62"/>
      <c r="JX819" s="62"/>
      <c r="JY819" s="62"/>
      <c r="JZ819" s="62"/>
      <c r="KA819" s="62"/>
      <c r="KB819" s="62"/>
      <c r="KC819" s="62"/>
      <c r="KD819" s="62"/>
      <c r="KE819" s="62"/>
      <c r="KF819" s="62"/>
      <c r="KG819" s="62"/>
      <c r="KH819" s="62"/>
      <c r="KI819" s="62"/>
      <c r="KJ819" s="62"/>
      <c r="KK819" s="62"/>
      <c r="KL819" s="62"/>
      <c r="KM819" s="62"/>
      <c r="KN819" s="62"/>
      <c r="KO819" s="62"/>
      <c r="KP819" s="62"/>
      <c r="KQ819" s="62"/>
      <c r="KR819" s="62"/>
      <c r="KS819" s="62"/>
      <c r="KT819" s="62"/>
      <c r="KU819" s="62"/>
      <c r="KV819" s="62"/>
      <c r="KW819" s="62"/>
      <c r="KX819" s="62"/>
      <c r="KY819" s="62"/>
      <c r="KZ819" s="62"/>
      <c r="LA819" s="62"/>
      <c r="LB819" s="62"/>
      <c r="LC819" s="62"/>
      <c r="LD819" s="62"/>
      <c r="LE819" s="62"/>
      <c r="LF819" s="62"/>
      <c r="LG819" s="62"/>
      <c r="LH819" s="62"/>
      <c r="LI819" s="62"/>
      <c r="LJ819" s="62"/>
      <c r="LK819" s="62"/>
      <c r="LL819" s="62"/>
      <c r="LM819" s="62"/>
      <c r="LN819" s="62"/>
      <c r="LO819" s="62"/>
      <c r="LP819" s="62"/>
      <c r="LQ819" s="62"/>
      <c r="LR819" s="62"/>
      <c r="LS819" s="62"/>
      <c r="LT819" s="62"/>
      <c r="LU819" s="62"/>
      <c r="LV819" s="62"/>
      <c r="LW819" s="62"/>
      <c r="LX819" s="62"/>
      <c r="LY819" s="62"/>
      <c r="LZ819" s="62"/>
      <c r="MA819" s="62"/>
      <c r="MB819" s="62"/>
      <c r="MC819" s="62"/>
      <c r="MD819" s="62"/>
      <c r="ME819" s="62"/>
      <c r="MF819" s="62"/>
      <c r="MG819" s="62"/>
      <c r="MH819" s="62"/>
      <c r="MI819" s="62"/>
      <c r="MJ819" s="62"/>
      <c r="MK819" s="62"/>
      <c r="ML819" s="62"/>
      <c r="MM819" s="62"/>
      <c r="MN819" s="62"/>
      <c r="MO819" s="62"/>
      <c r="MP819" s="62"/>
      <c r="MQ819" s="62"/>
      <c r="MR819" s="62"/>
      <c r="MS819" s="62"/>
      <c r="MT819" s="62"/>
      <c r="MU819" s="62"/>
      <c r="MV819" s="62"/>
      <c r="MW819" s="62"/>
      <c r="MX819" s="62"/>
      <c r="MY819" s="62"/>
      <c r="MZ819" s="62"/>
      <c r="NA819" s="62"/>
      <c r="NB819" s="62"/>
      <c r="NC819" s="62"/>
      <c r="ND819" s="62"/>
      <c r="NE819" s="62"/>
      <c r="NF819" s="62"/>
      <c r="NG819" s="62"/>
      <c r="NH819" s="62"/>
      <c r="NI819" s="62"/>
      <c r="NJ819" s="62"/>
      <c r="NK819" s="62"/>
      <c r="NL819" s="62"/>
      <c r="NM819" s="62"/>
      <c r="NN819" s="62"/>
      <c r="NO819" s="62"/>
      <c r="NP819" s="62"/>
      <c r="NQ819" s="62"/>
      <c r="NR819" s="62"/>
      <c r="NS819" s="62"/>
      <c r="NT819" s="62"/>
      <c r="NU819" s="62"/>
      <c r="NV819" s="62"/>
      <c r="NW819" s="62"/>
      <c r="NX819" s="62"/>
      <c r="NY819" s="62"/>
      <c r="NZ819" s="62"/>
      <c r="OA819" s="62"/>
      <c r="OB819" s="62"/>
      <c r="OC819" s="62"/>
      <c r="OD819" s="62"/>
      <c r="OE819" s="62"/>
      <c r="OF819" s="62"/>
      <c r="OG819" s="62"/>
      <c r="OH819" s="62"/>
      <c r="OI819" s="62"/>
      <c r="OJ819" s="62"/>
      <c r="OK819" s="62"/>
      <c r="OL819" s="62"/>
      <c r="OM819" s="62"/>
      <c r="ON819" s="62"/>
      <c r="OO819" s="62"/>
      <c r="OP819" s="62"/>
      <c r="OQ819" s="62"/>
      <c r="OR819" s="62"/>
      <c r="OS819" s="62"/>
      <c r="OT819" s="62"/>
      <c r="OU819" s="62"/>
      <c r="OV819" s="62"/>
      <c r="OW819" s="62"/>
      <c r="OX819" s="62"/>
      <c r="OY819" s="62"/>
      <c r="OZ819" s="62"/>
      <c r="PA819" s="62"/>
      <c r="PB819" s="62"/>
      <c r="PC819" s="62"/>
      <c r="PD819" s="62"/>
      <c r="PE819" s="62"/>
      <c r="PF819" s="62"/>
      <c r="PG819" s="62"/>
      <c r="PH819" s="62"/>
      <c r="PI819" s="62"/>
      <c r="PJ819" s="62"/>
      <c r="PK819" s="62"/>
      <c r="PL819" s="62"/>
      <c r="PM819" s="62"/>
      <c r="PN819" s="62"/>
      <c r="PO819" s="62"/>
      <c r="PP819" s="62"/>
      <c r="PQ819" s="62"/>
      <c r="PR819" s="62"/>
      <c r="PS819" s="62"/>
      <c r="PT819" s="62"/>
      <c r="PU819" s="62"/>
      <c r="PV819" s="62"/>
      <c r="PW819" s="62"/>
      <c r="PX819" s="62"/>
      <c r="PY819" s="62"/>
      <c r="PZ819" s="62"/>
      <c r="QA819" s="62"/>
      <c r="QB819" s="62"/>
      <c r="QC819" s="62"/>
      <c r="QD819" s="62"/>
      <c r="QE819" s="62"/>
      <c r="QF819" s="62"/>
      <c r="QG819" s="62"/>
      <c r="QH819" s="62"/>
      <c r="QI819" s="62"/>
      <c r="QJ819" s="62"/>
      <c r="QK819" s="62"/>
      <c r="QL819" s="62"/>
      <c r="QM819" s="62"/>
      <c r="QN819" s="62"/>
      <c r="QO819" s="62"/>
      <c r="QP819" s="62"/>
      <c r="QQ819" s="62"/>
      <c r="QR819" s="62"/>
      <c r="QS819" s="62"/>
      <c r="QT819" s="62"/>
      <c r="QU819" s="62"/>
      <c r="QV819" s="62"/>
      <c r="QW819" s="62"/>
      <c r="QX819" s="62"/>
      <c r="QY819" s="62"/>
      <c r="QZ819" s="62"/>
      <c r="RA819" s="62"/>
      <c r="RB819" s="62"/>
      <c r="RC819" s="62"/>
      <c r="RD819" s="62"/>
      <c r="RE819" s="62"/>
      <c r="RF819" s="62"/>
      <c r="RG819" s="62"/>
      <c r="RH819" s="62"/>
      <c r="RI819" s="62"/>
      <c r="RJ819" s="62"/>
      <c r="RK819" s="62"/>
      <c r="RL819" s="62"/>
      <c r="RM819" s="62"/>
      <c r="RN819" s="62"/>
      <c r="RO819" s="62"/>
      <c r="RP819" s="62"/>
      <c r="RQ819" s="62"/>
      <c r="RR819" s="62"/>
      <c r="RS819" s="62"/>
      <c r="RT819" s="62"/>
      <c r="RU819" s="62"/>
      <c r="RV819" s="62"/>
      <c r="RW819" s="62"/>
      <c r="RX819" s="62"/>
      <c r="RY819" s="62"/>
      <c r="RZ819" s="62"/>
      <c r="SA819" s="62"/>
      <c r="SB819" s="62"/>
      <c r="SC819" s="62"/>
      <c r="SD819" s="62"/>
      <c r="SE819" s="62"/>
      <c r="SF819" s="62"/>
      <c r="SG819" s="62"/>
      <c r="SH819" s="62"/>
      <c r="SI819" s="62"/>
      <c r="SJ819" s="62"/>
      <c r="SK819" s="62"/>
      <c r="SL819" s="62"/>
      <c r="SM819" s="62"/>
      <c r="SN819" s="62"/>
      <c r="SO819" s="62"/>
      <c r="SP819" s="62"/>
      <c r="SQ819" s="62"/>
      <c r="SR819" s="62"/>
      <c r="SS819" s="62"/>
      <c r="ST819" s="62"/>
      <c r="SU819" s="62"/>
      <c r="SV819" s="62"/>
      <c r="SW819" s="62"/>
      <c r="SX819" s="62"/>
      <c r="SY819" s="62"/>
      <c r="SZ819" s="62"/>
      <c r="TA819" s="62"/>
      <c r="TB819" s="62"/>
      <c r="TC819" s="62"/>
      <c r="TD819" s="62"/>
      <c r="TE819" s="62"/>
      <c r="TF819" s="62"/>
      <c r="TG819" s="62"/>
      <c r="TH819" s="62"/>
      <c r="TI819" s="62"/>
      <c r="TJ819" s="62"/>
      <c r="TK819" s="62"/>
      <c r="TL819" s="62"/>
      <c r="TM819" s="62"/>
      <c r="TN819" s="62"/>
      <c r="TO819" s="62"/>
      <c r="TP819" s="62"/>
      <c r="TQ819" s="62"/>
      <c r="TR819" s="62"/>
      <c r="TS819" s="62"/>
      <c r="TT819" s="62"/>
      <c r="TU819" s="62"/>
      <c r="TV819" s="62"/>
      <c r="TW819" s="62"/>
      <c r="TX819" s="62"/>
      <c r="TY819" s="62"/>
      <c r="TZ819" s="62"/>
      <c r="UA819" s="62"/>
      <c r="UB819" s="62"/>
      <c r="UC819" s="62"/>
      <c r="UD819" s="62"/>
      <c r="UE819" s="62"/>
      <c r="UF819" s="62"/>
      <c r="UG819" s="62"/>
      <c r="UH819" s="62"/>
      <c r="UI819" s="62"/>
      <c r="UJ819" s="62"/>
      <c r="UK819" s="62"/>
      <c r="UL819" s="62"/>
      <c r="UM819" s="62"/>
      <c r="UN819" s="62"/>
      <c r="UO819" s="62"/>
      <c r="UP819" s="62"/>
      <c r="UQ819" s="62"/>
      <c r="UR819" s="62"/>
      <c r="US819" s="62"/>
      <c r="UT819" s="62"/>
      <c r="UU819" s="62"/>
      <c r="UV819" s="62"/>
      <c r="UW819" s="62"/>
      <c r="UX819" s="62"/>
      <c r="UY819" s="62"/>
      <c r="UZ819" s="62"/>
      <c r="VA819" s="62"/>
      <c r="VB819" s="62"/>
      <c r="VC819" s="62"/>
      <c r="VD819" s="62"/>
      <c r="VE819" s="62"/>
      <c r="VF819" s="62"/>
      <c r="VG819" s="62"/>
      <c r="VH819" s="62"/>
      <c r="VI819" s="62"/>
      <c r="VJ819" s="62"/>
      <c r="VK819" s="62"/>
      <c r="VL819" s="62"/>
      <c r="VM819" s="62"/>
      <c r="VN819" s="62"/>
      <c r="VO819" s="62"/>
      <c r="VP819" s="62"/>
      <c r="VQ819" s="62"/>
      <c r="VR819" s="62"/>
      <c r="VS819" s="62"/>
      <c r="VT819" s="62"/>
      <c r="VU819" s="62"/>
      <c r="VV819" s="62"/>
      <c r="VW819" s="62"/>
      <c r="VX819" s="62"/>
      <c r="VY819" s="62"/>
      <c r="VZ819" s="62"/>
      <c r="WA819" s="62"/>
      <c r="WB819" s="62"/>
      <c r="WC819" s="62"/>
      <c r="WD819" s="62"/>
      <c r="WE819" s="62"/>
      <c r="WF819" s="62"/>
      <c r="WG819" s="62"/>
      <c r="WH819" s="62"/>
      <c r="WI819" s="62"/>
      <c r="WJ819" s="62"/>
      <c r="WK819" s="62"/>
      <c r="WL819" s="62"/>
      <c r="WM819" s="62"/>
      <c r="WN819" s="62"/>
      <c r="WO819" s="62"/>
      <c r="WP819" s="62"/>
      <c r="WQ819" s="62"/>
      <c r="WR819" s="62"/>
      <c r="WS819" s="62"/>
      <c r="WT819" s="62"/>
      <c r="WU819" s="62"/>
      <c r="WV819" s="62"/>
      <c r="WW819" s="62"/>
      <c r="WX819" s="62"/>
      <c r="WY819" s="62"/>
      <c r="WZ819" s="62"/>
      <c r="XA819" s="62"/>
      <c r="XB819" s="62"/>
      <c r="XC819" s="62"/>
      <c r="XD819" s="62"/>
      <c r="XE819" s="62"/>
      <c r="XF819" s="62"/>
      <c r="XG819" s="62"/>
      <c r="XH819" s="62"/>
      <c r="XI819" s="62"/>
      <c r="XJ819" s="62"/>
      <c r="XK819" s="62"/>
      <c r="XL819" s="62"/>
      <c r="XM819" s="62"/>
      <c r="XN819" s="62"/>
      <c r="XO819" s="62"/>
      <c r="XP819" s="62"/>
      <c r="XQ819" s="62"/>
      <c r="XR819" s="62"/>
      <c r="XS819" s="62"/>
      <c r="XT819" s="62"/>
      <c r="XU819" s="62"/>
      <c r="XV819" s="62"/>
      <c r="XW819" s="62"/>
      <c r="XX819" s="62"/>
      <c r="XY819" s="62"/>
      <c r="XZ819" s="62"/>
      <c r="YA819" s="62"/>
      <c r="YB819" s="62"/>
      <c r="YC819" s="62"/>
      <c r="YD819" s="62"/>
      <c r="YE819" s="62"/>
      <c r="YF819" s="62"/>
      <c r="YG819" s="62"/>
      <c r="YH819" s="62"/>
      <c r="YI819" s="62"/>
      <c r="YJ819" s="62"/>
      <c r="YK819" s="62"/>
      <c r="YL819" s="62"/>
      <c r="YM819" s="62"/>
      <c r="YN819" s="62"/>
      <c r="YO819" s="62"/>
      <c r="YP819" s="62"/>
      <c r="YQ819" s="62"/>
      <c r="YR819" s="62"/>
      <c r="YS819" s="62"/>
      <c r="YT819" s="62"/>
      <c r="YU819" s="62"/>
      <c r="YV819" s="62"/>
      <c r="YW819" s="62"/>
      <c r="YX819" s="62"/>
      <c r="YY819" s="62"/>
      <c r="YZ819" s="62"/>
      <c r="ZA819" s="62"/>
      <c r="ZB819" s="62"/>
      <c r="ZC819" s="62"/>
      <c r="ZD819" s="62"/>
      <c r="ZE819" s="62"/>
      <c r="ZF819" s="62"/>
      <c r="ZG819" s="62"/>
      <c r="ZH819" s="62"/>
      <c r="ZI819" s="62"/>
      <c r="ZJ819" s="62"/>
      <c r="ZK819" s="62"/>
      <c r="ZL819" s="62"/>
      <c r="ZM819" s="62"/>
      <c r="ZN819" s="62"/>
      <c r="ZO819" s="62"/>
      <c r="ZP819" s="62"/>
      <c r="ZQ819" s="62"/>
      <c r="ZR819" s="62"/>
      <c r="ZS819" s="62"/>
      <c r="ZT819" s="62"/>
      <c r="ZU819" s="62"/>
      <c r="ZV819" s="62"/>
      <c r="ZW819" s="62"/>
      <c r="ZX819" s="62"/>
      <c r="ZY819" s="62"/>
      <c r="ZZ819" s="62"/>
      <c r="AAA819" s="62"/>
      <c r="AAB819" s="62"/>
      <c r="AAC819" s="62"/>
      <c r="AAD819" s="62"/>
      <c r="AAE819" s="62"/>
      <c r="AAF819" s="62"/>
      <c r="AAG819" s="62"/>
      <c r="AAH819" s="62"/>
      <c r="AAI819" s="62"/>
      <c r="AAJ819" s="62"/>
      <c r="AAK819" s="62"/>
      <c r="AAL819" s="62"/>
      <c r="AAM819" s="62"/>
      <c r="AAN819" s="62"/>
      <c r="AAO819" s="62"/>
      <c r="AAP819" s="62"/>
      <c r="AAQ819" s="62"/>
      <c r="AAR819" s="62"/>
      <c r="AAS819" s="62"/>
      <c r="AAT819" s="62"/>
      <c r="AAU819" s="62"/>
      <c r="AAV819" s="62"/>
      <c r="AAW819" s="62"/>
      <c r="AAX819" s="62"/>
      <c r="AAY819" s="62"/>
      <c r="AAZ819" s="62"/>
      <c r="ABA819" s="62"/>
      <c r="ABB819" s="62"/>
      <c r="ABC819" s="62"/>
      <c r="ABD819" s="62"/>
      <c r="ABE819" s="62"/>
      <c r="ABF819" s="62"/>
      <c r="ABG819" s="62"/>
      <c r="ABH819" s="62"/>
      <c r="ABI819" s="62"/>
      <c r="ABJ819" s="62"/>
      <c r="ABK819" s="62"/>
      <c r="ABL819" s="62"/>
      <c r="ABM819" s="62"/>
      <c r="ABN819" s="62"/>
      <c r="ABO819" s="62"/>
      <c r="ABP819" s="62"/>
      <c r="ABQ819" s="62"/>
      <c r="ABR819" s="62"/>
      <c r="ABS819" s="62"/>
      <c r="ABT819" s="62"/>
      <c r="ABU819" s="62"/>
      <c r="ABV819" s="62"/>
      <c r="ABW819" s="62"/>
      <c r="ABX819" s="62"/>
      <c r="ABY819" s="62"/>
      <c r="ABZ819" s="62"/>
      <c r="ACA819" s="62"/>
      <c r="ACB819" s="62"/>
      <c r="ACC819" s="62"/>
      <c r="ACD819" s="62"/>
      <c r="ACE819" s="62"/>
      <c r="ACF819" s="62"/>
      <c r="ACG819" s="62"/>
      <c r="ACH819" s="62"/>
      <c r="ACI819" s="62"/>
      <c r="ACJ819" s="62"/>
      <c r="ACK819" s="62"/>
      <c r="ACL819" s="62"/>
      <c r="ACM819" s="62"/>
      <c r="ACN819" s="62"/>
      <c r="ACO819" s="62"/>
      <c r="ACP819" s="62"/>
      <c r="ACQ819" s="62"/>
      <c r="ACR819" s="62"/>
      <c r="ACS819" s="62"/>
      <c r="ACT819" s="62"/>
      <c r="ACU819" s="62"/>
      <c r="ACV819" s="62"/>
      <c r="ACW819" s="62"/>
      <c r="ACX819" s="62"/>
      <c r="ACY819" s="62"/>
      <c r="ACZ819" s="62"/>
      <c r="ADA819" s="62"/>
      <c r="ADB819" s="62"/>
      <c r="ADC819" s="62"/>
      <c r="ADD819" s="62"/>
      <c r="ADE819" s="62"/>
      <c r="ADF819" s="62"/>
      <c r="ADG819" s="62"/>
      <c r="ADH819" s="62"/>
      <c r="ADI819" s="62"/>
      <c r="ADJ819" s="62"/>
      <c r="ADK819" s="62"/>
      <c r="ADL819" s="62"/>
      <c r="ADM819" s="62"/>
      <c r="ADN819" s="62"/>
      <c r="ADO819" s="62"/>
      <c r="ADP819" s="62"/>
      <c r="ADQ819" s="62"/>
      <c r="ADR819" s="62"/>
      <c r="ADS819" s="62"/>
      <c r="ADT819" s="62"/>
      <c r="ADU819" s="62"/>
      <c r="ADV819" s="62"/>
      <c r="ADW819" s="62"/>
      <c r="ADX819" s="62"/>
      <c r="ADY819" s="62"/>
      <c r="ADZ819" s="62"/>
      <c r="AEA819" s="62"/>
      <c r="AEB819" s="62"/>
      <c r="AEC819" s="62"/>
      <c r="AED819" s="62"/>
      <c r="AEE819" s="62"/>
      <c r="AEF819" s="62"/>
      <c r="AEG819" s="62"/>
      <c r="AEH819" s="62"/>
      <c r="AEI819" s="62"/>
      <c r="AEJ819" s="62"/>
      <c r="AEK819" s="62"/>
      <c r="AEL819" s="62"/>
      <c r="AEM819" s="62"/>
      <c r="AEN819" s="62"/>
      <c r="AEO819" s="62"/>
      <c r="AEP819" s="62"/>
      <c r="AEQ819" s="62"/>
      <c r="AER819" s="62"/>
      <c r="AES819" s="62"/>
      <c r="AET819" s="62"/>
      <c r="AEU819" s="62"/>
      <c r="AEV819" s="62"/>
      <c r="AEW819" s="62"/>
      <c r="AEX819" s="62"/>
      <c r="AEY819" s="62"/>
      <c r="AEZ819" s="62"/>
      <c r="AFA819" s="62"/>
      <c r="AFB819" s="62"/>
      <c r="AFC819" s="62"/>
      <c r="AFD819" s="62"/>
      <c r="AFE819" s="62"/>
      <c r="AFF819" s="62"/>
      <c r="AFG819" s="62"/>
      <c r="AFH819" s="62"/>
      <c r="AFI819" s="62"/>
      <c r="AFJ819" s="62"/>
      <c r="AFK819" s="62"/>
      <c r="AFL819" s="62"/>
      <c r="AFM819" s="62"/>
      <c r="AFN819" s="62"/>
      <c r="AFO819" s="62"/>
      <c r="AFP819" s="62"/>
      <c r="AFQ819" s="62"/>
      <c r="AFR819" s="62"/>
      <c r="AFS819" s="62"/>
      <c r="AFT819" s="62"/>
      <c r="AFU819" s="62"/>
      <c r="AFV819" s="62"/>
      <c r="AFW819" s="62"/>
      <c r="AFX819" s="62"/>
      <c r="AFY819" s="62"/>
      <c r="AFZ819" s="62"/>
      <c r="AGA819" s="62"/>
      <c r="AGB819" s="62"/>
      <c r="AGC819" s="62"/>
      <c r="AGD819" s="62"/>
      <c r="AGE819" s="62"/>
      <c r="AGF819" s="62"/>
      <c r="AGG819" s="62"/>
      <c r="AGH819" s="62"/>
      <c r="AGI819" s="62"/>
      <c r="AGJ819" s="62"/>
      <c r="AGK819" s="62"/>
      <c r="AGL819" s="62"/>
      <c r="AGM819" s="62"/>
      <c r="AGN819" s="62"/>
      <c r="AGO819" s="62"/>
      <c r="AGP819" s="62"/>
      <c r="AGQ819" s="62"/>
      <c r="AGR819" s="62"/>
      <c r="AGS819" s="62"/>
      <c r="AGT819" s="62"/>
      <c r="AGU819" s="62"/>
      <c r="AGV819" s="62"/>
      <c r="AGW819" s="62"/>
      <c r="AGX819" s="62"/>
      <c r="AGY819" s="62"/>
      <c r="AGZ819" s="62"/>
      <c r="AHA819" s="62"/>
      <c r="AHB819" s="62"/>
      <c r="AHC819" s="62"/>
      <c r="AHD819" s="62"/>
      <c r="AHE819" s="62"/>
      <c r="AHF819" s="62"/>
      <c r="AHG819" s="62"/>
      <c r="AHH819" s="62"/>
      <c r="AHI819" s="62"/>
      <c r="AHJ819" s="62"/>
      <c r="AHK819" s="62"/>
      <c r="AHL819" s="62"/>
      <c r="AHM819" s="62"/>
      <c r="AHN819" s="62"/>
      <c r="AHO819" s="62"/>
      <c r="AHP819" s="62"/>
      <c r="AHQ819" s="62"/>
      <c r="AHR819" s="62"/>
      <c r="AHS819" s="62"/>
      <c r="AHT819" s="62"/>
      <c r="AHU819" s="62"/>
      <c r="AHV819" s="62"/>
      <c r="AHW819" s="62"/>
      <c r="AHX819" s="62"/>
      <c r="AHY819" s="62"/>
      <c r="AHZ819" s="62"/>
      <c r="AIA819" s="62"/>
      <c r="AIB819" s="62"/>
      <c r="AIC819" s="62"/>
      <c r="AID819" s="62"/>
      <c r="AIE819" s="62"/>
      <c r="AIF819" s="62"/>
      <c r="AIG819" s="62"/>
      <c r="AIH819" s="62"/>
      <c r="AII819" s="62"/>
      <c r="AIJ819" s="62"/>
      <c r="AIK819" s="62"/>
      <c r="AIL819" s="62"/>
      <c r="AIM819" s="62"/>
      <c r="AIN819" s="62"/>
      <c r="AIO819" s="62"/>
      <c r="AIP819" s="62"/>
      <c r="AIQ819" s="62"/>
      <c r="AIR819" s="62"/>
      <c r="AIS819" s="62"/>
      <c r="AIT819" s="62"/>
      <c r="AIU819" s="62"/>
      <c r="AIV819" s="62"/>
      <c r="AIW819" s="62"/>
      <c r="AIX819" s="62"/>
      <c r="AIY819" s="62"/>
      <c r="AIZ819" s="62"/>
      <c r="AJA819" s="62"/>
      <c r="AJB819" s="62"/>
      <c r="AJC819" s="62"/>
      <c r="AJD819" s="62"/>
      <c r="AJE819" s="62"/>
      <c r="AJF819" s="62"/>
      <c r="AJG819" s="62"/>
      <c r="AJH819" s="62"/>
      <c r="AJI819" s="62"/>
      <c r="AJJ819" s="62"/>
      <c r="AJK819" s="62"/>
      <c r="AJL819" s="62"/>
      <c r="AJM819" s="62"/>
      <c r="AJN819" s="62"/>
      <c r="AJO819" s="62"/>
      <c r="AJP819" s="62"/>
      <c r="AJQ819" s="62"/>
      <c r="AJR819" s="62"/>
      <c r="AJS819" s="62"/>
      <c r="AJT819" s="62"/>
      <c r="AJU819" s="62"/>
      <c r="AJV819" s="62"/>
      <c r="AJW819" s="62"/>
      <c r="AJX819" s="62"/>
      <c r="AJY819" s="62"/>
      <c r="AJZ819" s="62"/>
      <c r="AKA819" s="62"/>
      <c r="AKB819" s="62"/>
      <c r="AKC819" s="62"/>
      <c r="AKD819" s="62"/>
      <c r="AKE819" s="62"/>
      <c r="AKF819" s="62"/>
      <c r="AKG819" s="62"/>
      <c r="AKH819" s="62"/>
      <c r="AKI819" s="62"/>
      <c r="AKJ819" s="62"/>
      <c r="AKK819" s="62"/>
      <c r="AKL819" s="62"/>
      <c r="AKM819" s="62"/>
      <c r="AKN819" s="62"/>
      <c r="AKO819" s="62"/>
      <c r="AKP819" s="62"/>
      <c r="AKQ819" s="62"/>
      <c r="AKR819" s="62"/>
      <c r="AKS819" s="62"/>
      <c r="AKT819" s="62"/>
      <c r="AKU819" s="62"/>
      <c r="AKV819" s="62"/>
      <c r="AKW819" s="62"/>
      <c r="AKX819" s="62"/>
      <c r="AKY819" s="62"/>
      <c r="AKZ819" s="62"/>
      <c r="ALA819" s="62"/>
      <c r="ALB819" s="62"/>
      <c r="ALC819" s="62"/>
      <c r="ALD819" s="62"/>
      <c r="ALE819" s="62"/>
      <c r="ALF819" s="62"/>
      <c r="ALG819" s="62"/>
      <c r="ALH819" s="62"/>
      <c r="ALI819" s="62"/>
      <c r="ALJ819" s="62"/>
      <c r="ALK819" s="62"/>
      <c r="ALL819" s="62"/>
      <c r="ALM819" s="62"/>
      <c r="ALN819" s="62"/>
      <c r="ALO819" s="62"/>
      <c r="ALP819" s="62"/>
      <c r="ALQ819" s="62"/>
      <c r="ALR819" s="62"/>
      <c r="ALS819" s="62"/>
      <c r="ALT819" s="62"/>
      <c r="ALU819" s="62"/>
      <c r="ALV819" s="62"/>
      <c r="ALW819" s="62"/>
      <c r="ALX819" s="62"/>
      <c r="ALY819" s="62"/>
      <c r="ALZ819" s="62"/>
      <c r="AMA819" s="62"/>
      <c r="AMB819" s="62"/>
      <c r="AMC819" s="62"/>
      <c r="AMD819" s="62"/>
      <c r="AME819" s="62"/>
      <c r="AMF819" s="62"/>
      <c r="AMG819" s="62"/>
      <c r="AMH819" s="62"/>
      <c r="AMI819" s="62"/>
      <c r="AMJ819" s="62"/>
      <c r="AMK819" s="62"/>
    </row>
    <row r="820" spans="1:1025">
      <c r="A820" s="55" t="s">
        <v>25</v>
      </c>
      <c r="B820" s="55"/>
      <c r="C820" s="55"/>
      <c r="D820" s="55"/>
      <c r="E820" s="55"/>
      <c r="F820" s="285"/>
      <c r="G820" s="55" t="s">
        <v>26</v>
      </c>
      <c r="H820" s="55"/>
      <c r="I820" s="55"/>
      <c r="J820" s="55"/>
      <c r="K820" s="55"/>
      <c r="L820" s="285"/>
      <c r="M820" s="55" t="s">
        <v>27</v>
      </c>
      <c r="N820" s="55"/>
      <c r="O820" s="55"/>
      <c r="P820" s="55"/>
      <c r="Q820" s="55"/>
      <c r="R820" s="285"/>
      <c r="S820" s="55" t="s">
        <v>37</v>
      </c>
      <c r="T820" s="55"/>
      <c r="U820" s="55"/>
      <c r="V820" s="55"/>
      <c r="W820" s="55"/>
      <c r="X820" s="285"/>
      <c r="Y820" s="55" t="s">
        <v>109</v>
      </c>
      <c r="Z820" s="55"/>
      <c r="AA820" s="55"/>
      <c r="AB820" s="55"/>
      <c r="AC820" s="55"/>
      <c r="AD820" s="55"/>
      <c r="AE820" s="55" t="s">
        <v>30</v>
      </c>
      <c r="AF820" s="55"/>
      <c r="AG820" s="55"/>
      <c r="AH820" s="55"/>
      <c r="AI820" s="55"/>
      <c r="AJ820" s="55"/>
      <c r="AK820" s="55" t="s">
        <v>31</v>
      </c>
      <c r="AL820" s="55"/>
      <c r="AM820" s="55"/>
      <c r="AN820" s="55"/>
      <c r="AO820" s="55"/>
      <c r="AP820" s="55"/>
      <c r="AQ820" s="55" t="s">
        <v>32</v>
      </c>
      <c r="AR820" s="55"/>
      <c r="AS820" s="55"/>
      <c r="AT820" s="55"/>
      <c r="AU820" s="55"/>
      <c r="AV820" s="55"/>
      <c r="AW820" s="55" t="s">
        <v>38</v>
      </c>
      <c r="AX820" s="55"/>
      <c r="AY820" s="55"/>
      <c r="AZ820" s="55"/>
      <c r="BA820" s="55"/>
      <c r="BC820" s="55" t="s">
        <v>83</v>
      </c>
      <c r="BI820" s="55" t="s">
        <v>39</v>
      </c>
    </row>
    <row r="821" spans="1:1025">
      <c r="A821" s="56" t="s">
        <v>34</v>
      </c>
      <c r="B821" s="56" t="s">
        <v>11</v>
      </c>
      <c r="C821" s="56" t="s">
        <v>12</v>
      </c>
      <c r="D821" s="56" t="s">
        <v>35</v>
      </c>
      <c r="E821" s="56" t="s">
        <v>36</v>
      </c>
      <c r="G821" s="56" t="s">
        <v>34</v>
      </c>
      <c r="H821" s="56" t="s">
        <v>11</v>
      </c>
      <c r="I821" s="56" t="s">
        <v>12</v>
      </c>
      <c r="J821" s="56" t="s">
        <v>35</v>
      </c>
      <c r="K821" s="56" t="s">
        <v>36</v>
      </c>
      <c r="M821" s="56" t="s">
        <v>34</v>
      </c>
      <c r="N821" s="56" t="s">
        <v>11</v>
      </c>
      <c r="O821" s="56" t="s">
        <v>12</v>
      </c>
      <c r="P821" s="56" t="s">
        <v>35</v>
      </c>
      <c r="Q821" s="56" t="s">
        <v>36</v>
      </c>
      <c r="S821" s="56" t="s">
        <v>34</v>
      </c>
      <c r="T821" s="56" t="s">
        <v>11</v>
      </c>
      <c r="U821" s="56" t="s">
        <v>12</v>
      </c>
      <c r="V821" s="56" t="s">
        <v>35</v>
      </c>
      <c r="W821" s="56" t="s">
        <v>36</v>
      </c>
      <c r="Y821" s="56" t="s">
        <v>34</v>
      </c>
      <c r="Z821" s="56" t="s">
        <v>11</v>
      </c>
      <c r="AA821" s="56" t="s">
        <v>12</v>
      </c>
      <c r="AB821" s="56" t="s">
        <v>35</v>
      </c>
      <c r="AC821" s="56" t="s">
        <v>36</v>
      </c>
      <c r="AE821" s="56" t="s">
        <v>34</v>
      </c>
      <c r="AF821" s="56" t="s">
        <v>11</v>
      </c>
      <c r="AG821" s="56" t="s">
        <v>12</v>
      </c>
      <c r="AH821" s="56" t="s">
        <v>35</v>
      </c>
      <c r="AI821" s="56" t="s">
        <v>36</v>
      </c>
      <c r="AK821" s="56" t="s">
        <v>34</v>
      </c>
      <c r="AL821" s="56" t="s">
        <v>11</v>
      </c>
      <c r="AM821" s="56" t="s">
        <v>12</v>
      </c>
      <c r="AN821" s="56" t="s">
        <v>35</v>
      </c>
      <c r="AO821" s="56" t="s">
        <v>36</v>
      </c>
      <c r="AQ821" s="56" t="s">
        <v>34</v>
      </c>
      <c r="AR821" s="56" t="s">
        <v>11</v>
      </c>
      <c r="AS821" s="56" t="s">
        <v>12</v>
      </c>
      <c r="AT821" s="56" t="s">
        <v>35</v>
      </c>
      <c r="AU821" s="56" t="s">
        <v>36</v>
      </c>
      <c r="AW821" s="56" t="s">
        <v>34</v>
      </c>
      <c r="AX821" s="56" t="s">
        <v>11</v>
      </c>
      <c r="AY821" s="56" t="s">
        <v>12</v>
      </c>
      <c r="AZ821" s="56" t="s">
        <v>35</v>
      </c>
      <c r="BA821" s="56" t="s">
        <v>36</v>
      </c>
      <c r="BC821" s="56" t="s">
        <v>34</v>
      </c>
      <c r="BD821" s="56" t="s">
        <v>11</v>
      </c>
      <c r="BE821" s="56" t="s">
        <v>12</v>
      </c>
      <c r="BF821" s="56" t="s">
        <v>35</v>
      </c>
      <c r="BG821" s="56" t="s">
        <v>36</v>
      </c>
      <c r="BI821" s="56" t="s">
        <v>34</v>
      </c>
      <c r="BJ821" s="56" t="s">
        <v>11</v>
      </c>
      <c r="BK821" s="56" t="s">
        <v>12</v>
      </c>
      <c r="BL821" s="56" t="s">
        <v>35</v>
      </c>
      <c r="BM821" s="56" t="s">
        <v>36</v>
      </c>
    </row>
    <row r="822" spans="1:1025">
      <c r="A822" s="57">
        <f>+$A$4</f>
        <v>75</v>
      </c>
      <c r="B822" s="36"/>
      <c r="C822" s="36"/>
      <c r="D822" s="36">
        <f t="shared" ref="D822:D847" si="1202">D4</f>
        <v>81</v>
      </c>
      <c r="E822" s="36">
        <f t="shared" ref="E822:E848" si="1203">+D822*A822*1000</f>
        <v>6075000</v>
      </c>
      <c r="F822" s="288"/>
      <c r="G822" s="57">
        <f>+$A$4</f>
        <v>75</v>
      </c>
      <c r="H822" s="36"/>
      <c r="I822" s="36"/>
      <c r="J822" s="36">
        <f t="shared" ref="J822:J847" si="1204">+J4+J38+J72+J106+J140+J174+J208+J242+J276+J310+J344+J378+J412+J446+J480+J514+J548+J582+J616+J650+J684+J718+J752+J786</f>
        <v>1588</v>
      </c>
      <c r="K822" s="36">
        <f>+J822*G822*1000</f>
        <v>119100000</v>
      </c>
      <c r="M822" s="57">
        <f>+$A$4</f>
        <v>75</v>
      </c>
      <c r="N822" s="36"/>
      <c r="O822" s="36"/>
      <c r="P822" s="36">
        <f t="shared" ref="P822:P847" si="1205">+P4+P38+P72+P106+P140+P174+P208+P242+P276+P310+P344+P378+P412+P446+P480+P514+P548+P582+P616+P650+P684+P718+P752+P786</f>
        <v>1514</v>
      </c>
      <c r="Q822" s="36">
        <f t="shared" ref="Q822:Q848" si="1206">+P822*M822*1000</f>
        <v>113550000</v>
      </c>
      <c r="S822" s="57">
        <f>+$A$4</f>
        <v>75</v>
      </c>
      <c r="T822" s="36"/>
      <c r="U822" s="36"/>
      <c r="V822" s="36">
        <f t="shared" ref="V822:V847" si="1207">+V4+V38+V72+V106+V140+V174+V208+V242+V276+V310+V344+V378+V412+V446+V480+V514+V548+V582+V616+V650+V684+V718+V752+V786</f>
        <v>0</v>
      </c>
      <c r="W822" s="36">
        <f t="shared" ref="W822:W848" si="1208">+V822*S822*1000</f>
        <v>0</v>
      </c>
      <c r="Y822" s="57">
        <f>+$A$4</f>
        <v>75</v>
      </c>
      <c r="Z822" s="36"/>
      <c r="AA822" s="36"/>
      <c r="AB822" s="36">
        <f t="shared" ref="AB822:AB847" si="1209">+AB4+AB38+AB72+AB106+AB140+AB174+AB208+AB242+AB276+AB310+AB344+AB378+AB412+AB446+AB480+AB514+AB548+AB582+AB616+AB650+AB684+AB718+AB752</f>
        <v>0</v>
      </c>
      <c r="AC822" s="36">
        <f t="shared" ref="AC822:AC848" si="1210">+AB822*Y822*1000</f>
        <v>0</v>
      </c>
      <c r="AE822" s="57">
        <f>+$A$4</f>
        <v>75</v>
      </c>
      <c r="AF822" s="36"/>
      <c r="AG822" s="36"/>
      <c r="AH822" s="36">
        <f t="shared" ref="AH822:AH847" si="1211">+AH4+AH38+AH72+AH106+AH140+AH174+AH208+AH242+AH276+AH310+AH344+AH378+AH412+AH446+AH480+AH514+AH548+AH582+AH616+AH650+AH684+AH718+AH752+AH786</f>
        <v>0</v>
      </c>
      <c r="AI822" s="36">
        <f t="shared" ref="AI822:AI848" si="1212">+AH822*AE822*1000</f>
        <v>0</v>
      </c>
      <c r="AK822" s="57">
        <f>+$A$4</f>
        <v>75</v>
      </c>
      <c r="AL822" s="36"/>
      <c r="AM822" s="36"/>
      <c r="AN822" s="36">
        <f t="shared" ref="AN822:AN847" si="1213">+AN4+AN38+AN72+AN106+AN140+AN174+AN208+AN242+AN276+AN310+AN344+AN378+AN412+AN446+AN480+AN514+AN548+AN582+AN616+AN650+AN684+AN718+AN752+AN786</f>
        <v>0</v>
      </c>
      <c r="AO822" s="36">
        <f t="shared" ref="AO822:AO848" si="1214">+AN822*AK822*1000</f>
        <v>0</v>
      </c>
      <c r="AQ822" s="57">
        <f>+$A$4</f>
        <v>75</v>
      </c>
      <c r="AR822" s="36"/>
      <c r="AS822" s="36"/>
      <c r="AT822" s="36">
        <f t="shared" ref="AT822:AT847" si="1215">+AT4+AT38+AT72+AT106+AT140+AT174+AT208+AT242+AT276+AT310+AT344+AT378+AT412+AT446+AT480+AT514+AT548+AT582+AT616+AT650+AT684+AT718+AT752+AT786</f>
        <v>72</v>
      </c>
      <c r="AU822" s="36">
        <f t="shared" ref="AU822:AU848" si="1216">+AT822*AQ822*1000</f>
        <v>5400000</v>
      </c>
      <c r="AW822" s="57">
        <f>+$A$4</f>
        <v>75</v>
      </c>
      <c r="AX822" s="36"/>
      <c r="AY822" s="36"/>
      <c r="AZ822" s="36">
        <f t="shared" ref="AZ822:AZ848" si="1217">+D822+J822-P822+V822+AB822-AH822+AN822-AT822</f>
        <v>83</v>
      </c>
      <c r="BA822" s="36">
        <f t="shared" ref="BA822:BA848" si="1218">+AZ822*AW822*1000</f>
        <v>6225000</v>
      </c>
      <c r="BC822" s="57">
        <f>+$A$4</f>
        <v>75</v>
      </c>
      <c r="BD822" s="36">
        <v>6</v>
      </c>
      <c r="BE822" s="36">
        <v>9</v>
      </c>
      <c r="BF822" s="36">
        <f t="shared" ref="BF822:BF848" si="1219">+(BD822*12)+BE822</f>
        <v>81</v>
      </c>
      <c r="BG822" s="36">
        <f t="shared" ref="BG822:BG848" si="1220">+BF822*BC822*1000</f>
        <v>6075000</v>
      </c>
      <c r="BI822" s="57">
        <f>+$A$4</f>
        <v>75</v>
      </c>
      <c r="BJ822" s="36"/>
      <c r="BK822" s="36"/>
      <c r="BL822" s="36">
        <f>+BF822-AZ822</f>
        <v>-2</v>
      </c>
      <c r="BM822" s="36">
        <f t="shared" ref="BM822:BM848" si="1221">+BL822*BI822*1000</f>
        <v>-150000</v>
      </c>
    </row>
    <row r="823" spans="1:1025">
      <c r="A823" s="57">
        <f>$A$5</f>
        <v>58</v>
      </c>
      <c r="B823" s="36"/>
      <c r="C823" s="36"/>
      <c r="D823" s="36">
        <f t="shared" si="1202"/>
        <v>72</v>
      </c>
      <c r="E823" s="36">
        <f t="shared" si="1203"/>
        <v>4176000</v>
      </c>
      <c r="F823" s="289"/>
      <c r="G823" s="57">
        <f>$A$5</f>
        <v>58</v>
      </c>
      <c r="H823" s="36"/>
      <c r="I823" s="36"/>
      <c r="J823" s="36">
        <f t="shared" si="1204"/>
        <v>0</v>
      </c>
      <c r="K823" s="36">
        <f t="shared" ref="K823:K848" si="1222">+J823*G823*1000</f>
        <v>0</v>
      </c>
      <c r="M823" s="57">
        <f>$A$5</f>
        <v>58</v>
      </c>
      <c r="N823" s="36"/>
      <c r="O823" s="36"/>
      <c r="P823" s="36">
        <f t="shared" si="1205"/>
        <v>0</v>
      </c>
      <c r="Q823" s="36">
        <f t="shared" si="1206"/>
        <v>0</v>
      </c>
      <c r="S823" s="57">
        <f>$A$5</f>
        <v>58</v>
      </c>
      <c r="T823" s="36"/>
      <c r="U823" s="36"/>
      <c r="V823" s="36">
        <f t="shared" si="1207"/>
        <v>1</v>
      </c>
      <c r="W823" s="36">
        <f t="shared" si="1208"/>
        <v>58000</v>
      </c>
      <c r="Y823" s="57">
        <f>$A$5</f>
        <v>58</v>
      </c>
      <c r="Z823" s="36"/>
      <c r="AA823" s="36"/>
      <c r="AB823" s="36">
        <f t="shared" si="1209"/>
        <v>0</v>
      </c>
      <c r="AC823" s="36">
        <f t="shared" si="1210"/>
        <v>0</v>
      </c>
      <c r="AE823" s="57">
        <f>$A$5</f>
        <v>58</v>
      </c>
      <c r="AF823" s="36"/>
      <c r="AG823" s="36"/>
      <c r="AH823" s="36">
        <f t="shared" si="1211"/>
        <v>0</v>
      </c>
      <c r="AI823" s="36">
        <f t="shared" si="1212"/>
        <v>0</v>
      </c>
      <c r="AK823" s="57">
        <f>$A$5</f>
        <v>58</v>
      </c>
      <c r="AL823" s="36"/>
      <c r="AM823" s="36"/>
      <c r="AN823" s="36">
        <f t="shared" si="1213"/>
        <v>0</v>
      </c>
      <c r="AO823" s="36">
        <f t="shared" si="1214"/>
        <v>0</v>
      </c>
      <c r="AQ823" s="57">
        <f>$A$5</f>
        <v>58</v>
      </c>
      <c r="AR823" s="36"/>
      <c r="AS823" s="36"/>
      <c r="AT823" s="36">
        <f t="shared" si="1215"/>
        <v>0</v>
      </c>
      <c r="AU823" s="36">
        <f t="shared" si="1216"/>
        <v>0</v>
      </c>
      <c r="AW823" s="57">
        <f>$A$5</f>
        <v>58</v>
      </c>
      <c r="AX823" s="36"/>
      <c r="AY823" s="36"/>
      <c r="AZ823" s="36">
        <f t="shared" si="1217"/>
        <v>73</v>
      </c>
      <c r="BA823" s="36">
        <f t="shared" si="1218"/>
        <v>4234000</v>
      </c>
      <c r="BC823" s="57">
        <f>$A$5</f>
        <v>58</v>
      </c>
      <c r="BD823" s="36">
        <v>6</v>
      </c>
      <c r="BE823" s="36"/>
      <c r="BF823" s="36">
        <f t="shared" si="1219"/>
        <v>72</v>
      </c>
      <c r="BG823" s="36">
        <f t="shared" si="1220"/>
        <v>4176000</v>
      </c>
      <c r="BI823" s="57">
        <f>$A$5</f>
        <v>58</v>
      </c>
      <c r="BJ823" s="36"/>
      <c r="BK823" s="36"/>
      <c r="BL823" s="36">
        <f t="shared" ref="BL823:BL848" si="1223">+BF823-AZ823</f>
        <v>-1</v>
      </c>
      <c r="BM823" s="36">
        <f t="shared" si="1221"/>
        <v>-58000</v>
      </c>
    </row>
    <row r="824" spans="1:1025">
      <c r="A824" s="57">
        <f>+$A$6</f>
        <v>80</v>
      </c>
      <c r="B824" s="36"/>
      <c r="C824" s="36"/>
      <c r="D824" s="36">
        <f t="shared" si="1202"/>
        <v>0</v>
      </c>
      <c r="E824" s="36">
        <f t="shared" si="1203"/>
        <v>0</v>
      </c>
      <c r="F824" s="289"/>
      <c r="G824" s="57">
        <f>+$A$6</f>
        <v>80</v>
      </c>
      <c r="H824" s="36"/>
      <c r="I824" s="36"/>
      <c r="J824" s="36">
        <f t="shared" si="1204"/>
        <v>0</v>
      </c>
      <c r="K824" s="36">
        <f t="shared" si="1222"/>
        <v>0</v>
      </c>
      <c r="M824" s="57">
        <f>+$A$6</f>
        <v>80</v>
      </c>
      <c r="N824" s="36"/>
      <c r="O824" s="36"/>
      <c r="P824" s="36">
        <f t="shared" si="1205"/>
        <v>12</v>
      </c>
      <c r="Q824" s="36">
        <f t="shared" si="1206"/>
        <v>960000</v>
      </c>
      <c r="S824" s="57">
        <f>+$A$6</f>
        <v>80</v>
      </c>
      <c r="T824" s="36"/>
      <c r="U824" s="36"/>
      <c r="V824" s="36">
        <f t="shared" si="1207"/>
        <v>0</v>
      </c>
      <c r="W824" s="36">
        <f t="shared" si="1208"/>
        <v>0</v>
      </c>
      <c r="Y824" s="57">
        <f>+$A$6</f>
        <v>80</v>
      </c>
      <c r="Z824" s="36"/>
      <c r="AA824" s="36"/>
      <c r="AB824" s="36">
        <f t="shared" si="1209"/>
        <v>0</v>
      </c>
      <c r="AC824" s="36">
        <f t="shared" si="1210"/>
        <v>0</v>
      </c>
      <c r="AE824" s="57">
        <f>+$A$6</f>
        <v>80</v>
      </c>
      <c r="AF824" s="36"/>
      <c r="AG824" s="36"/>
      <c r="AH824" s="36">
        <f t="shared" si="1211"/>
        <v>0</v>
      </c>
      <c r="AI824" s="36">
        <f t="shared" si="1212"/>
        <v>0</v>
      </c>
      <c r="AK824" s="57">
        <f>+$A$6</f>
        <v>80</v>
      </c>
      <c r="AL824" s="36"/>
      <c r="AM824" s="36"/>
      <c r="AN824" s="36">
        <f t="shared" si="1213"/>
        <v>0</v>
      </c>
      <c r="AO824" s="36">
        <f t="shared" si="1214"/>
        <v>0</v>
      </c>
      <c r="AQ824" s="57">
        <f>+$A$6</f>
        <v>80</v>
      </c>
      <c r="AR824" s="36"/>
      <c r="AS824" s="36"/>
      <c r="AT824" s="36">
        <f t="shared" si="1215"/>
        <v>0</v>
      </c>
      <c r="AU824" s="36">
        <f t="shared" si="1216"/>
        <v>0</v>
      </c>
      <c r="AW824" s="57">
        <f>+$A$6</f>
        <v>80</v>
      </c>
      <c r="AX824" s="36"/>
      <c r="AY824" s="36"/>
      <c r="AZ824" s="36">
        <f t="shared" si="1217"/>
        <v>-12</v>
      </c>
      <c r="BA824" s="36">
        <f t="shared" si="1218"/>
        <v>-960000</v>
      </c>
      <c r="BC824" s="57">
        <f>+$A$6</f>
        <v>80</v>
      </c>
      <c r="BD824" s="36"/>
      <c r="BE824" s="36"/>
      <c r="BF824" s="36">
        <f t="shared" si="1219"/>
        <v>0</v>
      </c>
      <c r="BG824" s="36">
        <f t="shared" si="1220"/>
        <v>0</v>
      </c>
      <c r="BI824" s="57">
        <f>+$A$6</f>
        <v>80</v>
      </c>
      <c r="BJ824" s="36"/>
      <c r="BK824" s="36"/>
      <c r="BL824" s="36">
        <f t="shared" si="1223"/>
        <v>12</v>
      </c>
      <c r="BM824" s="36">
        <f t="shared" si="1221"/>
        <v>960000</v>
      </c>
    </row>
    <row r="825" spans="1:1025">
      <c r="A825" s="57">
        <f>+$A$7</f>
        <v>60</v>
      </c>
      <c r="B825" s="36"/>
      <c r="C825" s="36"/>
      <c r="D825" s="36">
        <f t="shared" si="1202"/>
        <v>0</v>
      </c>
      <c r="E825" s="36">
        <f t="shared" si="1203"/>
        <v>0</v>
      </c>
      <c r="F825" s="288"/>
      <c r="G825" s="57">
        <f>+$A$7</f>
        <v>60</v>
      </c>
      <c r="H825" s="36"/>
      <c r="I825" s="36"/>
      <c r="J825" s="36">
        <f t="shared" si="1204"/>
        <v>82</v>
      </c>
      <c r="K825" s="36">
        <f t="shared" si="1222"/>
        <v>4920000</v>
      </c>
      <c r="M825" s="57">
        <f>+$A$7</f>
        <v>60</v>
      </c>
      <c r="N825" s="36"/>
      <c r="O825" s="36"/>
      <c r="P825" s="36">
        <f t="shared" si="1205"/>
        <v>4</v>
      </c>
      <c r="Q825" s="36">
        <f t="shared" si="1206"/>
        <v>240000</v>
      </c>
      <c r="S825" s="57">
        <f>+$A$7</f>
        <v>60</v>
      </c>
      <c r="T825" s="36"/>
      <c r="U825" s="36"/>
      <c r="V825" s="36">
        <f t="shared" si="1207"/>
        <v>0</v>
      </c>
      <c r="W825" s="36">
        <f t="shared" si="1208"/>
        <v>0</v>
      </c>
      <c r="Y825" s="57">
        <f>+$A$7</f>
        <v>60</v>
      </c>
      <c r="Z825" s="36"/>
      <c r="AA825" s="36"/>
      <c r="AB825" s="36">
        <f t="shared" si="1209"/>
        <v>0</v>
      </c>
      <c r="AC825" s="36">
        <f t="shared" si="1210"/>
        <v>0</v>
      </c>
      <c r="AE825" s="57">
        <f>+$A$7</f>
        <v>60</v>
      </c>
      <c r="AF825" s="36"/>
      <c r="AG825" s="36"/>
      <c r="AH825" s="36">
        <f t="shared" si="1211"/>
        <v>0</v>
      </c>
      <c r="AI825" s="36">
        <f t="shared" si="1212"/>
        <v>0</v>
      </c>
      <c r="AK825" s="57">
        <f>+$A$7</f>
        <v>60</v>
      </c>
      <c r="AL825" s="36"/>
      <c r="AM825" s="36"/>
      <c r="AN825" s="36">
        <f t="shared" si="1213"/>
        <v>0</v>
      </c>
      <c r="AO825" s="36">
        <f t="shared" si="1214"/>
        <v>0</v>
      </c>
      <c r="AQ825" s="57">
        <f>+$A$7</f>
        <v>60</v>
      </c>
      <c r="AR825" s="36"/>
      <c r="AS825" s="36"/>
      <c r="AT825" s="36">
        <f t="shared" si="1215"/>
        <v>0</v>
      </c>
      <c r="AU825" s="36">
        <f t="shared" si="1216"/>
        <v>0</v>
      </c>
      <c r="AW825" s="57">
        <f>+$A$7</f>
        <v>60</v>
      </c>
      <c r="AX825" s="36"/>
      <c r="AY825" s="36"/>
      <c r="AZ825" s="36">
        <f t="shared" si="1217"/>
        <v>78</v>
      </c>
      <c r="BA825" s="36">
        <f t="shared" si="1218"/>
        <v>4680000</v>
      </c>
      <c r="BC825" s="57">
        <f>+$A$7</f>
        <v>60</v>
      </c>
      <c r="BD825" s="36"/>
      <c r="BE825" s="36"/>
      <c r="BF825" s="36">
        <f t="shared" si="1219"/>
        <v>0</v>
      </c>
      <c r="BG825" s="36">
        <f t="shared" si="1220"/>
        <v>0</v>
      </c>
      <c r="BI825" s="57">
        <f>+$A$7</f>
        <v>60</v>
      </c>
      <c r="BJ825" s="36"/>
      <c r="BK825" s="36"/>
      <c r="BL825" s="36">
        <f t="shared" si="1223"/>
        <v>-78</v>
      </c>
      <c r="BM825" s="36">
        <f t="shared" si="1221"/>
        <v>-4680000</v>
      </c>
    </row>
    <row r="826" spans="1:1025">
      <c r="A826" s="57">
        <f>+$A$8</f>
        <v>82</v>
      </c>
      <c r="B826" s="36"/>
      <c r="C826" s="36"/>
      <c r="D826" s="36">
        <f t="shared" si="1202"/>
        <v>29</v>
      </c>
      <c r="E826" s="36">
        <f t="shared" si="1203"/>
        <v>2378000</v>
      </c>
      <c r="F826" s="288"/>
      <c r="G826" s="57">
        <f>+$A$8</f>
        <v>82</v>
      </c>
      <c r="H826" s="36"/>
      <c r="I826" s="36"/>
      <c r="J826" s="36">
        <f t="shared" si="1204"/>
        <v>0</v>
      </c>
      <c r="K826" s="36">
        <f t="shared" si="1222"/>
        <v>0</v>
      </c>
      <c r="M826" s="57">
        <f>+$A$8</f>
        <v>82</v>
      </c>
      <c r="N826" s="36"/>
      <c r="O826" s="36"/>
      <c r="P826" s="36">
        <f t="shared" si="1205"/>
        <v>4</v>
      </c>
      <c r="Q826" s="36">
        <f t="shared" si="1206"/>
        <v>328000</v>
      </c>
      <c r="S826" s="57">
        <f>+$A$8</f>
        <v>82</v>
      </c>
      <c r="T826" s="36"/>
      <c r="U826" s="36"/>
      <c r="V826" s="36">
        <f t="shared" si="1207"/>
        <v>0</v>
      </c>
      <c r="W826" s="36">
        <f t="shared" si="1208"/>
        <v>0</v>
      </c>
      <c r="Y826" s="57">
        <f>+$A$8</f>
        <v>82</v>
      </c>
      <c r="Z826" s="36"/>
      <c r="AA826" s="36"/>
      <c r="AB826" s="36">
        <f t="shared" si="1209"/>
        <v>0</v>
      </c>
      <c r="AC826" s="36">
        <f t="shared" si="1210"/>
        <v>0</v>
      </c>
      <c r="AE826" s="57">
        <f>+$A$8</f>
        <v>82</v>
      </c>
      <c r="AF826" s="36"/>
      <c r="AG826" s="36"/>
      <c r="AH826" s="36">
        <f t="shared" si="1211"/>
        <v>0</v>
      </c>
      <c r="AI826" s="36">
        <f t="shared" si="1212"/>
        <v>0</v>
      </c>
      <c r="AK826" s="57">
        <f>+$A$8</f>
        <v>82</v>
      </c>
      <c r="AL826" s="36"/>
      <c r="AM826" s="36"/>
      <c r="AN826" s="36">
        <f t="shared" si="1213"/>
        <v>0</v>
      </c>
      <c r="AO826" s="36">
        <f t="shared" si="1214"/>
        <v>0</v>
      </c>
      <c r="AQ826" s="57">
        <f>+$A$8</f>
        <v>82</v>
      </c>
      <c r="AR826" s="36"/>
      <c r="AS826" s="36"/>
      <c r="AT826" s="36">
        <f t="shared" si="1215"/>
        <v>0</v>
      </c>
      <c r="AU826" s="36">
        <f t="shared" si="1216"/>
        <v>0</v>
      </c>
      <c r="AW826" s="57">
        <f>+$A$8</f>
        <v>82</v>
      </c>
      <c r="AX826" s="36"/>
      <c r="AY826" s="36"/>
      <c r="AZ826" s="36">
        <f t="shared" si="1217"/>
        <v>25</v>
      </c>
      <c r="BA826" s="36">
        <f t="shared" si="1218"/>
        <v>2050000</v>
      </c>
      <c r="BC826" s="57">
        <f>+$A$8</f>
        <v>82</v>
      </c>
      <c r="BD826" s="36">
        <v>2</v>
      </c>
      <c r="BE826" s="36">
        <v>5</v>
      </c>
      <c r="BF826" s="36">
        <f t="shared" si="1219"/>
        <v>29</v>
      </c>
      <c r="BG826" s="36">
        <f t="shared" si="1220"/>
        <v>2378000</v>
      </c>
      <c r="BI826" s="57">
        <f>+$A$8</f>
        <v>82</v>
      </c>
      <c r="BJ826" s="36"/>
      <c r="BK826" s="36"/>
      <c r="BL826" s="36">
        <f t="shared" si="1223"/>
        <v>4</v>
      </c>
      <c r="BM826" s="36">
        <f t="shared" si="1221"/>
        <v>328000</v>
      </c>
    </row>
    <row r="827" spans="1:1025">
      <c r="A827" s="57">
        <f>+$A$9</f>
        <v>70</v>
      </c>
      <c r="B827" s="36"/>
      <c r="C827" s="36"/>
      <c r="D827" s="36">
        <f t="shared" si="1202"/>
        <v>0</v>
      </c>
      <c r="E827" s="36">
        <f t="shared" si="1203"/>
        <v>0</v>
      </c>
      <c r="F827" s="288"/>
      <c r="G827" s="57">
        <f>+$A$9</f>
        <v>70</v>
      </c>
      <c r="H827" s="36"/>
      <c r="I827" s="36"/>
      <c r="J827" s="36">
        <f t="shared" si="1204"/>
        <v>86</v>
      </c>
      <c r="K827" s="36">
        <f t="shared" si="1222"/>
        <v>6020000</v>
      </c>
      <c r="M827" s="57">
        <f>+$A$9</f>
        <v>70</v>
      </c>
      <c r="N827" s="36"/>
      <c r="O827" s="36"/>
      <c r="P827" s="36">
        <f t="shared" si="1205"/>
        <v>82</v>
      </c>
      <c r="Q827" s="36">
        <f t="shared" si="1206"/>
        <v>5740000</v>
      </c>
      <c r="S827" s="57">
        <f>+$A$9</f>
        <v>70</v>
      </c>
      <c r="T827" s="36"/>
      <c r="U827" s="36"/>
      <c r="V827" s="36">
        <f t="shared" si="1207"/>
        <v>0</v>
      </c>
      <c r="W827" s="36">
        <f t="shared" si="1208"/>
        <v>0</v>
      </c>
      <c r="Y827" s="57">
        <f>+$A$9</f>
        <v>70</v>
      </c>
      <c r="Z827" s="36"/>
      <c r="AA827" s="36"/>
      <c r="AB827" s="36">
        <f t="shared" si="1209"/>
        <v>0</v>
      </c>
      <c r="AC827" s="36">
        <f t="shared" si="1210"/>
        <v>0</v>
      </c>
      <c r="AE827" s="57">
        <f>+$A$9</f>
        <v>70</v>
      </c>
      <c r="AF827" s="36"/>
      <c r="AG827" s="36"/>
      <c r="AH827" s="36">
        <f t="shared" si="1211"/>
        <v>0</v>
      </c>
      <c r="AI827" s="36">
        <f t="shared" si="1212"/>
        <v>0</v>
      </c>
      <c r="AK827" s="57">
        <f>+$A$9</f>
        <v>70</v>
      </c>
      <c r="AL827" s="36"/>
      <c r="AM827" s="36"/>
      <c r="AN827" s="36">
        <f t="shared" si="1213"/>
        <v>0</v>
      </c>
      <c r="AO827" s="36">
        <f t="shared" si="1214"/>
        <v>0</v>
      </c>
      <c r="AQ827" s="57">
        <f>+$A$9</f>
        <v>70</v>
      </c>
      <c r="AR827" s="36"/>
      <c r="AS827" s="36"/>
      <c r="AT827" s="36">
        <f t="shared" si="1215"/>
        <v>0</v>
      </c>
      <c r="AU827" s="36">
        <f t="shared" si="1216"/>
        <v>0</v>
      </c>
      <c r="AW827" s="57">
        <f>+$A$9</f>
        <v>70</v>
      </c>
      <c r="AX827" s="36"/>
      <c r="AY827" s="36"/>
      <c r="AZ827" s="36">
        <f t="shared" si="1217"/>
        <v>4</v>
      </c>
      <c r="BA827" s="36">
        <f t="shared" si="1218"/>
        <v>280000</v>
      </c>
      <c r="BC827" s="57">
        <f>+$A$9</f>
        <v>70</v>
      </c>
      <c r="BD827" s="36"/>
      <c r="BE827" s="36"/>
      <c r="BF827" s="36">
        <f t="shared" si="1219"/>
        <v>0</v>
      </c>
      <c r="BG827" s="36">
        <f t="shared" si="1220"/>
        <v>0</v>
      </c>
      <c r="BI827" s="57">
        <f>+$A$9</f>
        <v>70</v>
      </c>
      <c r="BJ827" s="36"/>
      <c r="BK827" s="36"/>
      <c r="BL827" s="36">
        <f t="shared" si="1223"/>
        <v>-4</v>
      </c>
      <c r="BM827" s="36">
        <f t="shared" si="1221"/>
        <v>-280000</v>
      </c>
    </row>
    <row r="828" spans="1:1025">
      <c r="A828" s="57">
        <f>+$A$10</f>
        <v>90</v>
      </c>
      <c r="B828" s="36"/>
      <c r="C828" s="36"/>
      <c r="D828" s="36">
        <f t="shared" si="1202"/>
        <v>0</v>
      </c>
      <c r="E828" s="36">
        <f t="shared" si="1203"/>
        <v>0</v>
      </c>
      <c r="F828" s="288"/>
      <c r="G828" s="57">
        <f>+$A$10</f>
        <v>90</v>
      </c>
      <c r="H828" s="36"/>
      <c r="I828" s="36"/>
      <c r="J828" s="36">
        <f t="shared" si="1204"/>
        <v>197</v>
      </c>
      <c r="K828" s="36">
        <f t="shared" si="1222"/>
        <v>17730000</v>
      </c>
      <c r="M828" s="57">
        <f>+$A$10</f>
        <v>90</v>
      </c>
      <c r="N828" s="36"/>
      <c r="O828" s="36"/>
      <c r="P828" s="36">
        <f t="shared" si="1205"/>
        <v>341</v>
      </c>
      <c r="Q828" s="36">
        <f t="shared" si="1206"/>
        <v>30690000</v>
      </c>
      <c r="S828" s="57">
        <f>+$A$10</f>
        <v>90</v>
      </c>
      <c r="T828" s="36"/>
      <c r="U828" s="36"/>
      <c r="V828" s="36">
        <f t="shared" si="1207"/>
        <v>0</v>
      </c>
      <c r="W828" s="36">
        <f t="shared" si="1208"/>
        <v>0</v>
      </c>
      <c r="Y828" s="57">
        <f>+$A$10</f>
        <v>90</v>
      </c>
      <c r="Z828" s="36"/>
      <c r="AA828" s="36"/>
      <c r="AB828" s="36">
        <f t="shared" si="1209"/>
        <v>0</v>
      </c>
      <c r="AC828" s="36">
        <f t="shared" si="1210"/>
        <v>0</v>
      </c>
      <c r="AE828" s="57">
        <f>+$A$10</f>
        <v>90</v>
      </c>
      <c r="AF828" s="36"/>
      <c r="AG828" s="36"/>
      <c r="AH828" s="36">
        <f t="shared" si="1211"/>
        <v>0</v>
      </c>
      <c r="AI828" s="36">
        <f t="shared" si="1212"/>
        <v>0</v>
      </c>
      <c r="AK828" s="57">
        <f>+$A$10</f>
        <v>90</v>
      </c>
      <c r="AL828" s="36"/>
      <c r="AM828" s="36"/>
      <c r="AN828" s="36">
        <f t="shared" si="1213"/>
        <v>0</v>
      </c>
      <c r="AO828" s="36">
        <f t="shared" si="1214"/>
        <v>0</v>
      </c>
      <c r="AQ828" s="57">
        <f>+$A$10</f>
        <v>90</v>
      </c>
      <c r="AR828" s="36"/>
      <c r="AS828" s="36"/>
      <c r="AT828" s="36">
        <f t="shared" si="1215"/>
        <v>132</v>
      </c>
      <c r="AU828" s="36">
        <f t="shared" si="1216"/>
        <v>11880000</v>
      </c>
      <c r="AW828" s="57">
        <f>+$A$10</f>
        <v>90</v>
      </c>
      <c r="AX828" s="36"/>
      <c r="AY828" s="36"/>
      <c r="AZ828" s="36">
        <f t="shared" si="1217"/>
        <v>-276</v>
      </c>
      <c r="BA828" s="36">
        <f t="shared" si="1218"/>
        <v>-24840000</v>
      </c>
      <c r="BC828" s="57">
        <f>+$A$10</f>
        <v>90</v>
      </c>
      <c r="BD828" s="36"/>
      <c r="BE828" s="36"/>
      <c r="BF828" s="36">
        <f t="shared" si="1219"/>
        <v>0</v>
      </c>
      <c r="BG828" s="36">
        <f t="shared" si="1220"/>
        <v>0</v>
      </c>
      <c r="BI828" s="57">
        <f>+$A$10</f>
        <v>90</v>
      </c>
      <c r="BJ828" s="36"/>
      <c r="BK828" s="36"/>
      <c r="BL828" s="36">
        <f t="shared" si="1223"/>
        <v>276</v>
      </c>
      <c r="BM828" s="36">
        <f t="shared" si="1221"/>
        <v>24840000</v>
      </c>
    </row>
    <row r="829" spans="1:1025">
      <c r="A829" s="57">
        <f>+$A$11</f>
        <v>68</v>
      </c>
      <c r="B829" s="36"/>
      <c r="C829" s="36"/>
      <c r="D829" s="36">
        <f t="shared" si="1202"/>
        <v>1</v>
      </c>
      <c r="E829" s="36">
        <f t="shared" si="1203"/>
        <v>68000</v>
      </c>
      <c r="F829" s="288"/>
      <c r="G829" s="57">
        <f>+$A$11</f>
        <v>68</v>
      </c>
      <c r="H829" s="36"/>
      <c r="I829" s="36"/>
      <c r="J829" s="36">
        <f t="shared" si="1204"/>
        <v>0</v>
      </c>
      <c r="K829" s="36">
        <f t="shared" si="1222"/>
        <v>0</v>
      </c>
      <c r="M829" s="57">
        <f>+$A$11</f>
        <v>68</v>
      </c>
      <c r="N829" s="36"/>
      <c r="O829" s="36"/>
      <c r="P829" s="36">
        <f t="shared" si="1205"/>
        <v>0</v>
      </c>
      <c r="Q829" s="36">
        <f t="shared" si="1206"/>
        <v>0</v>
      </c>
      <c r="S829" s="57">
        <f>+$A$11</f>
        <v>68</v>
      </c>
      <c r="T829" s="36"/>
      <c r="U829" s="36"/>
      <c r="V829" s="36">
        <f t="shared" si="1207"/>
        <v>0</v>
      </c>
      <c r="W829" s="36">
        <f t="shared" si="1208"/>
        <v>0</v>
      </c>
      <c r="Y829" s="57">
        <f>+$A$11</f>
        <v>68</v>
      </c>
      <c r="Z829" s="36"/>
      <c r="AA829" s="36"/>
      <c r="AB829" s="36">
        <f t="shared" si="1209"/>
        <v>0</v>
      </c>
      <c r="AC829" s="36">
        <f t="shared" si="1210"/>
        <v>0</v>
      </c>
      <c r="AE829" s="57">
        <f>+$A$11</f>
        <v>68</v>
      </c>
      <c r="AF829" s="36"/>
      <c r="AG829" s="36"/>
      <c r="AH829" s="36">
        <f t="shared" si="1211"/>
        <v>0</v>
      </c>
      <c r="AI829" s="36">
        <f t="shared" si="1212"/>
        <v>0</v>
      </c>
      <c r="AK829" s="57">
        <f>+$A$11</f>
        <v>68</v>
      </c>
      <c r="AL829" s="36"/>
      <c r="AM829" s="36"/>
      <c r="AN829" s="36">
        <f t="shared" si="1213"/>
        <v>0</v>
      </c>
      <c r="AO829" s="36">
        <f t="shared" si="1214"/>
        <v>0</v>
      </c>
      <c r="AQ829" s="57">
        <f>+$A$11</f>
        <v>68</v>
      </c>
      <c r="AR829" s="36"/>
      <c r="AS829" s="36"/>
      <c r="AT829" s="36">
        <f t="shared" si="1215"/>
        <v>0</v>
      </c>
      <c r="AU829" s="36">
        <f t="shared" si="1216"/>
        <v>0</v>
      </c>
      <c r="AW829" s="57">
        <f>+$A$11</f>
        <v>68</v>
      </c>
      <c r="AX829" s="36"/>
      <c r="AY829" s="36"/>
      <c r="AZ829" s="36">
        <f t="shared" si="1217"/>
        <v>1</v>
      </c>
      <c r="BA829" s="36">
        <f t="shared" si="1218"/>
        <v>68000</v>
      </c>
      <c r="BC829" s="57">
        <f>+$A$11</f>
        <v>68</v>
      </c>
      <c r="BD829" s="36"/>
      <c r="BE829" s="36">
        <v>1</v>
      </c>
      <c r="BF829" s="36">
        <f t="shared" si="1219"/>
        <v>1</v>
      </c>
      <c r="BG829" s="36">
        <f t="shared" si="1220"/>
        <v>68000</v>
      </c>
      <c r="BI829" s="57">
        <f>+$A$11</f>
        <v>68</v>
      </c>
      <c r="BJ829" s="36"/>
      <c r="BK829" s="36"/>
      <c r="BL829" s="36">
        <f t="shared" si="1223"/>
        <v>0</v>
      </c>
      <c r="BM829" s="36">
        <f t="shared" si="1221"/>
        <v>0</v>
      </c>
    </row>
    <row r="830" spans="1:1025">
      <c r="A830" s="57">
        <f>+$A$12</f>
        <v>135</v>
      </c>
      <c r="B830" s="36"/>
      <c r="C830" s="36"/>
      <c r="D830" s="36">
        <f t="shared" si="1202"/>
        <v>59</v>
      </c>
      <c r="E830" s="36">
        <f t="shared" si="1203"/>
        <v>7965000</v>
      </c>
      <c r="F830" s="288"/>
      <c r="G830" s="57">
        <f>+$A$12</f>
        <v>135</v>
      </c>
      <c r="H830" s="36"/>
      <c r="I830" s="36"/>
      <c r="J830" s="36">
        <f t="shared" si="1204"/>
        <v>0</v>
      </c>
      <c r="K830" s="36">
        <f t="shared" si="1222"/>
        <v>0</v>
      </c>
      <c r="M830" s="57">
        <f>+$A$12</f>
        <v>135</v>
      </c>
      <c r="N830" s="36"/>
      <c r="O830" s="36"/>
      <c r="P830" s="36">
        <f t="shared" si="1205"/>
        <v>0</v>
      </c>
      <c r="Q830" s="36">
        <f t="shared" si="1206"/>
        <v>0</v>
      </c>
      <c r="S830" s="57">
        <f>+$A$12</f>
        <v>135</v>
      </c>
      <c r="T830" s="36"/>
      <c r="U830" s="36"/>
      <c r="V830" s="36">
        <f t="shared" si="1207"/>
        <v>0</v>
      </c>
      <c r="W830" s="36">
        <f t="shared" si="1208"/>
        <v>0</v>
      </c>
      <c r="Y830" s="57">
        <f>+$A$12</f>
        <v>135</v>
      </c>
      <c r="Z830" s="36"/>
      <c r="AA830" s="36"/>
      <c r="AB830" s="36">
        <f t="shared" si="1209"/>
        <v>0</v>
      </c>
      <c r="AC830" s="36">
        <f t="shared" si="1210"/>
        <v>0</v>
      </c>
      <c r="AE830" s="57">
        <f>+$A$12</f>
        <v>135</v>
      </c>
      <c r="AF830" s="36"/>
      <c r="AG830" s="36"/>
      <c r="AH830" s="36">
        <f t="shared" si="1211"/>
        <v>0</v>
      </c>
      <c r="AI830" s="36">
        <f t="shared" si="1212"/>
        <v>0</v>
      </c>
      <c r="AK830" s="57">
        <f>+$A$12</f>
        <v>135</v>
      </c>
      <c r="AL830" s="36"/>
      <c r="AM830" s="36"/>
      <c r="AN830" s="36">
        <f t="shared" si="1213"/>
        <v>0</v>
      </c>
      <c r="AO830" s="36">
        <f t="shared" si="1214"/>
        <v>0</v>
      </c>
      <c r="AQ830" s="57">
        <f>+$A$12</f>
        <v>135</v>
      </c>
      <c r="AR830" s="36"/>
      <c r="AS830" s="36"/>
      <c r="AT830" s="36">
        <f t="shared" si="1215"/>
        <v>0</v>
      </c>
      <c r="AU830" s="36">
        <f t="shared" si="1216"/>
        <v>0</v>
      </c>
      <c r="AW830" s="57">
        <f>+$A$12</f>
        <v>135</v>
      </c>
      <c r="AX830" s="36"/>
      <c r="AY830" s="36"/>
      <c r="AZ830" s="36">
        <f t="shared" si="1217"/>
        <v>59</v>
      </c>
      <c r="BA830" s="36">
        <f t="shared" si="1218"/>
        <v>7965000</v>
      </c>
      <c r="BC830" s="57">
        <f>+$A$12</f>
        <v>135</v>
      </c>
      <c r="BD830" s="36">
        <v>4</v>
      </c>
      <c r="BE830" s="36">
        <v>11</v>
      </c>
      <c r="BF830" s="36">
        <f t="shared" si="1219"/>
        <v>59</v>
      </c>
      <c r="BG830" s="36">
        <f t="shared" si="1220"/>
        <v>7965000</v>
      </c>
      <c r="BI830" s="57">
        <f>+$A$12</f>
        <v>135</v>
      </c>
      <c r="BJ830" s="36"/>
      <c r="BK830" s="36"/>
      <c r="BL830" s="36">
        <f t="shared" si="1223"/>
        <v>0</v>
      </c>
      <c r="BM830" s="36">
        <f t="shared" si="1221"/>
        <v>0</v>
      </c>
    </row>
    <row r="831" spans="1:1025">
      <c r="A831" s="57">
        <f>+$A$13</f>
        <v>100</v>
      </c>
      <c r="B831" s="36"/>
      <c r="C831" s="36"/>
      <c r="D831" s="36">
        <f t="shared" si="1202"/>
        <v>66</v>
      </c>
      <c r="E831" s="36">
        <f t="shared" si="1203"/>
        <v>6600000</v>
      </c>
      <c r="F831" s="288"/>
      <c r="G831" s="57">
        <f>+$A$13</f>
        <v>100</v>
      </c>
      <c r="H831" s="36"/>
      <c r="I831" s="36"/>
      <c r="J831" s="36">
        <f t="shared" si="1204"/>
        <v>0</v>
      </c>
      <c r="K831" s="36">
        <f t="shared" si="1222"/>
        <v>0</v>
      </c>
      <c r="M831" s="57">
        <f>+$A$13</f>
        <v>100</v>
      </c>
      <c r="N831" s="36"/>
      <c r="O831" s="36"/>
      <c r="P831" s="36">
        <f t="shared" si="1205"/>
        <v>62</v>
      </c>
      <c r="Q831" s="36">
        <f t="shared" si="1206"/>
        <v>6200000</v>
      </c>
      <c r="S831" s="57">
        <f>+$A$13</f>
        <v>100</v>
      </c>
      <c r="T831" s="36"/>
      <c r="U831" s="36"/>
      <c r="V831" s="36">
        <f t="shared" si="1207"/>
        <v>1</v>
      </c>
      <c r="W831" s="36">
        <f t="shared" si="1208"/>
        <v>100000</v>
      </c>
      <c r="Y831" s="57">
        <f>+$A$13</f>
        <v>100</v>
      </c>
      <c r="Z831" s="36"/>
      <c r="AA831" s="36"/>
      <c r="AB831" s="36">
        <f t="shared" si="1209"/>
        <v>0</v>
      </c>
      <c r="AC831" s="36">
        <f t="shared" si="1210"/>
        <v>0</v>
      </c>
      <c r="AE831" s="57">
        <f>+$A$13</f>
        <v>100</v>
      </c>
      <c r="AF831" s="36"/>
      <c r="AG831" s="36"/>
      <c r="AH831" s="36">
        <f t="shared" si="1211"/>
        <v>0</v>
      </c>
      <c r="AI831" s="36">
        <f t="shared" si="1212"/>
        <v>0</v>
      </c>
      <c r="AK831" s="57">
        <f>+$A$13</f>
        <v>100</v>
      </c>
      <c r="AL831" s="36"/>
      <c r="AM831" s="36"/>
      <c r="AN831" s="36">
        <f t="shared" si="1213"/>
        <v>0</v>
      </c>
      <c r="AO831" s="36">
        <f t="shared" si="1214"/>
        <v>0</v>
      </c>
      <c r="AQ831" s="57">
        <f>+$A$13</f>
        <v>100</v>
      </c>
      <c r="AR831" s="36"/>
      <c r="AS831" s="36"/>
      <c r="AT831" s="36">
        <f t="shared" si="1215"/>
        <v>0</v>
      </c>
      <c r="AU831" s="36">
        <f t="shared" si="1216"/>
        <v>0</v>
      </c>
      <c r="AW831" s="57">
        <f>+$A$13</f>
        <v>100</v>
      </c>
      <c r="AX831" s="36"/>
      <c r="AY831" s="36"/>
      <c r="AZ831" s="36">
        <f t="shared" si="1217"/>
        <v>5</v>
      </c>
      <c r="BA831" s="36">
        <f t="shared" si="1218"/>
        <v>500000</v>
      </c>
      <c r="BC831" s="57">
        <f>+$A$13</f>
        <v>100</v>
      </c>
      <c r="BD831" s="36">
        <v>5</v>
      </c>
      <c r="BE831" s="36">
        <v>6</v>
      </c>
      <c r="BF831" s="36">
        <f t="shared" si="1219"/>
        <v>66</v>
      </c>
      <c r="BG831" s="36">
        <f t="shared" si="1220"/>
        <v>6600000</v>
      </c>
      <c r="BI831" s="57">
        <f>+$A$13</f>
        <v>100</v>
      </c>
      <c r="BJ831" s="36"/>
      <c r="BK831" s="36"/>
      <c r="BL831" s="36">
        <f t="shared" si="1223"/>
        <v>61</v>
      </c>
      <c r="BM831" s="36">
        <f t="shared" si="1221"/>
        <v>6100000</v>
      </c>
    </row>
    <row r="832" spans="1:1025">
      <c r="A832" s="57">
        <f>+$A$14</f>
        <v>35</v>
      </c>
      <c r="B832" s="36"/>
      <c r="C832" s="36"/>
      <c r="D832" s="36">
        <f t="shared" si="1202"/>
        <v>34</v>
      </c>
      <c r="E832" s="36">
        <f t="shared" si="1203"/>
        <v>1190000</v>
      </c>
      <c r="F832" s="288"/>
      <c r="G832" s="57">
        <f>+$A$14</f>
        <v>35</v>
      </c>
      <c r="H832" s="36"/>
      <c r="I832" s="36"/>
      <c r="J832" s="36">
        <f t="shared" si="1204"/>
        <v>0</v>
      </c>
      <c r="K832" s="36">
        <f t="shared" si="1222"/>
        <v>0</v>
      </c>
      <c r="M832" s="57">
        <f>+$A$14</f>
        <v>35</v>
      </c>
      <c r="N832" s="36"/>
      <c r="O832" s="36"/>
      <c r="P832" s="36">
        <f t="shared" si="1205"/>
        <v>0</v>
      </c>
      <c r="Q832" s="36">
        <f t="shared" si="1206"/>
        <v>0</v>
      </c>
      <c r="S832" s="57">
        <f>+$A$14</f>
        <v>35</v>
      </c>
      <c r="T832" s="36"/>
      <c r="U832" s="36"/>
      <c r="V832" s="36">
        <f t="shared" si="1207"/>
        <v>0</v>
      </c>
      <c r="W832" s="36">
        <f t="shared" si="1208"/>
        <v>0</v>
      </c>
      <c r="Y832" s="57">
        <f>+$A$14</f>
        <v>35</v>
      </c>
      <c r="Z832" s="36"/>
      <c r="AA832" s="36"/>
      <c r="AB832" s="36">
        <f t="shared" si="1209"/>
        <v>0</v>
      </c>
      <c r="AC832" s="36">
        <f t="shared" si="1210"/>
        <v>0</v>
      </c>
      <c r="AE832" s="57">
        <f>+$A$14</f>
        <v>35</v>
      </c>
      <c r="AF832" s="36"/>
      <c r="AG832" s="36"/>
      <c r="AH832" s="36">
        <f t="shared" si="1211"/>
        <v>0</v>
      </c>
      <c r="AI832" s="36">
        <f t="shared" si="1212"/>
        <v>0</v>
      </c>
      <c r="AK832" s="57">
        <f>+$A$14</f>
        <v>35</v>
      </c>
      <c r="AL832" s="36"/>
      <c r="AM832" s="36"/>
      <c r="AN832" s="36">
        <f t="shared" si="1213"/>
        <v>0</v>
      </c>
      <c r="AO832" s="36">
        <f t="shared" si="1214"/>
        <v>0</v>
      </c>
      <c r="AQ832" s="57">
        <f>+$A$14</f>
        <v>35</v>
      </c>
      <c r="AR832" s="36"/>
      <c r="AS832" s="36"/>
      <c r="AT832" s="36">
        <f t="shared" si="1215"/>
        <v>0</v>
      </c>
      <c r="AU832" s="36">
        <f t="shared" si="1216"/>
        <v>0</v>
      </c>
      <c r="AW832" s="57">
        <f>+$A$14</f>
        <v>35</v>
      </c>
      <c r="AX832" s="36"/>
      <c r="AY832" s="36"/>
      <c r="AZ832" s="36">
        <f t="shared" si="1217"/>
        <v>34</v>
      </c>
      <c r="BA832" s="36">
        <f t="shared" si="1218"/>
        <v>1190000</v>
      </c>
      <c r="BC832" s="57">
        <f>+$A$14</f>
        <v>35</v>
      </c>
      <c r="BD832" s="36">
        <v>2</v>
      </c>
      <c r="BE832" s="36">
        <v>10</v>
      </c>
      <c r="BF832" s="36">
        <f t="shared" si="1219"/>
        <v>34</v>
      </c>
      <c r="BG832" s="36">
        <f t="shared" si="1220"/>
        <v>1190000</v>
      </c>
      <c r="BI832" s="57">
        <f>+$A$14</f>
        <v>35</v>
      </c>
      <c r="BJ832" s="36"/>
      <c r="BK832" s="36"/>
      <c r="BL832" s="36">
        <f t="shared" si="1223"/>
        <v>0</v>
      </c>
      <c r="BM832" s="36">
        <f t="shared" si="1221"/>
        <v>0</v>
      </c>
    </row>
    <row r="833" spans="1:65">
      <c r="A833" s="57">
        <f>+$A$15</f>
        <v>57</v>
      </c>
      <c r="B833" s="36"/>
      <c r="C833" s="36"/>
      <c r="D833" s="36">
        <f t="shared" si="1202"/>
        <v>0</v>
      </c>
      <c r="E833" s="36">
        <f t="shared" si="1203"/>
        <v>0</v>
      </c>
      <c r="F833" s="288"/>
      <c r="G833" s="57">
        <f>+$A$15</f>
        <v>57</v>
      </c>
      <c r="H833" s="36"/>
      <c r="I833" s="36"/>
      <c r="J833" s="36">
        <f t="shared" si="1204"/>
        <v>0</v>
      </c>
      <c r="K833" s="36">
        <f t="shared" si="1222"/>
        <v>0</v>
      </c>
      <c r="M833" s="57">
        <f>+$A$15</f>
        <v>57</v>
      </c>
      <c r="N833" s="36"/>
      <c r="O833" s="36"/>
      <c r="P833" s="36">
        <f t="shared" si="1205"/>
        <v>0</v>
      </c>
      <c r="Q833" s="36">
        <f t="shared" si="1206"/>
        <v>0</v>
      </c>
      <c r="S833" s="57">
        <f>+$A$15</f>
        <v>57</v>
      </c>
      <c r="T833" s="36"/>
      <c r="U833" s="36"/>
      <c r="V833" s="36">
        <f t="shared" si="1207"/>
        <v>0</v>
      </c>
      <c r="W833" s="36">
        <f t="shared" si="1208"/>
        <v>0</v>
      </c>
      <c r="Y833" s="57">
        <f>+$A$15</f>
        <v>57</v>
      </c>
      <c r="Z833" s="36"/>
      <c r="AA833" s="36"/>
      <c r="AB833" s="36">
        <f t="shared" si="1209"/>
        <v>0</v>
      </c>
      <c r="AC833" s="36">
        <f t="shared" si="1210"/>
        <v>0</v>
      </c>
      <c r="AE833" s="57">
        <f>+$A$15</f>
        <v>57</v>
      </c>
      <c r="AF833" s="36"/>
      <c r="AG833" s="36"/>
      <c r="AH833" s="36">
        <f t="shared" si="1211"/>
        <v>0</v>
      </c>
      <c r="AI833" s="36">
        <f t="shared" si="1212"/>
        <v>0</v>
      </c>
      <c r="AK833" s="57">
        <f>+$A$15</f>
        <v>57</v>
      </c>
      <c r="AL833" s="36"/>
      <c r="AM833" s="36"/>
      <c r="AN833" s="36">
        <f t="shared" si="1213"/>
        <v>0</v>
      </c>
      <c r="AO833" s="36">
        <f t="shared" si="1214"/>
        <v>0</v>
      </c>
      <c r="AQ833" s="57">
        <f>+$A$15</f>
        <v>57</v>
      </c>
      <c r="AR833" s="36"/>
      <c r="AS833" s="36"/>
      <c r="AT833" s="36">
        <f t="shared" si="1215"/>
        <v>0</v>
      </c>
      <c r="AU833" s="36">
        <f t="shared" si="1216"/>
        <v>0</v>
      </c>
      <c r="AW833" s="57">
        <f>+$A$15</f>
        <v>57</v>
      </c>
      <c r="AX833" s="36"/>
      <c r="AY833" s="36"/>
      <c r="AZ833" s="36">
        <f t="shared" si="1217"/>
        <v>0</v>
      </c>
      <c r="BA833" s="36">
        <f t="shared" si="1218"/>
        <v>0</v>
      </c>
      <c r="BC833" s="57">
        <f>+$A$15</f>
        <v>57</v>
      </c>
      <c r="BD833" s="36"/>
      <c r="BE833" s="36"/>
      <c r="BF833" s="36">
        <f t="shared" si="1219"/>
        <v>0</v>
      </c>
      <c r="BG833" s="36">
        <f t="shared" si="1220"/>
        <v>0</v>
      </c>
      <c r="BI833" s="57">
        <f>+$A$15</f>
        <v>57</v>
      </c>
      <c r="BJ833" s="36"/>
      <c r="BK833" s="36"/>
      <c r="BL833" s="36">
        <f t="shared" si="1223"/>
        <v>0</v>
      </c>
      <c r="BM833" s="36">
        <f t="shared" si="1221"/>
        <v>0</v>
      </c>
    </row>
    <row r="834" spans="1:65">
      <c r="A834" s="57">
        <f>+$A$16</f>
        <v>20</v>
      </c>
      <c r="B834" s="36"/>
      <c r="C834" s="36"/>
      <c r="D834" s="36">
        <f t="shared" si="1202"/>
        <v>117</v>
      </c>
      <c r="E834" s="36">
        <f t="shared" si="1203"/>
        <v>2340000</v>
      </c>
      <c r="F834" s="288"/>
      <c r="G834" s="57">
        <f>+$A$16</f>
        <v>20</v>
      </c>
      <c r="H834" s="36"/>
      <c r="I834" s="36"/>
      <c r="J834" s="36">
        <f t="shared" si="1204"/>
        <v>0</v>
      </c>
      <c r="K834" s="36">
        <f t="shared" si="1222"/>
        <v>0</v>
      </c>
      <c r="M834" s="57">
        <f>+$A$16</f>
        <v>20</v>
      </c>
      <c r="N834" s="36"/>
      <c r="O834" s="36"/>
      <c r="P834" s="36">
        <f t="shared" si="1205"/>
        <v>0</v>
      </c>
      <c r="Q834" s="36">
        <f t="shared" si="1206"/>
        <v>0</v>
      </c>
      <c r="S834" s="57">
        <f>+$A$16</f>
        <v>20</v>
      </c>
      <c r="T834" s="36"/>
      <c r="U834" s="36"/>
      <c r="V834" s="36">
        <f t="shared" si="1207"/>
        <v>0</v>
      </c>
      <c r="W834" s="36">
        <f t="shared" si="1208"/>
        <v>0</v>
      </c>
      <c r="Y834" s="57">
        <f>+$A$16</f>
        <v>20</v>
      </c>
      <c r="Z834" s="36"/>
      <c r="AA834" s="36"/>
      <c r="AB834" s="36">
        <f t="shared" si="1209"/>
        <v>0</v>
      </c>
      <c r="AC834" s="36">
        <f t="shared" si="1210"/>
        <v>0</v>
      </c>
      <c r="AE834" s="57">
        <f>+$A$16</f>
        <v>20</v>
      </c>
      <c r="AF834" s="36"/>
      <c r="AG834" s="36"/>
      <c r="AH834" s="36">
        <f t="shared" si="1211"/>
        <v>0</v>
      </c>
      <c r="AI834" s="36">
        <f t="shared" si="1212"/>
        <v>0</v>
      </c>
      <c r="AK834" s="57">
        <f>+$A$16</f>
        <v>20</v>
      </c>
      <c r="AL834" s="36"/>
      <c r="AM834" s="36"/>
      <c r="AN834" s="36">
        <f t="shared" si="1213"/>
        <v>0</v>
      </c>
      <c r="AO834" s="36">
        <f t="shared" si="1214"/>
        <v>0</v>
      </c>
      <c r="AQ834" s="57">
        <f>+$A$16</f>
        <v>20</v>
      </c>
      <c r="AR834" s="36"/>
      <c r="AS834" s="36"/>
      <c r="AT834" s="36">
        <f t="shared" si="1215"/>
        <v>0</v>
      </c>
      <c r="AU834" s="36">
        <f t="shared" si="1216"/>
        <v>0</v>
      </c>
      <c r="AW834" s="57">
        <f>+$A$16</f>
        <v>20</v>
      </c>
      <c r="AX834" s="36"/>
      <c r="AY834" s="36"/>
      <c r="AZ834" s="36">
        <f t="shared" si="1217"/>
        <v>117</v>
      </c>
      <c r="BA834" s="36">
        <f t="shared" si="1218"/>
        <v>2340000</v>
      </c>
      <c r="BC834" s="57">
        <f>+$A$16</f>
        <v>20</v>
      </c>
      <c r="BD834" s="36">
        <v>8</v>
      </c>
      <c r="BE834" s="36">
        <v>21</v>
      </c>
      <c r="BF834" s="36">
        <f t="shared" si="1219"/>
        <v>117</v>
      </c>
      <c r="BG834" s="36">
        <f t="shared" si="1220"/>
        <v>2340000</v>
      </c>
      <c r="BI834" s="57">
        <f>+$A$16</f>
        <v>20</v>
      </c>
      <c r="BJ834" s="36"/>
      <c r="BK834" s="36"/>
      <c r="BL834" s="36">
        <f t="shared" si="1223"/>
        <v>0</v>
      </c>
      <c r="BM834" s="36">
        <f t="shared" si="1221"/>
        <v>0</v>
      </c>
    </row>
    <row r="835" spans="1:65">
      <c r="A835" s="57">
        <f>+$A$17</f>
        <v>38</v>
      </c>
      <c r="B835" s="36"/>
      <c r="C835" s="36"/>
      <c r="D835" s="36">
        <f t="shared" si="1202"/>
        <v>1</v>
      </c>
      <c r="E835" s="36">
        <f t="shared" si="1203"/>
        <v>38000</v>
      </c>
      <c r="F835" s="288"/>
      <c r="G835" s="57">
        <f>+$A$17</f>
        <v>38</v>
      </c>
      <c r="H835" s="36"/>
      <c r="I835" s="36"/>
      <c r="J835" s="36">
        <f t="shared" si="1204"/>
        <v>0</v>
      </c>
      <c r="K835" s="36">
        <f t="shared" si="1222"/>
        <v>0</v>
      </c>
      <c r="M835" s="57">
        <f>+$A$17</f>
        <v>38</v>
      </c>
      <c r="N835" s="36"/>
      <c r="O835" s="36"/>
      <c r="P835" s="36">
        <f t="shared" si="1205"/>
        <v>0</v>
      </c>
      <c r="Q835" s="36">
        <f t="shared" si="1206"/>
        <v>0</v>
      </c>
      <c r="S835" s="57">
        <f>+$A$17</f>
        <v>38</v>
      </c>
      <c r="T835" s="36"/>
      <c r="U835" s="36"/>
      <c r="V835" s="36">
        <f t="shared" si="1207"/>
        <v>0</v>
      </c>
      <c r="W835" s="36">
        <f t="shared" si="1208"/>
        <v>0</v>
      </c>
      <c r="Y835" s="57">
        <f>+$A$17</f>
        <v>38</v>
      </c>
      <c r="Z835" s="36"/>
      <c r="AA835" s="36"/>
      <c r="AB835" s="36">
        <f t="shared" si="1209"/>
        <v>0</v>
      </c>
      <c r="AC835" s="36">
        <f t="shared" si="1210"/>
        <v>0</v>
      </c>
      <c r="AE835" s="57">
        <f>+$A$17</f>
        <v>38</v>
      </c>
      <c r="AF835" s="36"/>
      <c r="AG835" s="36"/>
      <c r="AH835" s="36">
        <f t="shared" si="1211"/>
        <v>0</v>
      </c>
      <c r="AI835" s="36">
        <f t="shared" si="1212"/>
        <v>0</v>
      </c>
      <c r="AK835" s="57">
        <f>+$A$17</f>
        <v>38</v>
      </c>
      <c r="AL835" s="36"/>
      <c r="AM835" s="36"/>
      <c r="AN835" s="36">
        <f t="shared" si="1213"/>
        <v>0</v>
      </c>
      <c r="AO835" s="36">
        <f t="shared" si="1214"/>
        <v>0</v>
      </c>
      <c r="AQ835" s="57">
        <f>+$A$17</f>
        <v>38</v>
      </c>
      <c r="AR835" s="36"/>
      <c r="AS835" s="36"/>
      <c r="AT835" s="36">
        <f t="shared" si="1215"/>
        <v>0</v>
      </c>
      <c r="AU835" s="36">
        <f t="shared" si="1216"/>
        <v>0</v>
      </c>
      <c r="AW835" s="57">
        <f>+$A$17</f>
        <v>38</v>
      </c>
      <c r="AX835" s="36"/>
      <c r="AY835" s="36"/>
      <c r="AZ835" s="36">
        <f t="shared" si="1217"/>
        <v>1</v>
      </c>
      <c r="BA835" s="36">
        <f t="shared" si="1218"/>
        <v>38000</v>
      </c>
      <c r="BC835" s="57">
        <f>+$A$17</f>
        <v>38</v>
      </c>
      <c r="BD835" s="36"/>
      <c r="BE835" s="36">
        <v>1</v>
      </c>
      <c r="BF835" s="36">
        <f t="shared" si="1219"/>
        <v>1</v>
      </c>
      <c r="BG835" s="36">
        <f t="shared" si="1220"/>
        <v>38000</v>
      </c>
      <c r="BI835" s="57">
        <f>+$A$17</f>
        <v>38</v>
      </c>
      <c r="BJ835" s="36"/>
      <c r="BK835" s="36"/>
      <c r="BL835" s="36">
        <f t="shared" si="1223"/>
        <v>0</v>
      </c>
      <c r="BM835" s="36">
        <f t="shared" si="1221"/>
        <v>0</v>
      </c>
    </row>
    <row r="836" spans="1:65">
      <c r="A836" s="57">
        <f>+$A$18</f>
        <v>40</v>
      </c>
      <c r="B836" s="36"/>
      <c r="C836" s="36"/>
      <c r="D836" s="36">
        <f t="shared" si="1202"/>
        <v>0</v>
      </c>
      <c r="E836" s="36">
        <f t="shared" si="1203"/>
        <v>0</v>
      </c>
      <c r="F836" s="288"/>
      <c r="G836" s="57">
        <f>+$A$18</f>
        <v>40</v>
      </c>
      <c r="H836" s="36"/>
      <c r="I836" s="36"/>
      <c r="J836" s="36">
        <f t="shared" si="1204"/>
        <v>0</v>
      </c>
      <c r="K836" s="36">
        <f t="shared" si="1222"/>
        <v>0</v>
      </c>
      <c r="M836" s="57">
        <f>+$A$18</f>
        <v>40</v>
      </c>
      <c r="N836" s="36"/>
      <c r="O836" s="36"/>
      <c r="P836" s="36">
        <f t="shared" si="1205"/>
        <v>4</v>
      </c>
      <c r="Q836" s="36">
        <f t="shared" si="1206"/>
        <v>160000</v>
      </c>
      <c r="S836" s="57">
        <f>+$A$18</f>
        <v>40</v>
      </c>
      <c r="T836" s="36"/>
      <c r="U836" s="36"/>
      <c r="V836" s="36">
        <f t="shared" si="1207"/>
        <v>0</v>
      </c>
      <c r="W836" s="36">
        <f t="shared" si="1208"/>
        <v>0</v>
      </c>
      <c r="Y836" s="57">
        <f>+$A$18</f>
        <v>40</v>
      </c>
      <c r="Z836" s="36"/>
      <c r="AA836" s="36"/>
      <c r="AB836" s="36">
        <f t="shared" si="1209"/>
        <v>0</v>
      </c>
      <c r="AC836" s="36">
        <f t="shared" si="1210"/>
        <v>0</v>
      </c>
      <c r="AE836" s="57">
        <f>+$A$18</f>
        <v>40</v>
      </c>
      <c r="AF836" s="36"/>
      <c r="AG836" s="36"/>
      <c r="AH836" s="36">
        <f t="shared" si="1211"/>
        <v>0</v>
      </c>
      <c r="AI836" s="36">
        <f t="shared" si="1212"/>
        <v>0</v>
      </c>
      <c r="AK836" s="57">
        <f>+$A$18</f>
        <v>40</v>
      </c>
      <c r="AL836" s="36"/>
      <c r="AM836" s="36"/>
      <c r="AN836" s="36">
        <f t="shared" si="1213"/>
        <v>0</v>
      </c>
      <c r="AO836" s="36">
        <f t="shared" si="1214"/>
        <v>0</v>
      </c>
      <c r="AQ836" s="57">
        <f>+$A$18</f>
        <v>40</v>
      </c>
      <c r="AR836" s="36"/>
      <c r="AS836" s="36"/>
      <c r="AT836" s="36">
        <f t="shared" si="1215"/>
        <v>0</v>
      </c>
      <c r="AU836" s="36">
        <f t="shared" si="1216"/>
        <v>0</v>
      </c>
      <c r="AW836" s="57">
        <f>+$A$18</f>
        <v>40</v>
      </c>
      <c r="AX836" s="36"/>
      <c r="AY836" s="36"/>
      <c r="AZ836" s="36">
        <f t="shared" si="1217"/>
        <v>-4</v>
      </c>
      <c r="BA836" s="36">
        <f t="shared" si="1218"/>
        <v>-160000</v>
      </c>
      <c r="BC836" s="57">
        <f>+$A$18</f>
        <v>40</v>
      </c>
      <c r="BD836" s="36"/>
      <c r="BE836" s="36"/>
      <c r="BF836" s="36">
        <f t="shared" si="1219"/>
        <v>0</v>
      </c>
      <c r="BG836" s="36">
        <f t="shared" si="1220"/>
        <v>0</v>
      </c>
      <c r="BI836" s="57">
        <f>+$A$18</f>
        <v>40</v>
      </c>
      <c r="BJ836" s="36"/>
      <c r="BK836" s="36"/>
      <c r="BL836" s="36">
        <f t="shared" si="1223"/>
        <v>4</v>
      </c>
      <c r="BM836" s="36">
        <f t="shared" si="1221"/>
        <v>160000</v>
      </c>
    </row>
    <row r="837" spans="1:65">
      <c r="A837" s="57">
        <f>+$A$19</f>
        <v>42</v>
      </c>
      <c r="B837" s="36"/>
      <c r="C837" s="36"/>
      <c r="D837" s="36">
        <f t="shared" si="1202"/>
        <v>588</v>
      </c>
      <c r="E837" s="36">
        <f t="shared" si="1203"/>
        <v>24696000</v>
      </c>
      <c r="F837" s="288"/>
      <c r="G837" s="57">
        <f>+$A$19</f>
        <v>42</v>
      </c>
      <c r="H837" s="36"/>
      <c r="I837" s="36"/>
      <c r="J837" s="36">
        <f t="shared" si="1204"/>
        <v>8074</v>
      </c>
      <c r="K837" s="36">
        <f t="shared" si="1222"/>
        <v>339108000</v>
      </c>
      <c r="M837" s="57">
        <f>+$A$19</f>
        <v>42</v>
      </c>
      <c r="N837" s="36"/>
      <c r="O837" s="36"/>
      <c r="P837" s="36">
        <f t="shared" si="1205"/>
        <v>8183</v>
      </c>
      <c r="Q837" s="36">
        <f t="shared" si="1206"/>
        <v>343686000</v>
      </c>
      <c r="S837" s="57">
        <f>+$A$19</f>
        <v>42</v>
      </c>
      <c r="T837" s="36"/>
      <c r="U837" s="36"/>
      <c r="V837" s="36">
        <f t="shared" si="1207"/>
        <v>7</v>
      </c>
      <c r="W837" s="36">
        <f t="shared" si="1208"/>
        <v>294000</v>
      </c>
      <c r="Y837" s="57">
        <f>+$A$19</f>
        <v>42</v>
      </c>
      <c r="Z837" s="36"/>
      <c r="AA837" s="36"/>
      <c r="AB837" s="36">
        <f t="shared" si="1209"/>
        <v>0</v>
      </c>
      <c r="AC837" s="36">
        <f t="shared" si="1210"/>
        <v>0</v>
      </c>
      <c r="AE837" s="57">
        <f>+$A$19</f>
        <v>42</v>
      </c>
      <c r="AF837" s="36"/>
      <c r="AG837" s="36"/>
      <c r="AH837" s="36">
        <f t="shared" si="1211"/>
        <v>0</v>
      </c>
      <c r="AI837" s="36">
        <f t="shared" si="1212"/>
        <v>0</v>
      </c>
      <c r="AK837" s="57">
        <f>+$A$19</f>
        <v>42</v>
      </c>
      <c r="AL837" s="36"/>
      <c r="AM837" s="36"/>
      <c r="AN837" s="36">
        <f t="shared" si="1213"/>
        <v>0</v>
      </c>
      <c r="AO837" s="36">
        <f t="shared" si="1214"/>
        <v>0</v>
      </c>
      <c r="AQ837" s="57">
        <f>+$A$19</f>
        <v>42</v>
      </c>
      <c r="AR837" s="36"/>
      <c r="AS837" s="36"/>
      <c r="AT837" s="36">
        <f t="shared" si="1215"/>
        <v>0</v>
      </c>
      <c r="AU837" s="36">
        <f t="shared" si="1216"/>
        <v>0</v>
      </c>
      <c r="AW837" s="57">
        <f>+$A$19</f>
        <v>42</v>
      </c>
      <c r="AX837" s="36"/>
      <c r="AY837" s="36"/>
      <c r="AZ837" s="36">
        <f t="shared" si="1217"/>
        <v>486</v>
      </c>
      <c r="BA837" s="36">
        <f t="shared" si="1218"/>
        <v>20412000</v>
      </c>
      <c r="BC837" s="57">
        <f>+$A$19</f>
        <v>42</v>
      </c>
      <c r="BD837" s="36">
        <v>49</v>
      </c>
      <c r="BE837" s="36"/>
      <c r="BF837" s="36">
        <f t="shared" si="1219"/>
        <v>588</v>
      </c>
      <c r="BG837" s="36">
        <f t="shared" si="1220"/>
        <v>24696000</v>
      </c>
      <c r="BI837" s="57">
        <f>+$A$19</f>
        <v>42</v>
      </c>
      <c r="BJ837" s="36"/>
      <c r="BK837" s="36"/>
      <c r="BL837" s="36">
        <f t="shared" si="1223"/>
        <v>102</v>
      </c>
      <c r="BM837" s="36">
        <f t="shared" si="1221"/>
        <v>4284000</v>
      </c>
    </row>
    <row r="838" spans="1:65">
      <c r="A838" s="57">
        <f>+$A$20</f>
        <v>45</v>
      </c>
      <c r="B838" s="36"/>
      <c r="C838" s="36"/>
      <c r="D838" s="36">
        <f t="shared" si="1202"/>
        <v>467</v>
      </c>
      <c r="E838" s="36">
        <f t="shared" si="1203"/>
        <v>21015000</v>
      </c>
      <c r="F838" s="288"/>
      <c r="G838" s="57">
        <f>+$A$20</f>
        <v>45</v>
      </c>
      <c r="H838" s="36"/>
      <c r="I838" s="36"/>
      <c r="J838" s="36">
        <f t="shared" si="1204"/>
        <v>331</v>
      </c>
      <c r="K838" s="36">
        <f t="shared" si="1222"/>
        <v>14895000</v>
      </c>
      <c r="M838" s="57">
        <f>+$A$20</f>
        <v>45</v>
      </c>
      <c r="N838" s="36"/>
      <c r="O838" s="36"/>
      <c r="P838" s="36">
        <f t="shared" si="1205"/>
        <v>422</v>
      </c>
      <c r="Q838" s="36">
        <f t="shared" si="1206"/>
        <v>18990000</v>
      </c>
      <c r="S838" s="57">
        <f>+$A$20</f>
        <v>45</v>
      </c>
      <c r="T838" s="36"/>
      <c r="U838" s="36"/>
      <c r="V838" s="36">
        <f t="shared" si="1207"/>
        <v>3</v>
      </c>
      <c r="W838" s="36">
        <f t="shared" si="1208"/>
        <v>135000</v>
      </c>
      <c r="Y838" s="57">
        <f>+$A$20</f>
        <v>45</v>
      </c>
      <c r="Z838" s="36"/>
      <c r="AA838" s="36"/>
      <c r="AB838" s="36">
        <f t="shared" si="1209"/>
        <v>0</v>
      </c>
      <c r="AC838" s="36">
        <f t="shared" si="1210"/>
        <v>0</v>
      </c>
      <c r="AE838" s="57">
        <f>+$A$20</f>
        <v>45</v>
      </c>
      <c r="AF838" s="36"/>
      <c r="AG838" s="36"/>
      <c r="AH838" s="36">
        <f t="shared" si="1211"/>
        <v>0</v>
      </c>
      <c r="AI838" s="36">
        <f t="shared" si="1212"/>
        <v>0</v>
      </c>
      <c r="AK838" s="57">
        <f>+$A$20</f>
        <v>45</v>
      </c>
      <c r="AL838" s="36"/>
      <c r="AM838" s="36"/>
      <c r="AN838" s="36">
        <f t="shared" si="1213"/>
        <v>0</v>
      </c>
      <c r="AO838" s="36">
        <f t="shared" si="1214"/>
        <v>0</v>
      </c>
      <c r="AQ838" s="57">
        <f>+$A$20</f>
        <v>45</v>
      </c>
      <c r="AR838" s="36"/>
      <c r="AS838" s="36"/>
      <c r="AT838" s="36">
        <f t="shared" si="1215"/>
        <v>0</v>
      </c>
      <c r="AU838" s="36">
        <f t="shared" si="1216"/>
        <v>0</v>
      </c>
      <c r="AW838" s="57">
        <f>+$A$20</f>
        <v>45</v>
      </c>
      <c r="AX838" s="36"/>
      <c r="AY838" s="36"/>
      <c r="AZ838" s="36">
        <f t="shared" si="1217"/>
        <v>379</v>
      </c>
      <c r="BA838" s="36">
        <f t="shared" si="1218"/>
        <v>17055000</v>
      </c>
      <c r="BC838" s="57">
        <f>+$A$20</f>
        <v>45</v>
      </c>
      <c r="BD838" s="36">
        <v>38</v>
      </c>
      <c r="BE838" s="36">
        <v>11</v>
      </c>
      <c r="BF838" s="36">
        <f t="shared" si="1219"/>
        <v>467</v>
      </c>
      <c r="BG838" s="36">
        <f t="shared" si="1220"/>
        <v>21015000</v>
      </c>
      <c r="BI838" s="57">
        <f>+$A$20</f>
        <v>45</v>
      </c>
      <c r="BJ838" s="36"/>
      <c r="BK838" s="36"/>
      <c r="BL838" s="36">
        <f t="shared" si="1223"/>
        <v>88</v>
      </c>
      <c r="BM838" s="36">
        <f t="shared" si="1221"/>
        <v>3960000</v>
      </c>
    </row>
    <row r="839" spans="1:65">
      <c r="A839" s="57">
        <f>+$A$21</f>
        <v>50</v>
      </c>
      <c r="B839" s="36"/>
      <c r="C839" s="36"/>
      <c r="D839" s="36">
        <f t="shared" si="1202"/>
        <v>168</v>
      </c>
      <c r="E839" s="36">
        <f t="shared" si="1203"/>
        <v>8400000</v>
      </c>
      <c r="F839" s="288"/>
      <c r="G839" s="57">
        <f>+$A$21</f>
        <v>50</v>
      </c>
      <c r="H839" s="36"/>
      <c r="I839" s="36"/>
      <c r="J839" s="36">
        <f t="shared" si="1204"/>
        <v>84</v>
      </c>
      <c r="K839" s="36">
        <f t="shared" si="1222"/>
        <v>4200000</v>
      </c>
      <c r="M839" s="57">
        <f>+$A$21</f>
        <v>50</v>
      </c>
      <c r="N839" s="36"/>
      <c r="O839" s="36"/>
      <c r="P839" s="36">
        <f t="shared" si="1205"/>
        <v>176</v>
      </c>
      <c r="Q839" s="36">
        <f t="shared" si="1206"/>
        <v>8800000</v>
      </c>
      <c r="S839" s="57">
        <f>+$A$21</f>
        <v>50</v>
      </c>
      <c r="T839" s="36"/>
      <c r="U839" s="36"/>
      <c r="V839" s="36">
        <f t="shared" si="1207"/>
        <v>2</v>
      </c>
      <c r="W839" s="36">
        <f t="shared" si="1208"/>
        <v>100000</v>
      </c>
      <c r="Y839" s="57">
        <f>+$A$21</f>
        <v>50</v>
      </c>
      <c r="Z839" s="36"/>
      <c r="AA839" s="36"/>
      <c r="AB839" s="36">
        <f t="shared" si="1209"/>
        <v>0</v>
      </c>
      <c r="AC839" s="36">
        <f t="shared" si="1210"/>
        <v>0</v>
      </c>
      <c r="AE839" s="57">
        <f>+$A$21</f>
        <v>50</v>
      </c>
      <c r="AF839" s="36"/>
      <c r="AG839" s="36"/>
      <c r="AH839" s="36">
        <f t="shared" si="1211"/>
        <v>0</v>
      </c>
      <c r="AI839" s="36">
        <f t="shared" si="1212"/>
        <v>0</v>
      </c>
      <c r="AK839" s="57">
        <f>+$A$21</f>
        <v>50</v>
      </c>
      <c r="AL839" s="36"/>
      <c r="AM839" s="36"/>
      <c r="AN839" s="36">
        <f t="shared" si="1213"/>
        <v>0</v>
      </c>
      <c r="AO839" s="36">
        <f t="shared" si="1214"/>
        <v>0</v>
      </c>
      <c r="AQ839" s="57">
        <f>+$A$21</f>
        <v>50</v>
      </c>
      <c r="AR839" s="36"/>
      <c r="AS839" s="36"/>
      <c r="AT839" s="36">
        <f t="shared" si="1215"/>
        <v>104</v>
      </c>
      <c r="AU839" s="36">
        <f t="shared" si="1216"/>
        <v>5200000</v>
      </c>
      <c r="AW839" s="57">
        <f>+$A$21</f>
        <v>50</v>
      </c>
      <c r="AX839" s="36"/>
      <c r="AY839" s="36"/>
      <c r="AZ839" s="36">
        <f t="shared" si="1217"/>
        <v>-26</v>
      </c>
      <c r="BA839" s="36">
        <f t="shared" si="1218"/>
        <v>-1300000</v>
      </c>
      <c r="BC839" s="57">
        <f>+$A$21</f>
        <v>50</v>
      </c>
      <c r="BD839" s="36">
        <v>14</v>
      </c>
      <c r="BE839" s="36"/>
      <c r="BF839" s="36">
        <f t="shared" si="1219"/>
        <v>168</v>
      </c>
      <c r="BG839" s="36">
        <f t="shared" si="1220"/>
        <v>8400000</v>
      </c>
      <c r="BI839" s="57">
        <f>+$A$21</f>
        <v>50</v>
      </c>
      <c r="BJ839" s="36"/>
      <c r="BK839" s="36"/>
      <c r="BL839" s="36">
        <f t="shared" si="1223"/>
        <v>194</v>
      </c>
      <c r="BM839" s="36">
        <f t="shared" si="1221"/>
        <v>9700000</v>
      </c>
    </row>
    <row r="840" spans="1:65">
      <c r="A840" s="57">
        <f>+$A$22</f>
        <v>37</v>
      </c>
      <c r="B840" s="36"/>
      <c r="C840" s="36"/>
      <c r="D840" s="36">
        <f t="shared" si="1202"/>
        <v>0</v>
      </c>
      <c r="E840" s="36">
        <f t="shared" si="1203"/>
        <v>0</v>
      </c>
      <c r="F840" s="288"/>
      <c r="G840" s="57">
        <f>+$A$22</f>
        <v>37</v>
      </c>
      <c r="H840" s="36"/>
      <c r="I840" s="36"/>
      <c r="J840" s="36">
        <f t="shared" si="1204"/>
        <v>0</v>
      </c>
      <c r="K840" s="36">
        <f t="shared" si="1222"/>
        <v>0</v>
      </c>
      <c r="M840" s="57">
        <f>+$A$22</f>
        <v>37</v>
      </c>
      <c r="N840" s="36"/>
      <c r="O840" s="36"/>
      <c r="P840" s="36">
        <f t="shared" si="1205"/>
        <v>0</v>
      </c>
      <c r="Q840" s="36">
        <f t="shared" si="1206"/>
        <v>0</v>
      </c>
      <c r="S840" s="57">
        <f>+$A$22</f>
        <v>37</v>
      </c>
      <c r="T840" s="36"/>
      <c r="U840" s="36"/>
      <c r="V840" s="36">
        <f t="shared" si="1207"/>
        <v>0</v>
      </c>
      <c r="W840" s="36">
        <f t="shared" si="1208"/>
        <v>0</v>
      </c>
      <c r="Y840" s="57">
        <f>+$A$22</f>
        <v>37</v>
      </c>
      <c r="Z840" s="36"/>
      <c r="AA840" s="36"/>
      <c r="AB840" s="36">
        <f t="shared" si="1209"/>
        <v>0</v>
      </c>
      <c r="AC840" s="36">
        <f t="shared" si="1210"/>
        <v>0</v>
      </c>
      <c r="AE840" s="57">
        <f>+$A$22</f>
        <v>37</v>
      </c>
      <c r="AF840" s="36"/>
      <c r="AG840" s="36"/>
      <c r="AH840" s="36">
        <f t="shared" si="1211"/>
        <v>0</v>
      </c>
      <c r="AI840" s="36">
        <f t="shared" si="1212"/>
        <v>0</v>
      </c>
      <c r="AK840" s="57">
        <f>+$A$22</f>
        <v>37</v>
      </c>
      <c r="AL840" s="36"/>
      <c r="AM840" s="36"/>
      <c r="AN840" s="36">
        <f t="shared" si="1213"/>
        <v>0</v>
      </c>
      <c r="AO840" s="36">
        <f t="shared" si="1214"/>
        <v>0</v>
      </c>
      <c r="AQ840" s="57">
        <f>+$A$22</f>
        <v>37</v>
      </c>
      <c r="AR840" s="36"/>
      <c r="AS840" s="36"/>
      <c r="AT840" s="36">
        <f t="shared" si="1215"/>
        <v>0</v>
      </c>
      <c r="AU840" s="36">
        <f t="shared" si="1216"/>
        <v>0</v>
      </c>
      <c r="AW840" s="57">
        <f>+$A$22</f>
        <v>37</v>
      </c>
      <c r="AX840" s="36"/>
      <c r="AY840" s="36"/>
      <c r="AZ840" s="36">
        <f t="shared" si="1217"/>
        <v>0</v>
      </c>
      <c r="BA840" s="36">
        <f t="shared" si="1218"/>
        <v>0</v>
      </c>
      <c r="BC840" s="57">
        <f>+$A$22</f>
        <v>37</v>
      </c>
      <c r="BD840" s="36"/>
      <c r="BE840" s="36"/>
      <c r="BF840" s="36">
        <f t="shared" si="1219"/>
        <v>0</v>
      </c>
      <c r="BG840" s="36">
        <f t="shared" si="1220"/>
        <v>0</v>
      </c>
      <c r="BI840" s="57">
        <f>+$A$22</f>
        <v>37</v>
      </c>
      <c r="BJ840" s="36"/>
      <c r="BK840" s="36"/>
      <c r="BL840" s="36">
        <f t="shared" si="1223"/>
        <v>0</v>
      </c>
      <c r="BM840" s="36">
        <f t="shared" si="1221"/>
        <v>0</v>
      </c>
    </row>
    <row r="841" spans="1:65">
      <c r="A841" s="57">
        <f>+$A$23</f>
        <v>65</v>
      </c>
      <c r="B841" s="36"/>
      <c r="C841" s="36"/>
      <c r="D841" s="36">
        <f t="shared" si="1202"/>
        <v>64</v>
      </c>
      <c r="E841" s="36">
        <f t="shared" si="1203"/>
        <v>4160000</v>
      </c>
      <c r="F841" s="288"/>
      <c r="G841" s="57">
        <f>+$A$23</f>
        <v>65</v>
      </c>
      <c r="H841" s="36"/>
      <c r="I841" s="36"/>
      <c r="J841" s="36">
        <f t="shared" si="1204"/>
        <v>946</v>
      </c>
      <c r="K841" s="36">
        <f t="shared" si="1222"/>
        <v>61490000</v>
      </c>
      <c r="M841" s="57">
        <f>+$A$23</f>
        <v>65</v>
      </c>
      <c r="N841" s="36"/>
      <c r="O841" s="36"/>
      <c r="P841" s="36">
        <f t="shared" si="1205"/>
        <v>1907</v>
      </c>
      <c r="Q841" s="36">
        <f t="shared" si="1206"/>
        <v>123955000</v>
      </c>
      <c r="S841" s="57">
        <f>+$A$23</f>
        <v>65</v>
      </c>
      <c r="T841" s="36"/>
      <c r="U841" s="36"/>
      <c r="V841" s="36">
        <f t="shared" si="1207"/>
        <v>2</v>
      </c>
      <c r="W841" s="36">
        <f t="shared" si="1208"/>
        <v>130000</v>
      </c>
      <c r="Y841" s="57">
        <f>+$A$23</f>
        <v>65</v>
      </c>
      <c r="Z841" s="36"/>
      <c r="AA841" s="36"/>
      <c r="AB841" s="36">
        <f t="shared" si="1209"/>
        <v>0</v>
      </c>
      <c r="AC841" s="36">
        <f t="shared" si="1210"/>
        <v>0</v>
      </c>
      <c r="AE841" s="57">
        <f>+$A$23</f>
        <v>65</v>
      </c>
      <c r="AF841" s="36"/>
      <c r="AG841" s="36"/>
      <c r="AH841" s="36">
        <f t="shared" si="1211"/>
        <v>0</v>
      </c>
      <c r="AI841" s="36">
        <f t="shared" si="1212"/>
        <v>0</v>
      </c>
      <c r="AK841" s="57">
        <f>+$A$23</f>
        <v>65</v>
      </c>
      <c r="AL841" s="36"/>
      <c r="AM841" s="36"/>
      <c r="AN841" s="36">
        <f t="shared" si="1213"/>
        <v>0</v>
      </c>
      <c r="AO841" s="36">
        <f t="shared" si="1214"/>
        <v>0</v>
      </c>
      <c r="AQ841" s="57">
        <f>+$A$23</f>
        <v>65</v>
      </c>
      <c r="AR841" s="36"/>
      <c r="AS841" s="36"/>
      <c r="AT841" s="36">
        <f t="shared" si="1215"/>
        <v>0</v>
      </c>
      <c r="AU841" s="36">
        <f t="shared" si="1216"/>
        <v>0</v>
      </c>
      <c r="AW841" s="57">
        <f>+$A$23</f>
        <v>65</v>
      </c>
      <c r="AX841" s="36"/>
      <c r="AY841" s="36"/>
      <c r="AZ841" s="36">
        <f t="shared" si="1217"/>
        <v>-895</v>
      </c>
      <c r="BA841" s="36">
        <f t="shared" si="1218"/>
        <v>-58175000</v>
      </c>
      <c r="BC841" s="57">
        <f>+$A$23</f>
        <v>65</v>
      </c>
      <c r="BD841" s="36">
        <v>5</v>
      </c>
      <c r="BE841" s="36">
        <v>4</v>
      </c>
      <c r="BF841" s="36">
        <f t="shared" si="1219"/>
        <v>64</v>
      </c>
      <c r="BG841" s="36">
        <f t="shared" si="1220"/>
        <v>4160000</v>
      </c>
      <c r="BI841" s="57">
        <f>+$A$23</f>
        <v>65</v>
      </c>
      <c r="BJ841" s="36"/>
      <c r="BK841" s="36"/>
      <c r="BL841" s="36">
        <f t="shared" si="1223"/>
        <v>959</v>
      </c>
      <c r="BM841" s="36">
        <f t="shared" si="1221"/>
        <v>62335000</v>
      </c>
    </row>
    <row r="842" spans="1:65">
      <c r="A842" s="57">
        <f>+$A$24</f>
        <v>52</v>
      </c>
      <c r="B842" s="36"/>
      <c r="C842" s="36"/>
      <c r="D842" s="36">
        <f t="shared" si="1202"/>
        <v>35</v>
      </c>
      <c r="E842" s="36">
        <f t="shared" si="1203"/>
        <v>1820000</v>
      </c>
      <c r="F842" s="288"/>
      <c r="G842" s="57">
        <f>+$A$24</f>
        <v>52</v>
      </c>
      <c r="H842" s="36"/>
      <c r="I842" s="36"/>
      <c r="J842" s="36">
        <f t="shared" si="1204"/>
        <v>0</v>
      </c>
      <c r="K842" s="36">
        <f t="shared" si="1222"/>
        <v>0</v>
      </c>
      <c r="M842" s="57">
        <f>+$A$24</f>
        <v>52</v>
      </c>
      <c r="N842" s="36"/>
      <c r="O842" s="36"/>
      <c r="P842" s="36">
        <f t="shared" si="1205"/>
        <v>0</v>
      </c>
      <c r="Q842" s="36">
        <f t="shared" si="1206"/>
        <v>0</v>
      </c>
      <c r="S842" s="57">
        <f>+$A$24</f>
        <v>52</v>
      </c>
      <c r="T842" s="36"/>
      <c r="U842" s="36"/>
      <c r="V842" s="36">
        <f t="shared" si="1207"/>
        <v>0</v>
      </c>
      <c r="W842" s="36">
        <f t="shared" si="1208"/>
        <v>0</v>
      </c>
      <c r="Y842" s="57">
        <f>+$A$24</f>
        <v>52</v>
      </c>
      <c r="Z842" s="36"/>
      <c r="AA842" s="36"/>
      <c r="AB842" s="36">
        <f t="shared" si="1209"/>
        <v>0</v>
      </c>
      <c r="AC842" s="36">
        <f t="shared" si="1210"/>
        <v>0</v>
      </c>
      <c r="AE842" s="57">
        <f>+$A$24</f>
        <v>52</v>
      </c>
      <c r="AF842" s="36"/>
      <c r="AG842" s="36"/>
      <c r="AH842" s="36">
        <f t="shared" si="1211"/>
        <v>0</v>
      </c>
      <c r="AI842" s="36">
        <f t="shared" si="1212"/>
        <v>0</v>
      </c>
      <c r="AK842" s="57">
        <f>+$A$24</f>
        <v>52</v>
      </c>
      <c r="AL842" s="36"/>
      <c r="AM842" s="36"/>
      <c r="AN842" s="36">
        <f t="shared" si="1213"/>
        <v>0</v>
      </c>
      <c r="AO842" s="36">
        <f t="shared" si="1214"/>
        <v>0</v>
      </c>
      <c r="AQ842" s="57">
        <f>+$A$24</f>
        <v>52</v>
      </c>
      <c r="AR842" s="36"/>
      <c r="AS842" s="36"/>
      <c r="AT842" s="36">
        <f t="shared" si="1215"/>
        <v>0</v>
      </c>
      <c r="AU842" s="36">
        <f t="shared" si="1216"/>
        <v>0</v>
      </c>
      <c r="AW842" s="57">
        <f>+$A$24</f>
        <v>52</v>
      </c>
      <c r="AX842" s="36"/>
      <c r="AY842" s="36"/>
      <c r="AZ842" s="36">
        <f t="shared" si="1217"/>
        <v>35</v>
      </c>
      <c r="BA842" s="36">
        <f t="shared" si="1218"/>
        <v>1820000</v>
      </c>
      <c r="BC842" s="57">
        <f>+$A$24</f>
        <v>52</v>
      </c>
      <c r="BD842" s="36">
        <v>2</v>
      </c>
      <c r="BE842" s="36">
        <v>11</v>
      </c>
      <c r="BF842" s="36">
        <f t="shared" si="1219"/>
        <v>35</v>
      </c>
      <c r="BG842" s="36">
        <f t="shared" si="1220"/>
        <v>1820000</v>
      </c>
      <c r="BI842" s="57">
        <f>+$A$24</f>
        <v>52</v>
      </c>
      <c r="BJ842" s="36"/>
      <c r="BK842" s="36"/>
      <c r="BL842" s="36">
        <f t="shared" si="1223"/>
        <v>0</v>
      </c>
      <c r="BM842" s="36">
        <f t="shared" si="1221"/>
        <v>0</v>
      </c>
    </row>
    <row r="843" spans="1:65">
      <c r="A843" s="57">
        <f>+$A$25</f>
        <v>85</v>
      </c>
      <c r="B843" s="36"/>
      <c r="C843" s="36"/>
      <c r="D843" s="36">
        <f t="shared" si="1202"/>
        <v>4</v>
      </c>
      <c r="E843" s="36">
        <f t="shared" si="1203"/>
        <v>340000</v>
      </c>
      <c r="F843" s="288"/>
      <c r="G843" s="57">
        <f>+$A$25</f>
        <v>85</v>
      </c>
      <c r="H843" s="36"/>
      <c r="I843" s="36"/>
      <c r="J843" s="36">
        <f t="shared" si="1204"/>
        <v>1998</v>
      </c>
      <c r="K843" s="36">
        <f t="shared" si="1222"/>
        <v>169830000</v>
      </c>
      <c r="M843" s="57">
        <f>+$A$25</f>
        <v>85</v>
      </c>
      <c r="N843" s="36"/>
      <c r="O843" s="36"/>
      <c r="P843" s="36">
        <f t="shared" si="1205"/>
        <v>1673</v>
      </c>
      <c r="Q843" s="36">
        <f t="shared" si="1206"/>
        <v>142205000</v>
      </c>
      <c r="S843" s="57">
        <f>+$A$25</f>
        <v>85</v>
      </c>
      <c r="T843" s="36"/>
      <c r="U843" s="36"/>
      <c r="V843" s="36">
        <f t="shared" si="1207"/>
        <v>0</v>
      </c>
      <c r="W843" s="36">
        <f t="shared" si="1208"/>
        <v>0</v>
      </c>
      <c r="Y843" s="57">
        <f>+$A$25</f>
        <v>85</v>
      </c>
      <c r="Z843" s="36"/>
      <c r="AA843" s="36"/>
      <c r="AB843" s="36">
        <f t="shared" si="1209"/>
        <v>0</v>
      </c>
      <c r="AC843" s="36">
        <f t="shared" si="1210"/>
        <v>0</v>
      </c>
      <c r="AE843" s="57">
        <f>+$A$25</f>
        <v>85</v>
      </c>
      <c r="AF843" s="36"/>
      <c r="AG843" s="36"/>
      <c r="AH843" s="36">
        <f t="shared" si="1211"/>
        <v>0</v>
      </c>
      <c r="AI843" s="36">
        <f t="shared" si="1212"/>
        <v>0</v>
      </c>
      <c r="AK843" s="57">
        <f>+$A$25</f>
        <v>85</v>
      </c>
      <c r="AL843" s="36"/>
      <c r="AM843" s="36"/>
      <c r="AN843" s="36">
        <f t="shared" si="1213"/>
        <v>0</v>
      </c>
      <c r="AO843" s="36">
        <f t="shared" si="1214"/>
        <v>0</v>
      </c>
      <c r="AQ843" s="57">
        <f>+$A$25</f>
        <v>85</v>
      </c>
      <c r="AR843" s="36"/>
      <c r="AS843" s="36"/>
      <c r="AT843" s="36">
        <f t="shared" si="1215"/>
        <v>110</v>
      </c>
      <c r="AU843" s="36">
        <f t="shared" si="1216"/>
        <v>9350000</v>
      </c>
      <c r="AW843" s="57">
        <f>+$A$25</f>
        <v>85</v>
      </c>
      <c r="AX843" s="36"/>
      <c r="AY843" s="36"/>
      <c r="AZ843" s="36">
        <f t="shared" si="1217"/>
        <v>219</v>
      </c>
      <c r="BA843" s="36">
        <f t="shared" si="1218"/>
        <v>18615000</v>
      </c>
      <c r="BC843" s="57">
        <f>+$A$25</f>
        <v>85</v>
      </c>
      <c r="BD843" s="36"/>
      <c r="BE843" s="36">
        <v>4</v>
      </c>
      <c r="BF843" s="36">
        <f t="shared" si="1219"/>
        <v>4</v>
      </c>
      <c r="BG843" s="36">
        <f t="shared" si="1220"/>
        <v>340000</v>
      </c>
      <c r="BI843" s="57">
        <f>+$A$25</f>
        <v>85</v>
      </c>
      <c r="BJ843" s="36"/>
      <c r="BK843" s="36"/>
      <c r="BL843" s="36">
        <f t="shared" si="1223"/>
        <v>-215</v>
      </c>
      <c r="BM843" s="36">
        <f t="shared" si="1221"/>
        <v>-18275000</v>
      </c>
    </row>
    <row r="844" spans="1:65">
      <c r="A844" s="57">
        <f>+$A$26</f>
        <v>55</v>
      </c>
      <c r="B844" s="36"/>
      <c r="C844" s="36"/>
      <c r="D844" s="36">
        <f t="shared" si="1202"/>
        <v>2546</v>
      </c>
      <c r="E844" s="36">
        <f t="shared" si="1203"/>
        <v>140030000</v>
      </c>
      <c r="F844" s="288"/>
      <c r="G844" s="57">
        <f>+$A$26</f>
        <v>55</v>
      </c>
      <c r="H844" s="36"/>
      <c r="I844" s="36"/>
      <c r="J844" s="36">
        <f t="shared" si="1204"/>
        <v>4773</v>
      </c>
      <c r="K844" s="36">
        <f t="shared" si="1222"/>
        <v>262515000</v>
      </c>
      <c r="M844" s="57">
        <f>+$A$26</f>
        <v>55</v>
      </c>
      <c r="N844" s="36"/>
      <c r="O844" s="36"/>
      <c r="P844" s="36">
        <f t="shared" si="1205"/>
        <v>3630</v>
      </c>
      <c r="Q844" s="36">
        <f t="shared" si="1206"/>
        <v>199650000</v>
      </c>
      <c r="S844" s="57">
        <f>+$A$26</f>
        <v>55</v>
      </c>
      <c r="T844" s="36"/>
      <c r="U844" s="36"/>
      <c r="V844" s="36">
        <f t="shared" si="1207"/>
        <v>7</v>
      </c>
      <c r="W844" s="36">
        <f t="shared" si="1208"/>
        <v>385000</v>
      </c>
      <c r="Y844" s="57">
        <f>+$A$26</f>
        <v>55</v>
      </c>
      <c r="Z844" s="36"/>
      <c r="AA844" s="36"/>
      <c r="AB844" s="36">
        <f t="shared" si="1209"/>
        <v>0</v>
      </c>
      <c r="AC844" s="36">
        <f t="shared" si="1210"/>
        <v>0</v>
      </c>
      <c r="AE844" s="57">
        <f>+$A$26</f>
        <v>55</v>
      </c>
      <c r="AF844" s="36"/>
      <c r="AG844" s="36"/>
      <c r="AH844" s="36">
        <f t="shared" si="1211"/>
        <v>0</v>
      </c>
      <c r="AI844" s="36">
        <f t="shared" si="1212"/>
        <v>0</v>
      </c>
      <c r="AK844" s="57">
        <f>+$A$26</f>
        <v>55</v>
      </c>
      <c r="AL844" s="36"/>
      <c r="AM844" s="36"/>
      <c r="AN844" s="36">
        <f t="shared" si="1213"/>
        <v>0</v>
      </c>
      <c r="AO844" s="36">
        <f t="shared" si="1214"/>
        <v>0</v>
      </c>
      <c r="AQ844" s="57">
        <f>+$A$26</f>
        <v>55</v>
      </c>
      <c r="AR844" s="36"/>
      <c r="AS844" s="36"/>
      <c r="AT844" s="36">
        <f t="shared" si="1215"/>
        <v>240</v>
      </c>
      <c r="AU844" s="36">
        <f t="shared" si="1216"/>
        <v>13200000</v>
      </c>
      <c r="AW844" s="57">
        <f>+$A$26</f>
        <v>55</v>
      </c>
      <c r="AX844" s="36"/>
      <c r="AY844" s="36"/>
      <c r="AZ844" s="36">
        <f t="shared" si="1217"/>
        <v>3456</v>
      </c>
      <c r="BA844" s="36">
        <f t="shared" si="1218"/>
        <v>190080000</v>
      </c>
      <c r="BC844" s="57">
        <f>+$A$26</f>
        <v>55</v>
      </c>
      <c r="BD844" s="36">
        <v>212</v>
      </c>
      <c r="BE844" s="36">
        <v>2</v>
      </c>
      <c r="BF844" s="36">
        <f t="shared" si="1219"/>
        <v>2546</v>
      </c>
      <c r="BG844" s="36">
        <f t="shared" si="1220"/>
        <v>140030000</v>
      </c>
      <c r="BI844" s="57">
        <f>+$A$26</f>
        <v>55</v>
      </c>
      <c r="BJ844" s="36"/>
      <c r="BK844" s="36"/>
      <c r="BL844" s="36">
        <f t="shared" si="1223"/>
        <v>-910</v>
      </c>
      <c r="BM844" s="36">
        <f t="shared" si="1221"/>
        <v>-50050000</v>
      </c>
    </row>
    <row r="845" spans="1:65">
      <c r="A845" s="57">
        <f>+$A$27</f>
        <v>120</v>
      </c>
      <c r="B845" s="36"/>
      <c r="C845" s="36"/>
      <c r="D845" s="36">
        <f t="shared" si="1202"/>
        <v>0</v>
      </c>
      <c r="E845" s="36">
        <f t="shared" si="1203"/>
        <v>0</v>
      </c>
      <c r="F845" s="288"/>
      <c r="G845" s="57">
        <f>+$A$27</f>
        <v>120</v>
      </c>
      <c r="H845" s="36"/>
      <c r="I845" s="36"/>
      <c r="J845" s="36">
        <f t="shared" si="1204"/>
        <v>319</v>
      </c>
      <c r="K845" s="36">
        <f t="shared" si="1222"/>
        <v>38280000</v>
      </c>
      <c r="M845" s="57">
        <f>+$A$27</f>
        <v>120</v>
      </c>
      <c r="N845" s="36"/>
      <c r="O845" s="36"/>
      <c r="P845" s="36">
        <f t="shared" si="1205"/>
        <v>445</v>
      </c>
      <c r="Q845" s="36">
        <f t="shared" si="1206"/>
        <v>53400000</v>
      </c>
      <c r="S845" s="57">
        <f>+$A$27</f>
        <v>120</v>
      </c>
      <c r="T845" s="36"/>
      <c r="U845" s="36"/>
      <c r="V845" s="36">
        <f t="shared" si="1207"/>
        <v>0</v>
      </c>
      <c r="W845" s="36">
        <f t="shared" si="1208"/>
        <v>0</v>
      </c>
      <c r="Y845" s="57">
        <f>+$A$27</f>
        <v>120</v>
      </c>
      <c r="Z845" s="36"/>
      <c r="AA845" s="36"/>
      <c r="AB845" s="36">
        <f t="shared" si="1209"/>
        <v>0</v>
      </c>
      <c r="AC845" s="36">
        <f t="shared" si="1210"/>
        <v>0</v>
      </c>
      <c r="AE845" s="57">
        <f>+$A$27</f>
        <v>120</v>
      </c>
      <c r="AF845" s="36"/>
      <c r="AG845" s="36"/>
      <c r="AH845" s="36">
        <f t="shared" si="1211"/>
        <v>0</v>
      </c>
      <c r="AI845" s="36">
        <f t="shared" si="1212"/>
        <v>0</v>
      </c>
      <c r="AK845" s="57">
        <f>+$A$27</f>
        <v>120</v>
      </c>
      <c r="AL845" s="36"/>
      <c r="AM845" s="36"/>
      <c r="AN845" s="36">
        <f t="shared" si="1213"/>
        <v>0</v>
      </c>
      <c r="AO845" s="36">
        <f t="shared" si="1214"/>
        <v>0</v>
      </c>
      <c r="AQ845" s="57">
        <f>+$A$27</f>
        <v>120</v>
      </c>
      <c r="AR845" s="36"/>
      <c r="AS845" s="36"/>
      <c r="AT845" s="36">
        <f t="shared" si="1215"/>
        <v>0</v>
      </c>
      <c r="AU845" s="36">
        <f t="shared" si="1216"/>
        <v>0</v>
      </c>
      <c r="AW845" s="57">
        <f>+$A$27</f>
        <v>120</v>
      </c>
      <c r="AX845" s="36"/>
      <c r="AY845" s="36"/>
      <c r="AZ845" s="36">
        <f t="shared" si="1217"/>
        <v>-126</v>
      </c>
      <c r="BA845" s="36">
        <f t="shared" si="1218"/>
        <v>-15120000</v>
      </c>
      <c r="BC845" s="57">
        <f>+$A$27</f>
        <v>120</v>
      </c>
      <c r="BD845" s="36"/>
      <c r="BE845" s="36"/>
      <c r="BF845" s="36">
        <f t="shared" si="1219"/>
        <v>0</v>
      </c>
      <c r="BG845" s="36">
        <f t="shared" si="1220"/>
        <v>0</v>
      </c>
      <c r="BI845" s="57">
        <f>+$A$27</f>
        <v>120</v>
      </c>
      <c r="BJ845" s="36"/>
      <c r="BK845" s="36"/>
      <c r="BL845" s="36">
        <f t="shared" si="1223"/>
        <v>126</v>
      </c>
      <c r="BM845" s="36">
        <f t="shared" si="1221"/>
        <v>15120000</v>
      </c>
    </row>
    <row r="846" spans="1:65">
      <c r="A846" s="57">
        <f>+$A$28</f>
        <v>72</v>
      </c>
      <c r="B846" s="36"/>
      <c r="C846" s="36"/>
      <c r="D846" s="36">
        <f t="shared" si="1202"/>
        <v>14</v>
      </c>
      <c r="E846" s="36">
        <f t="shared" si="1203"/>
        <v>1008000</v>
      </c>
      <c r="F846" s="288"/>
      <c r="G846" s="57">
        <f>+$A$28</f>
        <v>72</v>
      </c>
      <c r="H846" s="36"/>
      <c r="I846" s="36"/>
      <c r="J846" s="36">
        <f t="shared" si="1204"/>
        <v>0</v>
      </c>
      <c r="K846" s="36">
        <f t="shared" si="1222"/>
        <v>0</v>
      </c>
      <c r="M846" s="57">
        <f>+$A$28</f>
        <v>72</v>
      </c>
      <c r="N846" s="36"/>
      <c r="O846" s="36"/>
      <c r="P846" s="36">
        <f t="shared" si="1205"/>
        <v>0</v>
      </c>
      <c r="Q846" s="36">
        <f t="shared" si="1206"/>
        <v>0</v>
      </c>
      <c r="S846" s="57">
        <f>+$A$28</f>
        <v>72</v>
      </c>
      <c r="T846" s="36"/>
      <c r="U846" s="36"/>
      <c r="V846" s="36">
        <f t="shared" si="1207"/>
        <v>0</v>
      </c>
      <c r="W846" s="36">
        <f t="shared" si="1208"/>
        <v>0</v>
      </c>
      <c r="Y846" s="57">
        <f>+$A$28</f>
        <v>72</v>
      </c>
      <c r="Z846" s="36"/>
      <c r="AA846" s="36"/>
      <c r="AB846" s="36">
        <f t="shared" si="1209"/>
        <v>0</v>
      </c>
      <c r="AC846" s="36">
        <f t="shared" si="1210"/>
        <v>0</v>
      </c>
      <c r="AE846" s="57">
        <f>+$A$28</f>
        <v>72</v>
      </c>
      <c r="AF846" s="36"/>
      <c r="AG846" s="36"/>
      <c r="AH846" s="36">
        <f t="shared" si="1211"/>
        <v>0</v>
      </c>
      <c r="AI846" s="36">
        <f t="shared" si="1212"/>
        <v>0</v>
      </c>
      <c r="AK846" s="57">
        <f>+$A$28</f>
        <v>72</v>
      </c>
      <c r="AL846" s="36"/>
      <c r="AM846" s="36"/>
      <c r="AN846" s="36">
        <f t="shared" si="1213"/>
        <v>0</v>
      </c>
      <c r="AO846" s="36">
        <f t="shared" si="1214"/>
        <v>0</v>
      </c>
      <c r="AQ846" s="57">
        <f>+$A$28</f>
        <v>72</v>
      </c>
      <c r="AR846" s="36"/>
      <c r="AS846" s="36"/>
      <c r="AT846" s="36">
        <f t="shared" si="1215"/>
        <v>0</v>
      </c>
      <c r="AU846" s="36">
        <f t="shared" si="1216"/>
        <v>0</v>
      </c>
      <c r="AW846" s="57">
        <f>+$A$28</f>
        <v>72</v>
      </c>
      <c r="AX846" s="36"/>
      <c r="AY846" s="36"/>
      <c r="AZ846" s="36">
        <f t="shared" si="1217"/>
        <v>14</v>
      </c>
      <c r="BA846" s="36">
        <f t="shared" si="1218"/>
        <v>1008000</v>
      </c>
      <c r="BC846" s="57">
        <f>+$A$28</f>
        <v>72</v>
      </c>
      <c r="BD846" s="36">
        <v>1</v>
      </c>
      <c r="BE846" s="36">
        <v>2</v>
      </c>
      <c r="BF846" s="36">
        <f t="shared" si="1219"/>
        <v>14</v>
      </c>
      <c r="BG846" s="36">
        <f t="shared" si="1220"/>
        <v>1008000</v>
      </c>
      <c r="BI846" s="57">
        <f>+$A$28</f>
        <v>72</v>
      </c>
      <c r="BJ846" s="36"/>
      <c r="BK846" s="36"/>
      <c r="BL846" s="36">
        <f t="shared" si="1223"/>
        <v>0</v>
      </c>
      <c r="BM846" s="36">
        <f t="shared" si="1221"/>
        <v>0</v>
      </c>
    </row>
    <row r="847" spans="1:65">
      <c r="A847" s="57">
        <f>+$A$29</f>
        <v>105</v>
      </c>
      <c r="B847" s="36"/>
      <c r="C847" s="36"/>
      <c r="D847" s="36">
        <f t="shared" si="1202"/>
        <v>0</v>
      </c>
      <c r="E847" s="36">
        <f t="shared" ref="E847" si="1224">+D847*A847*1000</f>
        <v>0</v>
      </c>
      <c r="F847" s="288"/>
      <c r="G847" s="57">
        <f>+$A$29</f>
        <v>105</v>
      </c>
      <c r="H847" s="36"/>
      <c r="I847" s="36"/>
      <c r="J847" s="36">
        <f t="shared" si="1204"/>
        <v>785</v>
      </c>
      <c r="K847" s="36">
        <f t="shared" ref="K847" si="1225">+J847*G847*1000</f>
        <v>82425000</v>
      </c>
      <c r="M847" s="57">
        <f>+$A$29</f>
        <v>105</v>
      </c>
      <c r="N847" s="36"/>
      <c r="O847" s="36"/>
      <c r="P847" s="36">
        <f t="shared" si="1205"/>
        <v>809</v>
      </c>
      <c r="Q847" s="36">
        <f t="shared" ref="Q847" si="1226">+P847*M847*1000</f>
        <v>84945000</v>
      </c>
      <c r="S847" s="57">
        <f>+$A$29</f>
        <v>105</v>
      </c>
      <c r="T847" s="36"/>
      <c r="U847" s="36"/>
      <c r="V847" s="36">
        <f t="shared" si="1207"/>
        <v>0</v>
      </c>
      <c r="W847" s="36">
        <f t="shared" ref="W847" si="1227">+V847*S847*1000</f>
        <v>0</v>
      </c>
      <c r="Y847" s="57">
        <f>+$A$29</f>
        <v>105</v>
      </c>
      <c r="Z847" s="36"/>
      <c r="AA847" s="36"/>
      <c r="AB847" s="36">
        <f t="shared" si="1209"/>
        <v>0</v>
      </c>
      <c r="AC847" s="36">
        <f t="shared" ref="AC847" si="1228">+AB847*Y847*1000</f>
        <v>0</v>
      </c>
      <c r="AE847" s="57">
        <f>+$A$29</f>
        <v>105</v>
      </c>
      <c r="AF847" s="36"/>
      <c r="AG847" s="36"/>
      <c r="AH847" s="36">
        <f t="shared" si="1211"/>
        <v>0</v>
      </c>
      <c r="AI847" s="36">
        <f t="shared" ref="AI847" si="1229">+AH847*AE847*1000</f>
        <v>0</v>
      </c>
      <c r="AK847" s="57">
        <f>+$A$29</f>
        <v>105</v>
      </c>
      <c r="AL847" s="36"/>
      <c r="AM847" s="36"/>
      <c r="AN847" s="36">
        <f t="shared" si="1213"/>
        <v>0</v>
      </c>
      <c r="AO847" s="36">
        <f t="shared" ref="AO847" si="1230">+AN847*AK847*1000</f>
        <v>0</v>
      </c>
      <c r="AQ847" s="57">
        <f>+$A$29</f>
        <v>105</v>
      </c>
      <c r="AR847" s="36"/>
      <c r="AS847" s="36"/>
      <c r="AT847" s="36">
        <f t="shared" si="1215"/>
        <v>0</v>
      </c>
      <c r="AU847" s="36">
        <f t="shared" ref="AU847" si="1231">+AT847*AQ847*1000</f>
        <v>0</v>
      </c>
      <c r="AW847" s="57">
        <f>+$A$29</f>
        <v>105</v>
      </c>
      <c r="AX847" s="36"/>
      <c r="AY847" s="36"/>
      <c r="AZ847" s="36">
        <f t="shared" ref="AZ847" si="1232">+D847+J847-P847+V847+AB847-AH847+AN847-AT847</f>
        <v>-24</v>
      </c>
      <c r="BA847" s="36">
        <f t="shared" ref="BA847" si="1233">+AZ847*AW847*1000</f>
        <v>-2520000</v>
      </c>
      <c r="BC847" s="57">
        <f>+$A$29</f>
        <v>105</v>
      </c>
      <c r="BD847" s="36"/>
      <c r="BE847" s="36"/>
      <c r="BF847" s="36">
        <f t="shared" ref="BF847" si="1234">+(BD847*12)+BE847</f>
        <v>0</v>
      </c>
      <c r="BG847" s="36">
        <f t="shared" ref="BG847" si="1235">+BF847*BC847*1000</f>
        <v>0</v>
      </c>
      <c r="BI847" s="57">
        <f>+$A$29</f>
        <v>105</v>
      </c>
      <c r="BJ847" s="36"/>
      <c r="BK847" s="36"/>
      <c r="BL847" s="36">
        <f t="shared" ref="BL847" si="1236">+BF847-AZ847</f>
        <v>24</v>
      </c>
      <c r="BM847" s="36">
        <f t="shared" ref="BM847" si="1237">+BL847*BI847*1000</f>
        <v>2520000</v>
      </c>
    </row>
    <row r="848" spans="1:65">
      <c r="A848" s="57">
        <f>+$A$30</f>
        <v>130</v>
      </c>
      <c r="B848" s="36"/>
      <c r="C848" s="36"/>
      <c r="D848" s="36">
        <f t="shared" ref="D848" si="1238">D30</f>
        <v>6</v>
      </c>
      <c r="E848" s="36">
        <f t="shared" si="1203"/>
        <v>780000</v>
      </c>
      <c r="F848" s="288"/>
      <c r="G848" s="57">
        <f>+$A$30</f>
        <v>130</v>
      </c>
      <c r="H848" s="36"/>
      <c r="I848" s="36"/>
      <c r="J848" s="36">
        <f t="shared" ref="J848" si="1239">+J30+J64+J98+J132+J166+J200+J234+J268+J302+J336+J370+J404+J438+J472+J506+J540+J574+J608+J642+J676+J710+J744+J778+J812</f>
        <v>148</v>
      </c>
      <c r="K848" s="36">
        <f t="shared" si="1222"/>
        <v>19240000</v>
      </c>
      <c r="M848" s="57">
        <f>+$A$30</f>
        <v>130</v>
      </c>
      <c r="N848" s="36"/>
      <c r="O848" s="36"/>
      <c r="P848" s="36">
        <f t="shared" ref="P848" si="1240">+P30+P64+P98+P132+P166+P200+P234+P268+P302+P336+P370+P404+P438+P472+P506+P540+P574+P608+P642+P676+P710+P744+P778+P812</f>
        <v>234</v>
      </c>
      <c r="Q848" s="36">
        <f t="shared" si="1206"/>
        <v>30420000</v>
      </c>
      <c r="S848" s="57">
        <f>+$A$30</f>
        <v>130</v>
      </c>
      <c r="T848" s="36"/>
      <c r="U848" s="36"/>
      <c r="V848" s="36">
        <f t="shared" ref="V848" si="1241">+V30+V64+V98+V132+V166+V200+V234+V268+V302+V336+V370+V404+V438+V472+V506+V540+V574+V608+V642+V676+V710+V744+V778+V812</f>
        <v>1</v>
      </c>
      <c r="W848" s="36">
        <f t="shared" si="1208"/>
        <v>130000</v>
      </c>
      <c r="X848" s="288"/>
      <c r="Y848" s="57">
        <f>+$A$30</f>
        <v>130</v>
      </c>
      <c r="Z848" s="36"/>
      <c r="AA848" s="36"/>
      <c r="AB848" s="36">
        <f t="shared" ref="AB848" si="1242">+AB30+AB64+AB98+AB132+AB166+AB200+AB234+AB268+AB302+AB336+AB370+AB404+AB438+AB472+AB506+AB540+AB574+AB608+AB642+AB676+AB710+AB744+AB778</f>
        <v>0</v>
      </c>
      <c r="AC848" s="36">
        <f t="shared" si="1210"/>
        <v>0</v>
      </c>
      <c r="AE848" s="57">
        <f>+$A$30</f>
        <v>130</v>
      </c>
      <c r="AF848" s="36"/>
      <c r="AG848" s="36"/>
      <c r="AH848" s="36">
        <f t="shared" ref="AH848" si="1243">+AH30+AH64+AH98+AH132+AH166+AH200+AH234+AH268+AH302+AH336+AH370+AH404+AH438+AH472+AH506+AH540+AH574+AH608+AH642+AH676+AH710+AH744+AH778+AH812</f>
        <v>0</v>
      </c>
      <c r="AI848" s="36">
        <f t="shared" si="1212"/>
        <v>0</v>
      </c>
      <c r="AK848" s="57">
        <f>+$A$30</f>
        <v>130</v>
      </c>
      <c r="AL848" s="36"/>
      <c r="AM848" s="36"/>
      <c r="AN848" s="36">
        <f t="shared" ref="AN848" si="1244">+AN30+AN64+AN98+AN132+AN166+AN200+AN234+AN268+AN302+AN336+AN370+AN404+AN438+AN472+AN506+AN540+AN574+AN608+AN642+AN676+AN710+AN744+AN778+AN812</f>
        <v>0</v>
      </c>
      <c r="AO848" s="36">
        <f t="shared" si="1214"/>
        <v>0</v>
      </c>
      <c r="AQ848" s="57">
        <f>+$A$30</f>
        <v>130</v>
      </c>
      <c r="AR848" s="36"/>
      <c r="AS848" s="36"/>
      <c r="AT848" s="36">
        <f t="shared" ref="AT848" si="1245">+AT30+AT64+AT98+AT132+AT166+AT200+AT234+AT268+AT302+AT336+AT370+AT404+AT438+AT472+AT506+AT540+AT574+AT608+AT642+AT676+AT710+AT744+AT778+AT812</f>
        <v>0</v>
      </c>
      <c r="AU848" s="36">
        <f t="shared" si="1216"/>
        <v>0</v>
      </c>
      <c r="AW848" s="57">
        <f>+$A$30</f>
        <v>130</v>
      </c>
      <c r="AX848" s="36"/>
      <c r="AY848" s="36"/>
      <c r="AZ848" s="36">
        <f t="shared" si="1217"/>
        <v>-79</v>
      </c>
      <c r="BA848" s="36">
        <f t="shared" si="1218"/>
        <v>-10270000</v>
      </c>
      <c r="BC848" s="57">
        <f>+$A$30</f>
        <v>130</v>
      </c>
      <c r="BD848" s="36"/>
      <c r="BE848" s="36">
        <v>6</v>
      </c>
      <c r="BF848" s="36">
        <f t="shared" si="1219"/>
        <v>6</v>
      </c>
      <c r="BG848" s="36">
        <f t="shared" si="1220"/>
        <v>780000</v>
      </c>
      <c r="BI848" s="57">
        <f>+$A$30</f>
        <v>130</v>
      </c>
      <c r="BJ848" s="36"/>
      <c r="BK848" s="36"/>
      <c r="BL848" s="36">
        <f t="shared" si="1223"/>
        <v>85</v>
      </c>
      <c r="BM848" s="36">
        <f t="shared" si="1221"/>
        <v>11050000</v>
      </c>
    </row>
    <row r="849" spans="1:65">
      <c r="A849" s="153"/>
      <c r="B849" s="152"/>
      <c r="C849" s="152"/>
      <c r="D849" s="152"/>
      <c r="E849" s="152"/>
      <c r="G849" s="153"/>
      <c r="H849" s="152"/>
      <c r="I849" s="152"/>
      <c r="J849" s="152"/>
      <c r="K849" s="152"/>
      <c r="M849" s="153"/>
      <c r="N849" s="152"/>
      <c r="O849" s="152"/>
      <c r="P849" s="152"/>
      <c r="Q849" s="152"/>
      <c r="S849" s="153"/>
      <c r="T849" s="152"/>
      <c r="U849" s="152"/>
      <c r="V849" s="152"/>
      <c r="W849" s="152"/>
      <c r="X849" s="153"/>
      <c r="Y849" s="153"/>
      <c r="Z849" s="152"/>
      <c r="AA849" s="152"/>
      <c r="AB849" s="152"/>
      <c r="AC849" s="152"/>
      <c r="AD849" s="34"/>
      <c r="AE849" s="153"/>
      <c r="AF849" s="152"/>
      <c r="AG849" s="152"/>
      <c r="AH849" s="152"/>
      <c r="AI849" s="152"/>
      <c r="AJ849" s="34"/>
      <c r="AK849" s="153"/>
      <c r="AL849" s="152"/>
      <c r="AM849" s="152"/>
      <c r="AN849" s="152"/>
      <c r="AO849" s="152"/>
      <c r="AP849" s="34"/>
      <c r="AQ849" s="153"/>
      <c r="AR849" s="152"/>
      <c r="AS849" s="152"/>
      <c r="AT849" s="152"/>
      <c r="AU849" s="152"/>
      <c r="AV849" s="34"/>
      <c r="AW849" s="153"/>
      <c r="AX849" s="152"/>
      <c r="AY849" s="152"/>
      <c r="AZ849" s="152"/>
      <c r="BA849" s="152"/>
      <c r="BB849" s="34"/>
      <c r="BC849" s="153"/>
      <c r="BD849" s="152"/>
      <c r="BE849" s="152"/>
      <c r="BF849" s="152"/>
      <c r="BG849" s="152"/>
      <c r="BH849" s="34"/>
      <c r="BI849" s="153"/>
      <c r="BJ849" s="152"/>
      <c r="BK849" s="152"/>
      <c r="BL849" s="152"/>
      <c r="BM849" s="152"/>
    </row>
    <row r="850" spans="1:65" s="61" customFormat="1" ht="12.75">
      <c r="A850" s="54"/>
      <c r="B850" s="36">
        <f>SUM(B822:B848)</f>
        <v>0</v>
      </c>
      <c r="C850" s="36">
        <f>SUM(C822:C848)</f>
        <v>0</v>
      </c>
      <c r="D850" s="36">
        <f>SUM(D822:D848)</f>
        <v>4352</v>
      </c>
      <c r="E850" s="36">
        <f>SUM(E822:E848)</f>
        <v>233079000</v>
      </c>
      <c r="F850" s="34"/>
      <c r="G850" s="54"/>
      <c r="H850" s="36">
        <f>SUM(H822:H848)</f>
        <v>0</v>
      </c>
      <c r="I850" s="36">
        <f>SUM(I822:I848)</f>
        <v>0</v>
      </c>
      <c r="J850" s="36">
        <f>SUM(J822:J848)</f>
        <v>19411</v>
      </c>
      <c r="K850" s="36">
        <f>SUM(K822:K848)</f>
        <v>1139753000</v>
      </c>
      <c r="L850" s="34"/>
      <c r="M850" s="54"/>
      <c r="N850" s="36">
        <f>SUM(N822:N848)</f>
        <v>0</v>
      </c>
      <c r="O850" s="36">
        <f>SUM(O822:O848)</f>
        <v>0</v>
      </c>
      <c r="P850" s="36">
        <f>SUM(P822:P848)</f>
        <v>19502</v>
      </c>
      <c r="Q850" s="36">
        <f>SUM(Q822:Q848)</f>
        <v>1163919000</v>
      </c>
      <c r="R850" s="34"/>
      <c r="S850" s="54"/>
      <c r="T850" s="36">
        <f>SUM(T822:T848)</f>
        <v>0</v>
      </c>
      <c r="U850" s="36">
        <f>SUM(U822:U848)</f>
        <v>0</v>
      </c>
      <c r="V850" s="36">
        <f>SUM(V822:V848)</f>
        <v>24</v>
      </c>
      <c r="W850" s="36">
        <f>SUM(W822:W848)</f>
        <v>1332000</v>
      </c>
      <c r="X850" s="34"/>
      <c r="Y850" s="54"/>
      <c r="Z850" s="36">
        <f>SUM(Z822:Z848)</f>
        <v>0</v>
      </c>
      <c r="AA850" s="36">
        <f>SUM(AA822:AA848)</f>
        <v>0</v>
      </c>
      <c r="AB850" s="36">
        <f>SUM(AB822:AB848)</f>
        <v>0</v>
      </c>
      <c r="AC850" s="36">
        <f>SUM(AC822:AC848)</f>
        <v>0</v>
      </c>
      <c r="AD850" s="54"/>
      <c r="AE850" s="54"/>
      <c r="AF850" s="36">
        <f>SUM(AF822:AF848)</f>
        <v>0</v>
      </c>
      <c r="AG850" s="36">
        <f>SUM(AG822:AG848)</f>
        <v>0</v>
      </c>
      <c r="AH850" s="36">
        <f>SUM(AH822:AH848)</f>
        <v>0</v>
      </c>
      <c r="AI850" s="36">
        <f>SUM(AI822:AI848)</f>
        <v>0</v>
      </c>
      <c r="AJ850" s="54"/>
      <c r="AK850" s="54"/>
      <c r="AL850" s="36">
        <f>SUM(AL822:AL848)</f>
        <v>0</v>
      </c>
      <c r="AM850" s="36">
        <f>SUM(AM822:AM848)</f>
        <v>0</v>
      </c>
      <c r="AN850" s="36">
        <f>SUM(AN822:AN848)</f>
        <v>0</v>
      </c>
      <c r="AO850" s="36">
        <f>SUM(AO822:AO848)</f>
        <v>0</v>
      </c>
      <c r="AP850" s="54"/>
      <c r="AQ850" s="54"/>
      <c r="AR850" s="36">
        <f>SUM(AR822:AR848)</f>
        <v>0</v>
      </c>
      <c r="AS850" s="36">
        <f>SUM(AS822:AS848)</f>
        <v>0</v>
      </c>
      <c r="AT850" s="36">
        <f>SUM(AT822:AT848)</f>
        <v>658</v>
      </c>
      <c r="AU850" s="36">
        <f>SUM(AU822:AU848)</f>
        <v>45030000</v>
      </c>
      <c r="AV850" s="54"/>
      <c r="AW850" s="54"/>
      <c r="AX850" s="36">
        <f>SUM(AX822:AX848)</f>
        <v>0</v>
      </c>
      <c r="AY850" s="36">
        <f>SUM(AY822:AY848)</f>
        <v>0</v>
      </c>
      <c r="AZ850" s="36">
        <f>SUM(AZ822:AZ848)</f>
        <v>3627</v>
      </c>
      <c r="BA850" s="36">
        <f>SUM(BA822:BA848)</f>
        <v>165215000</v>
      </c>
      <c r="BB850" s="54"/>
      <c r="BC850" s="54"/>
      <c r="BD850" s="36">
        <f>SUM(BD822:BD848)</f>
        <v>354</v>
      </c>
      <c r="BE850" s="36">
        <f>SUM(BE822:BE848)</f>
        <v>104</v>
      </c>
      <c r="BF850" s="36">
        <f>SUM(BF822:BF848)</f>
        <v>4352</v>
      </c>
      <c r="BG850" s="36">
        <f>SUM(BG822:BG848)</f>
        <v>233079000</v>
      </c>
      <c r="BH850" s="54"/>
      <c r="BI850" s="54"/>
      <c r="BJ850" s="36">
        <f>SUM(BJ822:BJ848)</f>
        <v>0</v>
      </c>
      <c r="BK850" s="36">
        <f>SUM(BK822:BK848)</f>
        <v>0</v>
      </c>
      <c r="BL850" s="36">
        <f>SUM(BL822:BL848)</f>
        <v>725</v>
      </c>
      <c r="BM850" s="36">
        <f>SUM(BM822:BM848)</f>
        <v>67864000</v>
      </c>
    </row>
    <row r="851" spans="1:65">
      <c r="A851" s="61"/>
      <c r="B851" s="61">
        <v>380</v>
      </c>
      <c r="C851" s="61">
        <v>6</v>
      </c>
      <c r="D851" s="61"/>
      <c r="E851" s="61"/>
      <c r="F851" s="290"/>
      <c r="G851" s="61"/>
      <c r="H851" s="61">
        <v>1496</v>
      </c>
      <c r="I851" s="61">
        <v>1</v>
      </c>
      <c r="J851" s="61"/>
      <c r="K851" s="61"/>
      <c r="L851" s="290"/>
      <c r="M851" s="61"/>
      <c r="N851" s="61">
        <v>711</v>
      </c>
      <c r="O851" s="61">
        <v>4</v>
      </c>
      <c r="P851" s="61"/>
      <c r="Q851" s="61"/>
      <c r="R851" s="290"/>
      <c r="S851" s="61"/>
      <c r="T851" s="61"/>
      <c r="U851" s="61"/>
      <c r="V851" s="61"/>
      <c r="W851" s="61"/>
      <c r="X851" s="290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>
        <v>174</v>
      </c>
      <c r="AS851" s="61"/>
      <c r="AT851" s="61"/>
      <c r="AU851" s="61"/>
      <c r="AV851" s="61"/>
      <c r="AW851" s="61"/>
      <c r="AX851" s="61"/>
      <c r="AY851" s="61"/>
      <c r="AZ851" s="61"/>
      <c r="BA851" s="61"/>
      <c r="BB851" s="61"/>
      <c r="BC851" s="61"/>
      <c r="BD851" s="61">
        <f>354+8</f>
        <v>362</v>
      </c>
      <c r="BE851" s="61">
        <v>8</v>
      </c>
      <c r="BF851" s="61"/>
      <c r="BG851" s="61"/>
      <c r="BH851" s="61"/>
      <c r="BI851" s="61"/>
      <c r="BJ851" s="61">
        <v>-30</v>
      </c>
      <c r="BK851" s="61">
        <v>-11</v>
      </c>
      <c r="BL851" s="61"/>
      <c r="BM851" s="61"/>
    </row>
    <row r="852" spans="1:65">
      <c r="H852" s="54" t="b">
        <f>+H851='Nota Masuk'!E590</f>
        <v>1</v>
      </c>
      <c r="I852" s="54" t="b">
        <f>+I851='Nota Masuk'!F590</f>
        <v>1</v>
      </c>
      <c r="K852" s="54" t="b">
        <f>+K850='Nota Masuk'!J589</f>
        <v>0</v>
      </c>
      <c r="N852" s="54" t="b">
        <f>+N851='Nota Jual'!D2529</f>
        <v>0</v>
      </c>
      <c r="O852" s="54" t="b">
        <f>+O851='Nota Jual'!E2529</f>
        <v>0</v>
      </c>
      <c r="Q852" s="54" t="b">
        <f>+Q850='Nota Jual'!G2528</f>
        <v>1</v>
      </c>
      <c r="V852" s="54" t="b">
        <f>+V850=Rekap!H31+Rekap!AF31</f>
        <v>0</v>
      </c>
      <c r="W852" s="54" t="b">
        <f>+W850=Rekap!G31+Rekap!AE31</f>
        <v>0</v>
      </c>
      <c r="AB852" s="54" t="b">
        <f>AB850=Rekap!AJ31</f>
        <v>1</v>
      </c>
      <c r="AH852" s="54" t="b">
        <f>AH850=[1]Rekap!AN58</f>
        <v>1</v>
      </c>
      <c r="AN852" s="54" t="b">
        <f>+AN850=Rekap!AH31</f>
        <v>1</v>
      </c>
      <c r="AO852" s="54" t="b">
        <f>+AO850=Rekap!AG31</f>
        <v>1</v>
      </c>
      <c r="AT852" s="54" t="b">
        <f>+AT850=Rekap!AL31</f>
        <v>1</v>
      </c>
      <c r="AZ852" s="58"/>
      <c r="BJ852" s="259"/>
      <c r="BK852" s="259"/>
    </row>
    <row r="853" spans="1:65">
      <c r="BJ853" s="58"/>
      <c r="BK853" s="58"/>
    </row>
    <row r="854" spans="1:65">
      <c r="H854" s="58"/>
      <c r="I854" s="58"/>
    </row>
    <row r="856" spans="1:65">
      <c r="H856" s="58"/>
      <c r="I856" s="58"/>
    </row>
  </sheetData>
  <pageMargins left="0.27559055118110237" right="0.70866141732283472" top="0.35433070866141736" bottom="0.35433070866141736" header="0.23622047244094491" footer="0.27559055118110237"/>
  <pageSetup paperSize="5" scale="70" firstPageNumber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3"/>
  <sheetViews>
    <sheetView topLeftCell="J1" zoomScalePageLayoutView="60" workbookViewId="0">
      <pane ySplit="5" topLeftCell="A12" activePane="bottomLeft" state="frozen"/>
      <selection pane="bottomLeft" activeCell="X22" sqref="X22"/>
    </sheetView>
  </sheetViews>
  <sheetFormatPr defaultRowHeight="12.75" customHeight="1"/>
  <cols>
    <col min="1" max="1" width="7.140625" style="54" customWidth="1"/>
    <col min="2" max="2" width="10.5703125" style="54" customWidth="1"/>
    <col min="3" max="3" width="6.42578125" style="54" customWidth="1"/>
    <col min="4" max="4" width="15" style="54" customWidth="1"/>
    <col min="5" max="5" width="13.140625" style="54" customWidth="1"/>
    <col min="6" max="6" width="14.28515625" style="54" bestFit="1" customWidth="1"/>
    <col min="7" max="7" width="10.85546875" style="54" customWidth="1"/>
    <col min="8" max="8" width="5.140625" style="54" bestFit="1" customWidth="1"/>
    <col min="9" max="9" width="10.5703125" style="54" bestFit="1" customWidth="1"/>
    <col min="10" max="10" width="6.140625" style="54" bestFit="1" customWidth="1"/>
    <col min="11" max="11" width="11.7109375" style="54" customWidth="1"/>
    <col min="12" max="12" width="14.42578125" style="54" customWidth="1"/>
    <col min="13" max="13" width="13.5703125" style="54" customWidth="1"/>
    <col min="14" max="14" width="12.7109375" style="54" bestFit="1" customWidth="1"/>
    <col min="15" max="15" width="17.42578125" style="54" bestFit="1" customWidth="1"/>
    <col min="16" max="16" width="8.5703125" style="54" bestFit="1" customWidth="1"/>
    <col min="17" max="17" width="4.140625" style="54" bestFit="1" customWidth="1"/>
    <col min="18" max="19" width="12" style="54" bestFit="1" customWidth="1"/>
    <col min="20" max="20" width="5.42578125" style="54" bestFit="1" customWidth="1"/>
    <col min="21" max="21" width="6.5703125" style="54" bestFit="1" customWidth="1"/>
    <col min="22" max="22" width="13.7109375" style="54" customWidth="1"/>
    <col min="23" max="23" width="10.7109375" style="54" customWidth="1"/>
    <col min="24" max="24" width="11.140625" style="54" bestFit="1" customWidth="1"/>
    <col min="25" max="25" width="13.85546875" style="54" bestFit="1" customWidth="1"/>
    <col min="26" max="26" width="6.42578125" style="54" bestFit="1" customWidth="1"/>
    <col min="27" max="27" width="5" style="54" bestFit="1" customWidth="1"/>
    <col min="28" max="28" width="7.85546875" style="54" customWidth="1"/>
    <col min="29" max="29" width="6.140625" style="54" customWidth="1"/>
    <col min="30" max="30" width="14.7109375" style="54" customWidth="1"/>
    <col min="31" max="31" width="12.28515625" style="54" customWidth="1"/>
    <col min="32" max="32" width="8.5703125" style="54" customWidth="1"/>
    <col min="33" max="33" width="11.5703125" style="54" customWidth="1"/>
    <col min="34" max="34" width="7.7109375" style="54" customWidth="1"/>
    <col min="35" max="35" width="10" style="54" customWidth="1"/>
    <col min="36" max="36" width="11.42578125" style="54" customWidth="1"/>
    <col min="37" max="37" width="11.85546875" style="54"/>
    <col min="38" max="38" width="6.5703125" style="54" customWidth="1"/>
    <col min="39" max="39" width="12.140625" style="54" hidden="1" customWidth="1"/>
    <col min="40" max="40" width="11.140625" style="54" hidden="1" customWidth="1"/>
    <col min="41" max="1024" width="8.5703125" style="54"/>
    <col min="1025" max="16384" width="9.140625" style="54"/>
  </cols>
  <sheetData>
    <row r="1" spans="1:40" ht="12.75" customHeight="1">
      <c r="A1" s="55" t="s">
        <v>40</v>
      </c>
      <c r="B1" s="55" t="s">
        <v>41</v>
      </c>
    </row>
    <row r="2" spans="1:40" ht="12.75" customHeight="1">
      <c r="A2" s="55" t="s">
        <v>42</v>
      </c>
      <c r="B2" s="55" t="s">
        <v>134</v>
      </c>
    </row>
    <row r="3" spans="1:40" ht="12.75" customHeight="1" thickBot="1"/>
    <row r="4" spans="1:40" ht="12.75" customHeight="1" thickBot="1">
      <c r="A4" s="351" t="s">
        <v>43</v>
      </c>
      <c r="B4" s="353" t="s">
        <v>44</v>
      </c>
      <c r="C4" s="354"/>
      <c r="D4" s="83" t="s">
        <v>45</v>
      </c>
      <c r="E4" s="84" t="s">
        <v>46</v>
      </c>
      <c r="F4" s="131" t="s">
        <v>47</v>
      </c>
      <c r="G4" s="353" t="s">
        <v>37</v>
      </c>
      <c r="H4" s="355"/>
      <c r="I4" s="356" t="s">
        <v>48</v>
      </c>
      <c r="J4" s="357"/>
      <c r="K4" s="357"/>
      <c r="L4" s="85" t="s">
        <v>49</v>
      </c>
      <c r="M4" s="86" t="s">
        <v>50</v>
      </c>
      <c r="N4" s="87" t="s">
        <v>51</v>
      </c>
      <c r="O4" s="84" t="s">
        <v>52</v>
      </c>
      <c r="P4" s="358" t="s">
        <v>48</v>
      </c>
      <c r="Q4" s="358"/>
      <c r="R4" s="88" t="s">
        <v>18</v>
      </c>
      <c r="S4" s="361" t="s">
        <v>53</v>
      </c>
      <c r="T4" s="361"/>
      <c r="U4" s="361"/>
      <c r="V4" s="358" t="s">
        <v>54</v>
      </c>
      <c r="W4" s="358"/>
      <c r="X4" s="87" t="s">
        <v>55</v>
      </c>
      <c r="Y4" s="89" t="s">
        <v>56</v>
      </c>
      <c r="Z4" s="126"/>
      <c r="AA4" s="362" t="s">
        <v>43</v>
      </c>
      <c r="AB4" s="353" t="s">
        <v>57</v>
      </c>
      <c r="AC4" s="360"/>
      <c r="AD4" s="89" t="s">
        <v>58</v>
      </c>
      <c r="AE4" s="353" t="s">
        <v>59</v>
      </c>
      <c r="AF4" s="359"/>
      <c r="AG4" s="353" t="s">
        <v>60</v>
      </c>
      <c r="AH4" s="359"/>
      <c r="AI4" s="353" t="s">
        <v>111</v>
      </c>
      <c r="AJ4" s="359"/>
      <c r="AK4" s="353" t="s">
        <v>61</v>
      </c>
      <c r="AL4" s="360"/>
      <c r="AM4" s="353" t="s">
        <v>30</v>
      </c>
      <c r="AN4" s="359"/>
    </row>
    <row r="5" spans="1:40" ht="12.75" customHeight="1" thickBot="1">
      <c r="A5" s="352"/>
      <c r="B5" s="102" t="s">
        <v>62</v>
      </c>
      <c r="C5" s="90" t="s">
        <v>63</v>
      </c>
      <c r="D5" s="91" t="s">
        <v>64</v>
      </c>
      <c r="E5" s="92" t="s">
        <v>64</v>
      </c>
      <c r="F5" s="132" t="s">
        <v>65</v>
      </c>
      <c r="G5" s="104" t="s">
        <v>64</v>
      </c>
      <c r="H5" s="103" t="s">
        <v>63</v>
      </c>
      <c r="I5" s="128" t="s">
        <v>66</v>
      </c>
      <c r="J5" s="94" t="s">
        <v>67</v>
      </c>
      <c r="K5" s="95" t="s">
        <v>68</v>
      </c>
      <c r="L5" s="96" t="s">
        <v>64</v>
      </c>
      <c r="M5" s="97" t="s">
        <v>64</v>
      </c>
      <c r="N5" s="98" t="s">
        <v>40</v>
      </c>
      <c r="O5" s="184" t="s">
        <v>64</v>
      </c>
      <c r="P5" s="91" t="s">
        <v>69</v>
      </c>
      <c r="Q5" s="173" t="s">
        <v>70</v>
      </c>
      <c r="R5" s="101" t="s">
        <v>64</v>
      </c>
      <c r="S5" s="99" t="s">
        <v>64</v>
      </c>
      <c r="T5" s="93" t="s">
        <v>71</v>
      </c>
      <c r="U5" s="93" t="s">
        <v>43</v>
      </c>
      <c r="V5" s="100" t="s">
        <v>64</v>
      </c>
      <c r="W5" s="175" t="s">
        <v>68</v>
      </c>
      <c r="X5" s="98" t="s">
        <v>64</v>
      </c>
      <c r="Y5" s="101" t="s">
        <v>64</v>
      </c>
      <c r="Z5" s="34"/>
      <c r="AA5" s="363"/>
      <c r="AB5" s="102" t="s">
        <v>62</v>
      </c>
      <c r="AC5" s="103" t="s">
        <v>63</v>
      </c>
      <c r="AD5" s="101" t="s">
        <v>64</v>
      </c>
      <c r="AE5" s="104" t="s">
        <v>64</v>
      </c>
      <c r="AF5" s="103" t="s">
        <v>63</v>
      </c>
      <c r="AG5" s="104" t="s">
        <v>64</v>
      </c>
      <c r="AH5" s="103" t="s">
        <v>63</v>
      </c>
      <c r="AI5" s="104" t="s">
        <v>64</v>
      </c>
      <c r="AJ5" s="103" t="s">
        <v>63</v>
      </c>
      <c r="AK5" s="104" t="s">
        <v>64</v>
      </c>
      <c r="AL5" s="103" t="s">
        <v>63</v>
      </c>
      <c r="AM5" s="104" t="s">
        <v>64</v>
      </c>
      <c r="AN5" s="103" t="s">
        <v>63</v>
      </c>
    </row>
    <row r="6" spans="1:40" ht="12.75" customHeight="1">
      <c r="A6" s="109"/>
      <c r="B6" s="133"/>
      <c r="C6" s="105"/>
      <c r="D6" s="106"/>
      <c r="E6" s="106"/>
      <c r="F6" s="107"/>
      <c r="G6" s="108"/>
      <c r="H6" s="130"/>
      <c r="I6" s="129"/>
      <c r="J6" s="106"/>
      <c r="K6" s="170"/>
      <c r="L6" s="169"/>
      <c r="M6" s="183"/>
      <c r="N6" s="182"/>
      <c r="O6" s="169"/>
      <c r="P6" s="129"/>
      <c r="Q6" s="107"/>
      <c r="R6" s="169"/>
      <c r="S6" s="108"/>
      <c r="T6" s="106"/>
      <c r="U6" s="189"/>
      <c r="V6" s="129"/>
      <c r="W6" s="107"/>
      <c r="X6" s="176">
        <v>809500</v>
      </c>
      <c r="Y6" s="169"/>
      <c r="Z6" s="34"/>
      <c r="AA6" s="110"/>
      <c r="AB6" s="111"/>
      <c r="AC6" s="112"/>
      <c r="AD6" s="113"/>
      <c r="AE6" s="111"/>
      <c r="AF6" s="112"/>
      <c r="AG6" s="111"/>
      <c r="AH6" s="112"/>
      <c r="AI6" s="111"/>
      <c r="AJ6" s="112"/>
      <c r="AK6" s="111"/>
      <c r="AL6" s="112"/>
      <c r="AM6" s="111"/>
      <c r="AN6" s="112"/>
    </row>
    <row r="7" spans="1:40" ht="12.75" customHeight="1">
      <c r="A7" s="114">
        <f>+Stok!B1</f>
        <v>15</v>
      </c>
      <c r="B7" s="117">
        <f>+Stok!N33</f>
        <v>157</v>
      </c>
      <c r="C7" s="36">
        <f>+Stok!O33</f>
        <v>7</v>
      </c>
      <c r="D7" s="36">
        <f>+Stok!Q32</f>
        <v>131303000</v>
      </c>
      <c r="E7" s="36">
        <f>+'Nota Jual'!J141</f>
        <v>441000</v>
      </c>
      <c r="F7" s="116">
        <f>+'Nota Jual'!K141</f>
        <v>0</v>
      </c>
      <c r="G7" s="117">
        <f>+'Nota Jual'!I141</f>
        <v>130000</v>
      </c>
      <c r="H7" s="116">
        <f>+'Nota Jual'!H141</f>
        <v>1</v>
      </c>
      <c r="I7" s="115"/>
      <c r="J7" s="36"/>
      <c r="K7" s="171"/>
      <c r="L7" s="125">
        <f t="shared" ref="L7:L28" si="0">+D7-E7-F7-G7-I7-J7</f>
        <v>130732000</v>
      </c>
      <c r="M7" s="114">
        <v>72412000</v>
      </c>
      <c r="N7" s="125">
        <f>100000+1800000</f>
        <v>1900000</v>
      </c>
      <c r="O7" s="125">
        <v>4554000</v>
      </c>
      <c r="P7" s="115"/>
      <c r="Q7" s="116"/>
      <c r="R7" s="125">
        <f>+L7-M7-N7+O7+P7+X6</f>
        <v>61783500</v>
      </c>
      <c r="S7" s="117">
        <v>60974000</v>
      </c>
      <c r="T7" s="36" t="s">
        <v>223</v>
      </c>
      <c r="U7" s="174">
        <v>42171</v>
      </c>
      <c r="V7" s="115"/>
      <c r="W7" s="116"/>
      <c r="X7" s="177">
        <v>809500</v>
      </c>
      <c r="Y7" s="125">
        <f t="shared" ref="Y7:Y30" si="1">+S7+V7+X7</f>
        <v>61783500</v>
      </c>
      <c r="Z7" s="59" t="b">
        <f t="shared" ref="Z7:Z30" si="2">+Y7=R7</f>
        <v>1</v>
      </c>
      <c r="AA7" s="118">
        <f t="shared" ref="AA7:AA28" si="3">+A7</f>
        <v>15</v>
      </c>
      <c r="AB7" s="117">
        <f>+Stok!H33</f>
        <v>78</v>
      </c>
      <c r="AC7" s="116">
        <f>+Stok!I33</f>
        <v>4</v>
      </c>
      <c r="AD7" s="125">
        <f>+Stok!K32</f>
        <v>65570000</v>
      </c>
      <c r="AE7" s="119">
        <f>Stok!W32</f>
        <v>130000</v>
      </c>
      <c r="AF7" s="120">
        <f>Stok!V32</f>
        <v>1</v>
      </c>
      <c r="AG7" s="117">
        <f>+Stok!AO32</f>
        <v>0</v>
      </c>
      <c r="AH7" s="116">
        <f>+Stok!AN32</f>
        <v>0</v>
      </c>
      <c r="AI7" s="117">
        <f>+Stok!AC32</f>
        <v>0</v>
      </c>
      <c r="AJ7" s="116">
        <f>+Stok!AB32</f>
        <v>0</v>
      </c>
      <c r="AK7" s="117">
        <f>+Stok!AU32</f>
        <v>0</v>
      </c>
      <c r="AL7" s="116">
        <f>+Stok!AT32</f>
        <v>0</v>
      </c>
      <c r="AM7" s="117">
        <f>+Stok!AI32</f>
        <v>0</v>
      </c>
      <c r="AN7" s="121">
        <f>+Stok!AH32</f>
        <v>0</v>
      </c>
    </row>
    <row r="8" spans="1:40" ht="12.75" customHeight="1">
      <c r="A8" s="114">
        <f>+Stok!B35</f>
        <v>16</v>
      </c>
      <c r="B8" s="117">
        <f>+Stok!N67</f>
        <v>122</v>
      </c>
      <c r="C8" s="36">
        <f>+Stok!O67</f>
        <v>5</v>
      </c>
      <c r="D8" s="36">
        <f>+Stok!Q66</f>
        <v>96954000</v>
      </c>
      <c r="E8" s="36">
        <f>+'Nota Jual'!J231</f>
        <v>368000</v>
      </c>
      <c r="F8" s="116">
        <f>+'Nota Jual'!K231</f>
        <v>0</v>
      </c>
      <c r="G8" s="117">
        <f>+'Nota Jual'!I231</f>
        <v>0</v>
      </c>
      <c r="H8" s="116">
        <f>+'Nota Jual'!H231</f>
        <v>0</v>
      </c>
      <c r="I8" s="115">
        <v>640000</v>
      </c>
      <c r="J8" s="36"/>
      <c r="K8" s="171"/>
      <c r="L8" s="125">
        <f t="shared" si="0"/>
        <v>95946000</v>
      </c>
      <c r="M8" s="114">
        <v>72333000</v>
      </c>
      <c r="N8" s="125">
        <f>50000+60000+50000+6000</f>
        <v>166000</v>
      </c>
      <c r="O8" s="125">
        <v>695000</v>
      </c>
      <c r="P8" s="115"/>
      <c r="Q8" s="116"/>
      <c r="R8" s="125">
        <f>+L8-M8-N8+O8+P8+X7</f>
        <v>24951500</v>
      </c>
      <c r="S8" s="117">
        <v>24142000</v>
      </c>
      <c r="T8" s="36" t="s">
        <v>223</v>
      </c>
      <c r="U8" s="174">
        <v>42171</v>
      </c>
      <c r="V8" s="115"/>
      <c r="W8" s="116"/>
      <c r="X8" s="177">
        <v>809500</v>
      </c>
      <c r="Y8" s="125">
        <f t="shared" si="1"/>
        <v>24951500</v>
      </c>
      <c r="Z8" s="59" t="b">
        <f t="shared" si="2"/>
        <v>1</v>
      </c>
      <c r="AA8" s="118">
        <f t="shared" si="3"/>
        <v>16</v>
      </c>
      <c r="AB8" s="117">
        <f>+Stok!H67</f>
        <v>131</v>
      </c>
      <c r="AC8" s="116">
        <f>+Stok!I67</f>
        <v>11</v>
      </c>
      <c r="AD8" s="125">
        <f>+Stok!K66</f>
        <v>98360000</v>
      </c>
      <c r="AE8" s="119">
        <f>Stok!W66</f>
        <v>0</v>
      </c>
      <c r="AF8" s="120">
        <f>Stok!V66</f>
        <v>0</v>
      </c>
      <c r="AG8" s="117">
        <f>+Stok!AO66</f>
        <v>0</v>
      </c>
      <c r="AH8" s="116">
        <f>+Stok!AN66</f>
        <v>0</v>
      </c>
      <c r="AI8" s="117">
        <f>+Stok!AC66</f>
        <v>0</v>
      </c>
      <c r="AJ8" s="116">
        <f>+Stok!AB66</f>
        <v>0</v>
      </c>
      <c r="AK8" s="117">
        <f>+Stok!AU66</f>
        <v>4600000</v>
      </c>
      <c r="AL8" s="116">
        <f>+Stok!AT66</f>
        <v>92</v>
      </c>
      <c r="AM8" s="117">
        <f>+Stok!AI66</f>
        <v>0</v>
      </c>
      <c r="AN8" s="116">
        <f>+Stok!AH66</f>
        <v>0</v>
      </c>
    </row>
    <row r="9" spans="1:40" ht="12.75" customHeight="1">
      <c r="A9" s="114">
        <f>+Stok!B69</f>
        <v>17</v>
      </c>
      <c r="B9" s="117">
        <f>+Stok!N101</f>
        <v>146</v>
      </c>
      <c r="C9" s="36">
        <f>+Stok!O101</f>
        <v>6</v>
      </c>
      <c r="D9" s="36">
        <f>+Stok!Q100</f>
        <v>94584000</v>
      </c>
      <c r="E9" s="36">
        <f>+'Nota Jual'!J290</f>
        <v>468000</v>
      </c>
      <c r="F9" s="116">
        <f>+'Nota Jual'!K290</f>
        <v>0</v>
      </c>
      <c r="G9" s="117">
        <f>+'Nota Jual'!I290</f>
        <v>0</v>
      </c>
      <c r="H9" s="116">
        <f>+'Nota Jual'!H290</f>
        <v>0</v>
      </c>
      <c r="I9" s="115"/>
      <c r="J9" s="36"/>
      <c r="K9" s="171" t="s">
        <v>82</v>
      </c>
      <c r="L9" s="125">
        <f t="shared" si="0"/>
        <v>94116000</v>
      </c>
      <c r="M9" s="114">
        <v>78046000</v>
      </c>
      <c r="N9" s="125">
        <f>20000+50000+35000+221000+180000</f>
        <v>506000</v>
      </c>
      <c r="O9" s="125"/>
      <c r="P9" s="115"/>
      <c r="Q9" s="116"/>
      <c r="R9" s="125">
        <f>+L9-M9-N9+O9+P9+X8</f>
        <v>16373500</v>
      </c>
      <c r="S9" s="117">
        <v>15564000</v>
      </c>
      <c r="T9" s="36" t="s">
        <v>223</v>
      </c>
      <c r="U9" s="174">
        <v>42179</v>
      </c>
      <c r="V9" s="115"/>
      <c r="W9" s="116"/>
      <c r="X9" s="177">
        <v>809500</v>
      </c>
      <c r="Y9" s="125">
        <f t="shared" si="1"/>
        <v>16373500</v>
      </c>
      <c r="Z9" s="59" t="b">
        <f t="shared" si="2"/>
        <v>1</v>
      </c>
      <c r="AA9" s="118">
        <f t="shared" si="3"/>
        <v>17</v>
      </c>
      <c r="AB9" s="117">
        <f>+Stok!H101</f>
        <v>101</v>
      </c>
      <c r="AC9" s="116">
        <f>+Stok!I101</f>
        <v>1</v>
      </c>
      <c r="AD9" s="125">
        <f>+Stok!K100</f>
        <v>66650000</v>
      </c>
      <c r="AE9" s="119">
        <f>Stok!W265</f>
        <v>0</v>
      </c>
      <c r="AF9" s="120">
        <f>Stok!V265</f>
        <v>0</v>
      </c>
      <c r="AG9" s="117">
        <f>+Stok!AO100</f>
        <v>0</v>
      </c>
      <c r="AH9" s="116">
        <f>+Stok!AN100</f>
        <v>0</v>
      </c>
      <c r="AI9" s="117">
        <f>+Stok!AC100</f>
        <v>0</v>
      </c>
      <c r="AJ9" s="116">
        <f>+Stok!AB100</f>
        <v>0</v>
      </c>
      <c r="AK9" s="117">
        <f>+Stok!AU100</f>
        <v>2720000</v>
      </c>
      <c r="AL9" s="116">
        <f>+Stok!AT100</f>
        <v>32</v>
      </c>
      <c r="AM9" s="117">
        <f>+Stok!AI100</f>
        <v>0</v>
      </c>
      <c r="AN9" s="116">
        <f>+Stok!AH100</f>
        <v>0</v>
      </c>
    </row>
    <row r="10" spans="1:40" ht="12.75" customHeight="1">
      <c r="A10" s="114">
        <f>+Stok!B103</f>
        <v>18</v>
      </c>
      <c r="B10" s="117">
        <f>+Stok!N135</f>
        <v>112</v>
      </c>
      <c r="C10" s="36">
        <f>+Stok!O135</f>
        <v>7</v>
      </c>
      <c r="D10" s="36">
        <f>+Stok!Q134</f>
        <v>72515000</v>
      </c>
      <c r="E10" s="36">
        <f>+'Nota Jual'!J339</f>
        <v>204000</v>
      </c>
      <c r="F10" s="116">
        <f>+'Nota Jual'!K339</f>
        <v>0</v>
      </c>
      <c r="G10" s="117">
        <f>+'Nota Jual'!I339</f>
        <v>220000</v>
      </c>
      <c r="H10" s="116">
        <f>+'Nota Jual'!H339</f>
        <v>4</v>
      </c>
      <c r="I10" s="115"/>
      <c r="J10" s="36"/>
      <c r="K10" s="171"/>
      <c r="L10" s="125">
        <f t="shared" si="0"/>
        <v>72091000</v>
      </c>
      <c r="M10" s="114">
        <v>63774000</v>
      </c>
      <c r="N10" s="125">
        <f>60000+531000+412000+50000</f>
        <v>1053000</v>
      </c>
      <c r="O10" s="125"/>
      <c r="P10" s="115">
        <v>0</v>
      </c>
      <c r="Q10" s="116"/>
      <c r="R10" s="125">
        <f>+L10-M10-N10+O10+P10+X9</f>
        <v>8073500</v>
      </c>
      <c r="S10" s="117">
        <v>7264000</v>
      </c>
      <c r="T10" s="36" t="s">
        <v>223</v>
      </c>
      <c r="U10" s="174">
        <v>42177</v>
      </c>
      <c r="V10" s="115"/>
      <c r="W10" s="116"/>
      <c r="X10" s="177">
        <v>809500</v>
      </c>
      <c r="Y10" s="125">
        <f t="shared" si="1"/>
        <v>8073500</v>
      </c>
      <c r="Z10" s="59" t="b">
        <f t="shared" si="2"/>
        <v>1</v>
      </c>
      <c r="AA10" s="118">
        <f t="shared" si="3"/>
        <v>18</v>
      </c>
      <c r="AB10" s="117">
        <f>+Stok!H135</f>
        <v>106</v>
      </c>
      <c r="AC10" s="116">
        <f>+Stok!I135</f>
        <v>4</v>
      </c>
      <c r="AD10" s="125">
        <f>+Stok!K134</f>
        <v>80748000</v>
      </c>
      <c r="AE10" s="119">
        <v>0</v>
      </c>
      <c r="AF10" s="120">
        <v>0</v>
      </c>
      <c r="AG10" s="117">
        <f>+Stok!AO134</f>
        <v>0</v>
      </c>
      <c r="AH10" s="116">
        <f>+Stok!AN134</f>
        <v>0</v>
      </c>
      <c r="AI10" s="117">
        <f>+Stok!AC134</f>
        <v>0</v>
      </c>
      <c r="AJ10" s="116">
        <f>+Stok!AB134</f>
        <v>0</v>
      </c>
      <c r="AK10" s="117">
        <f>+Stok!AU134</f>
        <v>13200000</v>
      </c>
      <c r="AL10" s="116">
        <f>+Stok!AT134</f>
        <v>240</v>
      </c>
      <c r="AM10" s="117">
        <f>+Stok!AI134</f>
        <v>0</v>
      </c>
      <c r="AN10" s="116">
        <f>+Stok!AH134</f>
        <v>0</v>
      </c>
    </row>
    <row r="11" spans="1:40" ht="12.75" customHeight="1">
      <c r="A11" s="114">
        <f>+Stok!B137</f>
        <v>19</v>
      </c>
      <c r="B11" s="117">
        <f>+Stok!N169</f>
        <v>107</v>
      </c>
      <c r="C11" s="36">
        <f>+Stok!O169</f>
        <v>3</v>
      </c>
      <c r="D11" s="36">
        <f>+Stok!Q168</f>
        <v>64985000</v>
      </c>
      <c r="E11" s="36">
        <f>+'Nota Jual'!J382</f>
        <v>384000</v>
      </c>
      <c r="F11" s="116">
        <f>+'Nota Jual'!K382</f>
        <v>0</v>
      </c>
      <c r="G11" s="117">
        <f>+'Nota Jual'!I382</f>
        <v>0</v>
      </c>
      <c r="H11" s="116">
        <f>+'Nota Jual'!H382</f>
        <v>0</v>
      </c>
      <c r="I11" s="115"/>
      <c r="J11" s="36"/>
      <c r="K11" s="171"/>
      <c r="L11" s="125">
        <f t="shared" si="0"/>
        <v>64601000</v>
      </c>
      <c r="M11" s="114">
        <v>57888000</v>
      </c>
      <c r="N11" s="125">
        <f>70000+10000</f>
        <v>80000</v>
      </c>
      <c r="O11" s="125"/>
      <c r="P11" s="115"/>
      <c r="Q11" s="116"/>
      <c r="R11" s="125">
        <f t="shared" ref="R11:R30" si="4">+L11-M11-N11+O11+P10+X10</f>
        <v>7442500</v>
      </c>
      <c r="S11" s="117">
        <v>6633000</v>
      </c>
      <c r="T11" s="36" t="s">
        <v>223</v>
      </c>
      <c r="U11" s="174">
        <v>42177</v>
      </c>
      <c r="V11" s="115"/>
      <c r="W11" s="116"/>
      <c r="X11" s="177">
        <v>809500</v>
      </c>
      <c r="Y11" s="125">
        <f t="shared" si="1"/>
        <v>7442500</v>
      </c>
      <c r="Z11" s="59" t="b">
        <f t="shared" si="2"/>
        <v>1</v>
      </c>
      <c r="AA11" s="118">
        <f t="shared" si="3"/>
        <v>19</v>
      </c>
      <c r="AB11" s="117">
        <f>+Stok!H169</f>
        <v>124</v>
      </c>
      <c r="AC11" s="116">
        <f>+Stok!I169</f>
        <v>8</v>
      </c>
      <c r="AD11" s="125">
        <f>+Stok!K168</f>
        <v>80010000</v>
      </c>
      <c r="AE11" s="119">
        <f>Stok!W168</f>
        <v>0</v>
      </c>
      <c r="AF11" s="120">
        <f>Stok!V168</f>
        <v>0</v>
      </c>
      <c r="AG11" s="117">
        <f>+Stok!AO168</f>
        <v>0</v>
      </c>
      <c r="AH11" s="116">
        <f>+Stok!AN168</f>
        <v>0</v>
      </c>
      <c r="AI11" s="117">
        <f>+Stok!AC168</f>
        <v>0</v>
      </c>
      <c r="AJ11" s="116">
        <f>+Stok!AB168</f>
        <v>0</v>
      </c>
      <c r="AK11" s="117">
        <f>+Stok!AU168</f>
        <v>0</v>
      </c>
      <c r="AL11" s="116">
        <f>+Stok!AT168</f>
        <v>0</v>
      </c>
      <c r="AM11" s="117">
        <f>+Stok!AI168</f>
        <v>0</v>
      </c>
      <c r="AN11" s="116">
        <f>+Stok!AH168</f>
        <v>0</v>
      </c>
    </row>
    <row r="12" spans="1:40" ht="12.75" customHeight="1">
      <c r="A12" s="114">
        <f>+Stok!B171</f>
        <v>20</v>
      </c>
      <c r="B12" s="117">
        <f>+Stok!N203</f>
        <v>14</v>
      </c>
      <c r="C12" s="36">
        <f>+Stok!O203</f>
        <v>1</v>
      </c>
      <c r="D12" s="36">
        <f>+Stok!Q202</f>
        <v>7953000</v>
      </c>
      <c r="E12" s="36">
        <f>+'Nota Jual'!J412</f>
        <v>72000</v>
      </c>
      <c r="F12" s="116">
        <f>+'Nota Jual'!K412</f>
        <v>0</v>
      </c>
      <c r="G12" s="117">
        <f>+'Nota Jual'!I412</f>
        <v>0</v>
      </c>
      <c r="H12" s="116">
        <f>+'Nota Jual'!H412</f>
        <v>0</v>
      </c>
      <c r="I12" s="115"/>
      <c r="J12" s="36"/>
      <c r="K12" s="171"/>
      <c r="L12" s="125">
        <f t="shared" si="0"/>
        <v>7881000</v>
      </c>
      <c r="M12" s="114">
        <v>6048000</v>
      </c>
      <c r="N12" s="125">
        <f>20000+40000+121000+140000+155000+162000</f>
        <v>638000</v>
      </c>
      <c r="O12" s="125"/>
      <c r="P12" s="115">
        <v>0</v>
      </c>
      <c r="Q12" s="116"/>
      <c r="R12" s="125">
        <f t="shared" si="4"/>
        <v>2004500</v>
      </c>
      <c r="S12" s="117">
        <v>1195000</v>
      </c>
      <c r="T12" s="36" t="s">
        <v>223</v>
      </c>
      <c r="U12" s="174">
        <v>42177</v>
      </c>
      <c r="V12" s="115"/>
      <c r="W12" s="116"/>
      <c r="X12" s="177">
        <v>809500</v>
      </c>
      <c r="Y12" s="125">
        <f t="shared" si="1"/>
        <v>2004500</v>
      </c>
      <c r="Z12" s="59" t="b">
        <f t="shared" si="2"/>
        <v>1</v>
      </c>
      <c r="AA12" s="118">
        <f t="shared" si="3"/>
        <v>20</v>
      </c>
      <c r="AB12" s="117">
        <f>+Stok!H203</f>
        <v>65</v>
      </c>
      <c r="AC12" s="116">
        <f>+Stok!I203</f>
        <v>6</v>
      </c>
      <c r="AD12" s="125">
        <f>+Stok!K202</f>
        <v>47830000</v>
      </c>
      <c r="AE12" s="119">
        <f>Stok!W269</f>
        <v>0</v>
      </c>
      <c r="AF12" s="120">
        <f>Stok!V269</f>
        <v>0</v>
      </c>
      <c r="AG12" s="117">
        <f>+Stok!AO202</f>
        <v>0</v>
      </c>
      <c r="AH12" s="116">
        <f>+Stok!AN202</f>
        <v>0</v>
      </c>
      <c r="AI12" s="117">
        <f>+Stok!AC202</f>
        <v>0</v>
      </c>
      <c r="AJ12" s="116">
        <f>+Stok!AB202</f>
        <v>0</v>
      </c>
      <c r="AK12" s="117">
        <f>+Stok!AU202</f>
        <v>23910000</v>
      </c>
      <c r="AL12" s="116">
        <f>+Stok!AT202</f>
        <v>282</v>
      </c>
      <c r="AM12" s="117">
        <f>+Stok!AI202</f>
        <v>0</v>
      </c>
      <c r="AN12" s="116">
        <f>+Stok!AH202</f>
        <v>0</v>
      </c>
    </row>
    <row r="13" spans="1:40" ht="12.75" customHeight="1">
      <c r="A13" s="114">
        <f>+Stok!B205</f>
        <v>22</v>
      </c>
      <c r="B13" s="117">
        <f>+Stok!N237</f>
        <v>261</v>
      </c>
      <c r="C13" s="36">
        <f>+Stok!O237</f>
        <v>1</v>
      </c>
      <c r="D13" s="36">
        <f>+Stok!Q236</f>
        <v>180382000</v>
      </c>
      <c r="E13" s="36">
        <f>+'Nota Jual'!J488</f>
        <v>4564000</v>
      </c>
      <c r="F13" s="116">
        <f>+'Nota Jual'!K488</f>
        <v>0</v>
      </c>
      <c r="G13" s="117">
        <f>+'Nota Jual'!I488</f>
        <v>0</v>
      </c>
      <c r="H13" s="116">
        <f>+'Nota Jual'!H488</f>
        <v>0</v>
      </c>
      <c r="I13" s="115"/>
      <c r="J13" s="36"/>
      <c r="K13" s="171"/>
      <c r="L13" s="125">
        <f t="shared" si="0"/>
        <v>175818000</v>
      </c>
      <c r="M13" s="114">
        <v>150037000</v>
      </c>
      <c r="N13" s="125">
        <f>90000+205000+50000</f>
        <v>345000</v>
      </c>
      <c r="O13" s="125"/>
      <c r="P13" s="115"/>
      <c r="Q13" s="116">
        <v>0</v>
      </c>
      <c r="R13" s="125">
        <f>+L13-M13-N13+O13+P12+X12</f>
        <v>26245500</v>
      </c>
      <c r="S13" s="117">
        <v>25436000</v>
      </c>
      <c r="T13" s="36" t="s">
        <v>223</v>
      </c>
      <c r="U13" s="174">
        <v>42177</v>
      </c>
      <c r="V13" s="115"/>
      <c r="W13" s="116"/>
      <c r="X13" s="177">
        <v>809500</v>
      </c>
      <c r="Y13" s="125">
        <f t="shared" si="1"/>
        <v>26245500</v>
      </c>
      <c r="Z13" s="59" t="b">
        <f t="shared" si="2"/>
        <v>1</v>
      </c>
      <c r="AA13" s="118">
        <f t="shared" si="3"/>
        <v>22</v>
      </c>
      <c r="AB13" s="117">
        <f>+Stok!H237</f>
        <v>227</v>
      </c>
      <c r="AC13" s="116">
        <f>+Stok!I237</f>
        <v>6</v>
      </c>
      <c r="AD13" s="125">
        <f>+Stok!K236</f>
        <v>135451000</v>
      </c>
      <c r="AE13" s="119">
        <f>Stok!W270</f>
        <v>230000</v>
      </c>
      <c r="AF13" s="120">
        <f>Stok!V270</f>
        <v>3</v>
      </c>
      <c r="AG13" s="117">
        <f>+Stok!AO236</f>
        <v>0</v>
      </c>
      <c r="AH13" s="116">
        <f>+Stok!AN236</f>
        <v>0</v>
      </c>
      <c r="AI13" s="117">
        <f>+Stok!AC236</f>
        <v>0</v>
      </c>
      <c r="AJ13" s="116">
        <f>+Stok!AB236</f>
        <v>0</v>
      </c>
      <c r="AK13" s="117">
        <f>+Stok!AU236</f>
        <v>600000</v>
      </c>
      <c r="AL13" s="116">
        <f>+Stok!AT236</f>
        <v>12</v>
      </c>
      <c r="AM13" s="117">
        <f>+Stok!AI236</f>
        <v>0</v>
      </c>
      <c r="AN13" s="116">
        <f>+Stok!AH236</f>
        <v>0</v>
      </c>
    </row>
    <row r="14" spans="1:40" ht="12.75" customHeight="1">
      <c r="A14" s="114">
        <f>+Stok!B239</f>
        <v>23</v>
      </c>
      <c r="B14" s="117">
        <f>+Stok!N271</f>
        <v>102</v>
      </c>
      <c r="C14" s="36">
        <f>+Stok!O271</f>
        <v>0</v>
      </c>
      <c r="D14" s="36">
        <f>+Stok!Q270</f>
        <v>82135000</v>
      </c>
      <c r="E14" s="36">
        <f>+'Nota Jual'!J576</f>
        <v>146000</v>
      </c>
      <c r="F14" s="116">
        <f>+'Nota Jual'!K576</f>
        <v>0</v>
      </c>
      <c r="G14" s="117">
        <f>+'Nota Jual'!I576</f>
        <v>230000</v>
      </c>
      <c r="H14" s="116">
        <f>+'Nota Jual'!H576</f>
        <v>3</v>
      </c>
      <c r="I14" s="115"/>
      <c r="J14" s="36"/>
      <c r="K14" s="171"/>
      <c r="L14" s="125">
        <f t="shared" si="0"/>
        <v>81759000</v>
      </c>
      <c r="M14" s="114">
        <v>40818000</v>
      </c>
      <c r="N14" s="125">
        <f>90000+22000+35000</f>
        <v>147000</v>
      </c>
      <c r="O14" s="114"/>
      <c r="P14" s="115"/>
      <c r="Q14" s="116"/>
      <c r="R14" s="125">
        <f t="shared" si="4"/>
        <v>41603500</v>
      </c>
      <c r="S14" s="117">
        <v>40794000</v>
      </c>
      <c r="T14" s="36" t="s">
        <v>223</v>
      </c>
      <c r="U14" s="174">
        <v>42179</v>
      </c>
      <c r="V14" s="115"/>
      <c r="W14" s="116"/>
      <c r="X14" s="177">
        <v>809500</v>
      </c>
      <c r="Y14" s="125">
        <f t="shared" si="1"/>
        <v>41603500</v>
      </c>
      <c r="Z14" s="59" t="b">
        <f t="shared" si="2"/>
        <v>1</v>
      </c>
      <c r="AA14" s="118">
        <f t="shared" si="3"/>
        <v>23</v>
      </c>
      <c r="AB14" s="117">
        <f>+Stok!H271</f>
        <v>137</v>
      </c>
      <c r="AC14" s="116">
        <f>+Stok!I271</f>
        <v>2</v>
      </c>
      <c r="AD14" s="125">
        <f>+Stok!K270</f>
        <v>90394000</v>
      </c>
      <c r="AE14" s="119">
        <f>Stok!W271</f>
        <v>0</v>
      </c>
      <c r="AF14" s="120">
        <f>Stok!V271</f>
        <v>0</v>
      </c>
      <c r="AG14" s="117">
        <f>+Stok!AO270</f>
        <v>0</v>
      </c>
      <c r="AH14" s="116">
        <f>+Stok!AN270</f>
        <v>0</v>
      </c>
      <c r="AI14" s="117">
        <f>+Stok!AC270</f>
        <v>0</v>
      </c>
      <c r="AJ14" s="116">
        <f>+Stok!AB270</f>
        <v>0</v>
      </c>
      <c r="AK14" s="117">
        <f>+Stok!AU270</f>
        <v>0</v>
      </c>
      <c r="AL14" s="116">
        <f>+Stok!AT270</f>
        <v>0</v>
      </c>
      <c r="AM14" s="117">
        <f>+Stok!AI270</f>
        <v>0</v>
      </c>
      <c r="AN14" s="116">
        <f>+Stok!AH270</f>
        <v>0</v>
      </c>
    </row>
    <row r="15" spans="1:40" ht="12.75" customHeight="1">
      <c r="A15" s="114">
        <f>+Stok!B273</f>
        <v>24</v>
      </c>
      <c r="B15" s="117">
        <f>+Stok!N305</f>
        <v>137</v>
      </c>
      <c r="C15" s="36">
        <f>+Stok!O305</f>
        <v>5</v>
      </c>
      <c r="D15" s="36">
        <f>+Stok!Q304</f>
        <v>79105000</v>
      </c>
      <c r="E15" s="36">
        <f>+'Nota Jual'!J605</f>
        <v>552000</v>
      </c>
      <c r="F15" s="116">
        <f>+'Nota Jual'!K605</f>
        <v>0</v>
      </c>
      <c r="G15" s="117">
        <f>+'Nota Jual'!I605</f>
        <v>0</v>
      </c>
      <c r="H15" s="116">
        <f>+'Nota Jual'!H605</f>
        <v>0</v>
      </c>
      <c r="I15" s="115"/>
      <c r="J15" s="36"/>
      <c r="K15" s="171"/>
      <c r="L15" s="125">
        <f t="shared" si="0"/>
        <v>78553000</v>
      </c>
      <c r="M15" s="114">
        <v>73138000</v>
      </c>
      <c r="N15" s="125">
        <f>418000+100000+150000+205000+1200000+137000</f>
        <v>2210000</v>
      </c>
      <c r="O15" s="114"/>
      <c r="P15" s="115"/>
      <c r="Q15" s="116"/>
      <c r="R15" s="125">
        <f t="shared" si="4"/>
        <v>4014500</v>
      </c>
      <c r="S15" s="117">
        <v>3205000</v>
      </c>
      <c r="T15" s="36" t="s">
        <v>223</v>
      </c>
      <c r="U15" s="174">
        <v>37433</v>
      </c>
      <c r="V15" s="115"/>
      <c r="W15" s="116"/>
      <c r="X15" s="177">
        <v>809500</v>
      </c>
      <c r="Y15" s="125">
        <f t="shared" si="1"/>
        <v>4014500</v>
      </c>
      <c r="Z15" s="59" t="b">
        <f t="shared" si="2"/>
        <v>1</v>
      </c>
      <c r="AA15" s="118">
        <f t="shared" si="3"/>
        <v>24</v>
      </c>
      <c r="AB15" s="117">
        <f>+Stok!H305</f>
        <v>169</v>
      </c>
      <c r="AC15" s="116">
        <f>+Stok!I305</f>
        <v>5</v>
      </c>
      <c r="AD15" s="125">
        <f>+Stok!K304</f>
        <v>104910000</v>
      </c>
      <c r="AE15" s="119">
        <f>Stok!W304</f>
        <v>0</v>
      </c>
      <c r="AF15" s="120">
        <f>Stok!V304</f>
        <v>0</v>
      </c>
      <c r="AG15" s="117">
        <f>+Stok!AO304</f>
        <v>0</v>
      </c>
      <c r="AH15" s="116">
        <f>+Stok!AN304</f>
        <v>0</v>
      </c>
      <c r="AI15" s="117">
        <f>+Stok!AC304</f>
        <v>0</v>
      </c>
      <c r="AJ15" s="116">
        <f>+Stok!AB304</f>
        <v>0</v>
      </c>
      <c r="AK15" s="117">
        <f>+Stok!AU304</f>
        <v>0</v>
      </c>
      <c r="AL15" s="116">
        <f>+Stok!AT304</f>
        <v>0</v>
      </c>
      <c r="AM15" s="117">
        <f>+Stok!AI304</f>
        <v>0</v>
      </c>
      <c r="AN15" s="116">
        <f>+Stok!AH304</f>
        <v>0</v>
      </c>
    </row>
    <row r="16" spans="1:40" ht="12.75" customHeight="1">
      <c r="A16" s="114">
        <f>+Stok!B307</f>
        <v>25</v>
      </c>
      <c r="B16" s="117">
        <f>+Stok!N339</f>
        <v>100</v>
      </c>
      <c r="C16" s="36">
        <f>+Stok!O339</f>
        <v>3</v>
      </c>
      <c r="D16" s="36">
        <f>+Stok!Q338</f>
        <v>81509000</v>
      </c>
      <c r="E16" s="36">
        <f>+'Nota Jual'!J665</f>
        <v>280000</v>
      </c>
      <c r="F16" s="116">
        <f>+'Nota Jual'!K665</f>
        <v>0</v>
      </c>
      <c r="G16" s="117">
        <f>+'Nota Jual'!I665</f>
        <v>702000</v>
      </c>
      <c r="H16" s="116">
        <f>+'Nota Jual'!H665</f>
        <v>15</v>
      </c>
      <c r="I16" s="115">
        <v>-36000</v>
      </c>
      <c r="J16" s="36"/>
      <c r="K16" s="171"/>
      <c r="L16" s="125">
        <f t="shared" si="0"/>
        <v>80563000</v>
      </c>
      <c r="M16" s="114">
        <v>59278000</v>
      </c>
      <c r="N16" s="125">
        <f>185000+50000+1200000+30000</f>
        <v>1465000</v>
      </c>
      <c r="O16" s="114"/>
      <c r="P16" s="115"/>
      <c r="Q16" s="116"/>
      <c r="R16" s="125">
        <f t="shared" si="4"/>
        <v>20629500</v>
      </c>
      <c r="S16" s="117">
        <v>19820000</v>
      </c>
      <c r="T16" s="36" t="s">
        <v>223</v>
      </c>
      <c r="U16" s="174">
        <v>37433</v>
      </c>
      <c r="V16" s="115"/>
      <c r="W16" s="116"/>
      <c r="X16" s="177">
        <v>809500</v>
      </c>
      <c r="Y16" s="125">
        <f t="shared" si="1"/>
        <v>20629500</v>
      </c>
      <c r="Z16" s="59" t="b">
        <f t="shared" si="2"/>
        <v>1</v>
      </c>
      <c r="AA16" s="118">
        <f t="shared" si="3"/>
        <v>25</v>
      </c>
      <c r="AB16" s="117">
        <f>+Stok!H339</f>
        <v>63</v>
      </c>
      <c r="AC16" s="116">
        <f>+Stok!I339</f>
        <v>8</v>
      </c>
      <c r="AD16" s="125">
        <f>+Stok!K338</f>
        <v>45950000</v>
      </c>
      <c r="AE16" s="119">
        <f>Stok!W338</f>
        <v>702000</v>
      </c>
      <c r="AF16" s="120">
        <f>Stok!V338</f>
        <v>15</v>
      </c>
      <c r="AG16" s="117">
        <f>+Stok!AO338</f>
        <v>0</v>
      </c>
      <c r="AH16" s="116">
        <f>+Stok!AN338</f>
        <v>0</v>
      </c>
      <c r="AI16" s="117">
        <f>+Stok!AC338</f>
        <v>0</v>
      </c>
      <c r="AJ16" s="116">
        <f>+Stok!AB338</f>
        <v>0</v>
      </c>
      <c r="AK16" s="117">
        <f>+Stok!AU338</f>
        <v>0</v>
      </c>
      <c r="AL16" s="116">
        <f>+Stok!AT338</f>
        <v>0</v>
      </c>
      <c r="AM16" s="117">
        <f>+Stok!AI338</f>
        <v>0</v>
      </c>
      <c r="AN16" s="116">
        <f>+Stok!AH338</f>
        <v>0</v>
      </c>
    </row>
    <row r="17" spans="1:40" ht="12.75" customHeight="1">
      <c r="A17" s="114">
        <f>+Stok!B341</f>
        <v>26</v>
      </c>
      <c r="B17" s="117">
        <f>+Stok!N373</f>
        <v>51</v>
      </c>
      <c r="C17" s="36">
        <f>+Stok!O373</f>
        <v>0</v>
      </c>
      <c r="D17" s="36">
        <f>+Stok!Q372</f>
        <v>38600000</v>
      </c>
      <c r="E17" s="36">
        <f>+'Nota Jual'!J709</f>
        <v>373000</v>
      </c>
      <c r="F17" s="116">
        <f>+'Nota Jual'!K686</f>
        <v>0</v>
      </c>
      <c r="G17" s="117">
        <f>+'Nota Jual'!I709</f>
        <v>0</v>
      </c>
      <c r="H17" s="116">
        <f>+'Nota Jual'!H709</f>
        <v>0</v>
      </c>
      <c r="I17" s="115"/>
      <c r="J17" s="36"/>
      <c r="K17" s="171"/>
      <c r="L17" s="125">
        <f t="shared" si="0"/>
        <v>38227000</v>
      </c>
      <c r="M17" s="114">
        <v>20809000</v>
      </c>
      <c r="N17" s="125">
        <f>80000+25000+10000</f>
        <v>115000</v>
      </c>
      <c r="O17" s="114"/>
      <c r="P17" s="117"/>
      <c r="Q17" s="116"/>
      <c r="R17" s="125">
        <f t="shared" si="4"/>
        <v>18112500</v>
      </c>
      <c r="S17" s="117">
        <v>17303000</v>
      </c>
      <c r="T17" s="36" t="s">
        <v>223</v>
      </c>
      <c r="U17" s="174">
        <v>37433</v>
      </c>
      <c r="V17" s="115"/>
      <c r="W17" s="116"/>
      <c r="X17" s="177">
        <v>809500</v>
      </c>
      <c r="Y17" s="125">
        <f t="shared" si="1"/>
        <v>18112500</v>
      </c>
      <c r="Z17" s="59" t="b">
        <f t="shared" si="2"/>
        <v>1</v>
      </c>
      <c r="AA17" s="118">
        <f t="shared" si="3"/>
        <v>26</v>
      </c>
      <c r="AB17" s="117">
        <f>+Stok!H373</f>
        <v>89</v>
      </c>
      <c r="AC17" s="116">
        <f>+Stok!I373</f>
        <v>8</v>
      </c>
      <c r="AD17" s="125">
        <f>+Stok!K372</f>
        <v>79520000</v>
      </c>
      <c r="AE17" s="119">
        <f>Stok!W274</f>
        <v>0</v>
      </c>
      <c r="AF17" s="120">
        <f>Stok!V274</f>
        <v>0</v>
      </c>
      <c r="AG17" s="117">
        <f>+Stok!AO372</f>
        <v>0</v>
      </c>
      <c r="AH17" s="116">
        <f>+Stok!AN372</f>
        <v>0</v>
      </c>
      <c r="AI17" s="117">
        <f>+Stok!AC372</f>
        <v>0</v>
      </c>
      <c r="AJ17" s="116">
        <f>+Stok!AB372</f>
        <v>0</v>
      </c>
      <c r="AK17" s="117">
        <f>+Stok!AU372</f>
        <v>0</v>
      </c>
      <c r="AL17" s="116">
        <f>+Stok!AT372</f>
        <v>0</v>
      </c>
      <c r="AM17" s="117">
        <f>+Stok!AI372</f>
        <v>0</v>
      </c>
      <c r="AN17" s="116">
        <f>+Stok!AH372</f>
        <v>0</v>
      </c>
    </row>
    <row r="18" spans="1:40" ht="12.75" customHeight="1">
      <c r="A18" s="114">
        <f>+Stok!B375</f>
        <v>27</v>
      </c>
      <c r="B18" s="117">
        <f>+Stok!N407</f>
        <v>24</v>
      </c>
      <c r="C18" s="36">
        <f>+Stok!O407</f>
        <v>0</v>
      </c>
      <c r="D18" s="36">
        <f>+Stok!Q406</f>
        <v>17716000</v>
      </c>
      <c r="E18" s="36">
        <f>+'Nota Jual'!J739</f>
        <v>60000</v>
      </c>
      <c r="F18" s="116">
        <f>+'Nota Jual'!K739</f>
        <v>0</v>
      </c>
      <c r="G18" s="117">
        <f>+'Nota Jual'!I739</f>
        <v>50000</v>
      </c>
      <c r="H18" s="116">
        <f>+'Nota Jual'!H739</f>
        <v>1</v>
      </c>
      <c r="I18" s="115"/>
      <c r="J18" s="36"/>
      <c r="K18" s="172"/>
      <c r="L18" s="125">
        <f t="shared" si="0"/>
        <v>17606000</v>
      </c>
      <c r="M18" s="114">
        <v>17190000</v>
      </c>
      <c r="N18" s="125">
        <f>90000+75000</f>
        <v>165000</v>
      </c>
      <c r="O18" s="114"/>
      <c r="P18" s="185"/>
      <c r="Q18" s="116"/>
      <c r="R18" s="125">
        <f t="shared" si="4"/>
        <v>1060500</v>
      </c>
      <c r="S18" s="117">
        <v>251000</v>
      </c>
      <c r="T18" s="36" t="s">
        <v>223</v>
      </c>
      <c r="U18" s="174">
        <v>37436</v>
      </c>
      <c r="V18" s="117"/>
      <c r="W18" s="116"/>
      <c r="X18" s="177">
        <v>809500</v>
      </c>
      <c r="Y18" s="125">
        <f t="shared" si="1"/>
        <v>1060500</v>
      </c>
      <c r="Z18" s="59" t="b">
        <f t="shared" si="2"/>
        <v>1</v>
      </c>
      <c r="AA18" s="118">
        <f t="shared" si="3"/>
        <v>27</v>
      </c>
      <c r="AB18" s="117">
        <f>+Stok!H407</f>
        <v>127</v>
      </c>
      <c r="AC18" s="116">
        <f>+Stok!I407</f>
        <v>8</v>
      </c>
      <c r="AD18" s="125">
        <f>+Stok!K406</f>
        <v>82690000</v>
      </c>
      <c r="AE18" s="119">
        <f>Stok!W406</f>
        <v>50000</v>
      </c>
      <c r="AF18" s="120">
        <f>Stok!V406</f>
        <v>1</v>
      </c>
      <c r="AG18" s="117">
        <f>+Stok!AO406</f>
        <v>0</v>
      </c>
      <c r="AH18" s="116">
        <f>+Stok!AN406</f>
        <v>0</v>
      </c>
      <c r="AI18" s="117">
        <f>+Stok!AC406</f>
        <v>0</v>
      </c>
      <c r="AJ18" s="116">
        <f>+Stok!AB406</f>
        <v>0</v>
      </c>
      <c r="AK18" s="117">
        <f>+Stok!AU406</f>
        <v>0</v>
      </c>
      <c r="AL18" s="116">
        <f>+Stok!AT406</f>
        <v>0</v>
      </c>
      <c r="AM18" s="117">
        <f>+Stok!AI406</f>
        <v>0</v>
      </c>
      <c r="AN18" s="116">
        <f>+Stok!AH406</f>
        <v>0</v>
      </c>
    </row>
    <row r="19" spans="1:40">
      <c r="A19" s="114">
        <f>+Stok!B409</f>
        <v>29</v>
      </c>
      <c r="B19" s="117">
        <f>+Stok!N441</f>
        <v>115</v>
      </c>
      <c r="C19" s="36">
        <f>+Stok!O441</f>
        <v>5</v>
      </c>
      <c r="D19" s="36">
        <f>+Stok!Q440</f>
        <v>90265000</v>
      </c>
      <c r="E19" s="36">
        <f>+'Nota Jual'!J850</f>
        <v>123000</v>
      </c>
      <c r="F19" s="116">
        <f>+'Nota Jual'!K850</f>
        <v>0</v>
      </c>
      <c r="G19" s="117">
        <f>+'Nota Jual'!I850</f>
        <v>0</v>
      </c>
      <c r="H19" s="116">
        <f>+'Nota Jual'!H850</f>
        <v>0</v>
      </c>
      <c r="I19" s="115"/>
      <c r="J19" s="36"/>
      <c r="K19" s="171"/>
      <c r="L19" s="125">
        <f t="shared" si="0"/>
        <v>90142000</v>
      </c>
      <c r="M19" s="114">
        <v>18938000</v>
      </c>
      <c r="N19" s="125">
        <f>40000+50000+37000</f>
        <v>127000</v>
      </c>
      <c r="O19" s="114"/>
      <c r="P19" s="115"/>
      <c r="Q19" s="116"/>
      <c r="R19" s="125">
        <f t="shared" si="4"/>
        <v>71886500</v>
      </c>
      <c r="S19" s="117">
        <v>71077000</v>
      </c>
      <c r="T19" s="36" t="s">
        <v>223</v>
      </c>
      <c r="U19" s="174">
        <v>42184</v>
      </c>
      <c r="V19" s="115"/>
      <c r="W19" s="116"/>
      <c r="X19" s="177">
        <v>809500</v>
      </c>
      <c r="Y19" s="125">
        <f t="shared" si="1"/>
        <v>71886500</v>
      </c>
      <c r="Z19" s="59" t="b">
        <f t="shared" si="2"/>
        <v>1</v>
      </c>
      <c r="AA19" s="118">
        <f t="shared" si="3"/>
        <v>29</v>
      </c>
      <c r="AB19" s="292">
        <f>+Stok!H441</f>
        <v>53</v>
      </c>
      <c r="AC19" s="293">
        <f>+Stok!I441</f>
        <v>11</v>
      </c>
      <c r="AD19" s="294">
        <f>+Stok!K440</f>
        <v>51275000</v>
      </c>
      <c r="AE19" s="295">
        <v>0</v>
      </c>
      <c r="AF19" s="296">
        <v>0</v>
      </c>
      <c r="AG19" s="292">
        <f>+Stok!AO440</f>
        <v>0</v>
      </c>
      <c r="AH19" s="293">
        <f>+Stok!AN440</f>
        <v>0</v>
      </c>
      <c r="AI19" s="292">
        <f>+Stok!AC440</f>
        <v>0</v>
      </c>
      <c r="AJ19" s="293">
        <f>+Stok!AB440</f>
        <v>0</v>
      </c>
      <c r="AK19" s="292">
        <f>+Stok!AU440</f>
        <v>0</v>
      </c>
      <c r="AL19" s="293">
        <f>+Stok!AT440</f>
        <v>0</v>
      </c>
      <c r="AM19" s="117">
        <f>+Stok!AI440</f>
        <v>0</v>
      </c>
      <c r="AN19" s="116">
        <f>+Stok!AH440</f>
        <v>0</v>
      </c>
    </row>
    <row r="20" spans="1:40">
      <c r="A20" s="114">
        <f>+Stok!B443</f>
        <v>30</v>
      </c>
      <c r="B20" s="117">
        <f>+Stok!N475</f>
        <v>81</v>
      </c>
      <c r="C20" s="36">
        <f>+Stok!O475</f>
        <v>6</v>
      </c>
      <c r="D20" s="36">
        <f>+Stok!Q474</f>
        <v>54908000</v>
      </c>
      <c r="E20" s="36">
        <f>+'Nota Jual'!J909</f>
        <v>336000</v>
      </c>
      <c r="F20" s="116">
        <f>+'Nota Jual'!K909</f>
        <v>0</v>
      </c>
      <c r="G20" s="117">
        <f>+'Nota Jual'!I909</f>
        <v>0</v>
      </c>
      <c r="H20" s="116">
        <f>+'Nota Jual'!H909</f>
        <v>0</v>
      </c>
      <c r="I20" s="115">
        <v>101000</v>
      </c>
      <c r="J20" s="36"/>
      <c r="K20" s="171"/>
      <c r="L20" s="125">
        <f t="shared" si="0"/>
        <v>54471000</v>
      </c>
      <c r="M20" s="114">
        <v>28995000</v>
      </c>
      <c r="N20" s="125">
        <f>30000+178000+40000</f>
        <v>248000</v>
      </c>
      <c r="O20" s="114"/>
      <c r="P20" s="115"/>
      <c r="Q20" s="116"/>
      <c r="R20" s="125">
        <f t="shared" si="4"/>
        <v>26037500</v>
      </c>
      <c r="S20" s="117">
        <v>22028000</v>
      </c>
      <c r="T20" s="36" t="s">
        <v>223</v>
      </c>
      <c r="U20" s="174">
        <v>42186</v>
      </c>
      <c r="V20" s="115"/>
      <c r="W20" s="116"/>
      <c r="X20" s="177">
        <v>4009500</v>
      </c>
      <c r="Y20" s="125">
        <f t="shared" si="1"/>
        <v>26037500</v>
      </c>
      <c r="Z20" s="59" t="b">
        <f t="shared" si="2"/>
        <v>1</v>
      </c>
      <c r="AA20" s="118">
        <f t="shared" si="3"/>
        <v>30</v>
      </c>
      <c r="AB20" s="117">
        <f>+Stok!H475</f>
        <v>49</v>
      </c>
      <c r="AC20" s="116">
        <f>+Stok!I475</f>
        <v>1</v>
      </c>
      <c r="AD20" s="125">
        <f>+Stok!K474</f>
        <v>36289000</v>
      </c>
      <c r="AE20" s="119">
        <f>Stok!W474</f>
        <v>0</v>
      </c>
      <c r="AF20" s="120">
        <f>Stok!V474</f>
        <v>0</v>
      </c>
      <c r="AG20" s="117">
        <f>+Stok!AO474</f>
        <v>0</v>
      </c>
      <c r="AH20" s="116">
        <f>+Stok!AN474</f>
        <v>0</v>
      </c>
      <c r="AI20" s="117">
        <f>+Stok!AC474</f>
        <v>0</v>
      </c>
      <c r="AJ20" s="116">
        <f>+Stok!AB474</f>
        <v>0</v>
      </c>
      <c r="AK20" s="117">
        <f>+Stok!AU474</f>
        <v>0</v>
      </c>
      <c r="AL20" s="116">
        <f>+Stok!AT474</f>
        <v>0</v>
      </c>
      <c r="AM20" s="117">
        <f>+Stok!AI474</f>
        <v>0</v>
      </c>
      <c r="AN20" s="116">
        <f>+Stok!AH474</f>
        <v>0</v>
      </c>
    </row>
    <row r="21" spans="1:40">
      <c r="A21" s="114">
        <f>+Stok!B477</f>
        <v>1</v>
      </c>
      <c r="B21" s="117">
        <f>+Stok!N509</f>
        <v>92</v>
      </c>
      <c r="C21" s="36">
        <f>+Stok!O509</f>
        <v>1</v>
      </c>
      <c r="D21" s="36">
        <f>+Stok!Q508</f>
        <v>71005000</v>
      </c>
      <c r="E21" s="36">
        <f>+'Nota Jual'!J956</f>
        <v>294000</v>
      </c>
      <c r="F21" s="116">
        <f>+'Nota Jual'!K956</f>
        <v>0</v>
      </c>
      <c r="G21" s="117">
        <f>+'Nota Jual'!I956</f>
        <v>0</v>
      </c>
      <c r="H21" s="116">
        <f>+'Nota Jual'!H956</f>
        <v>0</v>
      </c>
      <c r="I21" s="115"/>
      <c r="J21" s="36"/>
      <c r="K21" s="171"/>
      <c r="L21" s="125">
        <f t="shared" si="0"/>
        <v>70711000</v>
      </c>
      <c r="M21" s="114">
        <v>48740000</v>
      </c>
      <c r="N21" s="125">
        <f>58000+60000+24000+65000</f>
        <v>207000</v>
      </c>
      <c r="O21" s="114"/>
      <c r="P21" s="115"/>
      <c r="Q21" s="116"/>
      <c r="R21" s="125">
        <f t="shared" si="4"/>
        <v>25773500</v>
      </c>
      <c r="S21" s="117">
        <v>21764000</v>
      </c>
      <c r="T21" s="36" t="s">
        <v>223</v>
      </c>
      <c r="U21" s="174">
        <v>42186</v>
      </c>
      <c r="V21" s="115"/>
      <c r="W21" s="116"/>
      <c r="X21" s="177">
        <v>4009500</v>
      </c>
      <c r="Y21" s="125">
        <f t="shared" si="1"/>
        <v>25773500</v>
      </c>
      <c r="Z21" s="59" t="b">
        <f t="shared" si="2"/>
        <v>1</v>
      </c>
      <c r="AA21" s="118">
        <f t="shared" si="3"/>
        <v>1</v>
      </c>
      <c r="AB21" s="117">
        <f>+Stok!H509</f>
        <v>91</v>
      </c>
      <c r="AC21" s="116">
        <f>+Stok!I509</f>
        <v>8</v>
      </c>
      <c r="AD21" s="125">
        <f>+Stok!K508</f>
        <v>74106000</v>
      </c>
      <c r="AE21" s="119">
        <v>0</v>
      </c>
      <c r="AF21" s="120">
        <v>0</v>
      </c>
      <c r="AG21" s="117">
        <f>+Stok!AO508</f>
        <v>0</v>
      </c>
      <c r="AH21" s="116">
        <f>+Stok!AN508</f>
        <v>0</v>
      </c>
      <c r="AI21" s="117">
        <f>+Stok!AC508</f>
        <v>0</v>
      </c>
      <c r="AJ21" s="116">
        <f>+Stok!AB508</f>
        <v>0</v>
      </c>
      <c r="AK21" s="117">
        <f>+Stok!AU508</f>
        <v>0</v>
      </c>
      <c r="AL21" s="116">
        <f>+Stok!AT508</f>
        <v>0</v>
      </c>
      <c r="AM21" s="117">
        <f>+Stok!AI508</f>
        <v>0</v>
      </c>
      <c r="AN21" s="116">
        <f>+Stok!AH508</f>
        <v>0</v>
      </c>
    </row>
    <row r="22" spans="1:40">
      <c r="A22" s="114">
        <f>+Stok!B511</f>
        <v>11</v>
      </c>
      <c r="B22" s="117">
        <f>+Stok!N543</f>
        <v>0</v>
      </c>
      <c r="C22" s="36">
        <f>+Stok!O543</f>
        <v>0</v>
      </c>
      <c r="D22" s="36">
        <f>+Stok!Q542</f>
        <v>0</v>
      </c>
      <c r="E22" s="36">
        <f>+'Nota Jual'!J1035</f>
        <v>0</v>
      </c>
      <c r="F22" s="116">
        <f>+'Nota Jual'!K1035</f>
        <v>0</v>
      </c>
      <c r="G22" s="117">
        <f>+'Nota Jual'!I1035</f>
        <v>0</v>
      </c>
      <c r="H22" s="116">
        <f>+'Nota Jual'!H1035</f>
        <v>0</v>
      </c>
      <c r="I22" s="115"/>
      <c r="J22" s="36"/>
      <c r="K22" s="171"/>
      <c r="L22" s="125">
        <f t="shared" si="0"/>
        <v>0</v>
      </c>
      <c r="M22" s="114"/>
      <c r="N22" s="125"/>
      <c r="O22" s="114"/>
      <c r="P22" s="115"/>
      <c r="Q22" s="116"/>
      <c r="R22" s="125">
        <f t="shared" si="4"/>
        <v>4009500</v>
      </c>
      <c r="S22" s="117"/>
      <c r="T22" s="36"/>
      <c r="U22" s="174"/>
      <c r="V22" s="115"/>
      <c r="W22" s="116"/>
      <c r="X22" s="177"/>
      <c r="Y22" s="125">
        <f t="shared" si="1"/>
        <v>0</v>
      </c>
      <c r="Z22" s="59" t="b">
        <f t="shared" si="2"/>
        <v>0</v>
      </c>
      <c r="AA22" s="118">
        <f t="shared" si="3"/>
        <v>11</v>
      </c>
      <c r="AB22" s="117">
        <f>+Stok!H543</f>
        <v>0</v>
      </c>
      <c r="AC22" s="116">
        <f>+Stok!I543</f>
        <v>0</v>
      </c>
      <c r="AD22" s="125">
        <f>+Stok!K542</f>
        <v>0</v>
      </c>
      <c r="AE22" s="119">
        <f>Stok!W542</f>
        <v>0</v>
      </c>
      <c r="AF22" s="120">
        <f>Stok!V509</f>
        <v>0</v>
      </c>
      <c r="AG22" s="117">
        <f>+Stok!AO542</f>
        <v>0</v>
      </c>
      <c r="AH22" s="116">
        <f>+Stok!AN542</f>
        <v>0</v>
      </c>
      <c r="AI22" s="117">
        <f>+Stok!AC542</f>
        <v>0</v>
      </c>
      <c r="AJ22" s="116">
        <f>+Stok!AB542</f>
        <v>0</v>
      </c>
      <c r="AK22" s="117">
        <f>+Stok!AU542</f>
        <v>0</v>
      </c>
      <c r="AL22" s="116">
        <f>+Stok!AT542</f>
        <v>0</v>
      </c>
      <c r="AM22" s="117">
        <f>+Stok!AI542</f>
        <v>0</v>
      </c>
      <c r="AN22" s="116">
        <f>+Stok!AH542</f>
        <v>0</v>
      </c>
    </row>
    <row r="23" spans="1:40">
      <c r="A23" s="114">
        <f>+Stok!B545</f>
        <v>12</v>
      </c>
      <c r="B23" s="117">
        <f>+Stok!N577</f>
        <v>0</v>
      </c>
      <c r="C23" s="36">
        <f>+Stok!O577</f>
        <v>0</v>
      </c>
      <c r="D23" s="36">
        <f>+Stok!Q576</f>
        <v>0</v>
      </c>
      <c r="E23" s="36">
        <f>+'Nota Jual'!J1097</f>
        <v>0</v>
      </c>
      <c r="F23" s="116">
        <f>+'Nota Jual'!K1097</f>
        <v>0</v>
      </c>
      <c r="G23" s="117">
        <f>+'Nota Jual'!I1097</f>
        <v>0</v>
      </c>
      <c r="H23" s="116">
        <f>+'Nota Jual'!H1097</f>
        <v>0</v>
      </c>
      <c r="I23" s="115"/>
      <c r="J23" s="36"/>
      <c r="K23" s="171"/>
      <c r="L23" s="125">
        <f t="shared" si="0"/>
        <v>0</v>
      </c>
      <c r="M23" s="114"/>
      <c r="N23" s="114"/>
      <c r="O23" s="114"/>
      <c r="P23" s="115"/>
      <c r="Q23" s="116"/>
      <c r="R23" s="125">
        <f t="shared" si="4"/>
        <v>0</v>
      </c>
      <c r="S23" s="117"/>
      <c r="T23" s="36"/>
      <c r="U23" s="174"/>
      <c r="V23" s="115"/>
      <c r="W23" s="116"/>
      <c r="X23" s="177"/>
      <c r="Y23" s="125">
        <f t="shared" si="1"/>
        <v>0</v>
      </c>
      <c r="Z23" s="59" t="b">
        <f t="shared" si="2"/>
        <v>1</v>
      </c>
      <c r="AA23" s="118">
        <f t="shared" si="3"/>
        <v>12</v>
      </c>
      <c r="AB23" s="117">
        <f>+Stok!H577</f>
        <v>0</v>
      </c>
      <c r="AC23" s="116">
        <f>+Stok!I577</f>
        <v>0</v>
      </c>
      <c r="AD23" s="125">
        <f>+Stok!K576</f>
        <v>0</v>
      </c>
      <c r="AE23" s="119">
        <f>Stok!W147</f>
        <v>0</v>
      </c>
      <c r="AF23" s="120">
        <v>0</v>
      </c>
      <c r="AG23" s="117">
        <f>+Stok!AO576</f>
        <v>0</v>
      </c>
      <c r="AH23" s="116">
        <f>+Stok!AN576</f>
        <v>0</v>
      </c>
      <c r="AI23" s="117">
        <f>+Stok!AC576</f>
        <v>0</v>
      </c>
      <c r="AJ23" s="116">
        <f>+Stok!AB576</f>
        <v>0</v>
      </c>
      <c r="AK23" s="117">
        <f>+Stok!AU576</f>
        <v>0</v>
      </c>
      <c r="AL23" s="116">
        <f>+Stok!AT576</f>
        <v>0</v>
      </c>
      <c r="AM23" s="117">
        <f>+Stok!AI576</f>
        <v>0</v>
      </c>
      <c r="AN23" s="116">
        <f>+Stok!AH576</f>
        <v>0</v>
      </c>
    </row>
    <row r="24" spans="1:40">
      <c r="A24" s="114">
        <f>+Stok!B579</f>
        <v>13</v>
      </c>
      <c r="B24" s="117">
        <f>+Stok!N611</f>
        <v>0</v>
      </c>
      <c r="C24" s="36">
        <f>+Stok!O611</f>
        <v>0</v>
      </c>
      <c r="D24" s="36">
        <f>+Stok!Q610</f>
        <v>0</v>
      </c>
      <c r="E24" s="36">
        <f>+'Nota Jual'!J1150</f>
        <v>0</v>
      </c>
      <c r="F24" s="116">
        <f>+'Nota Jual'!K1150</f>
        <v>0</v>
      </c>
      <c r="G24" s="117">
        <f>+'Nota Jual'!I1150</f>
        <v>0</v>
      </c>
      <c r="H24" s="116">
        <f>+'Nota Jual'!H1150</f>
        <v>0</v>
      </c>
      <c r="I24" s="115"/>
      <c r="J24" s="36"/>
      <c r="K24" s="171"/>
      <c r="L24" s="125">
        <f t="shared" si="0"/>
        <v>0</v>
      </c>
      <c r="M24" s="114"/>
      <c r="N24" s="114"/>
      <c r="O24" s="114"/>
      <c r="P24" s="115"/>
      <c r="Q24" s="116"/>
      <c r="R24" s="125">
        <f t="shared" si="4"/>
        <v>0</v>
      </c>
      <c r="S24" s="117"/>
      <c r="T24" s="36"/>
      <c r="U24" s="174"/>
      <c r="V24" s="115"/>
      <c r="W24" s="116"/>
      <c r="X24" s="178"/>
      <c r="Y24" s="125">
        <f t="shared" si="1"/>
        <v>0</v>
      </c>
      <c r="Z24" s="59" t="b">
        <f t="shared" si="2"/>
        <v>1</v>
      </c>
      <c r="AA24" s="118">
        <f t="shared" si="3"/>
        <v>13</v>
      </c>
      <c r="AB24" s="117">
        <f>+Stok!H611</f>
        <v>0</v>
      </c>
      <c r="AC24" s="116">
        <f>+Stok!I611</f>
        <v>0</v>
      </c>
      <c r="AD24" s="125">
        <f>+Stok!K610</f>
        <v>0</v>
      </c>
      <c r="AE24" s="119">
        <f>Stok!W610</f>
        <v>0</v>
      </c>
      <c r="AF24" s="120">
        <f>Stok!V511</f>
        <v>0</v>
      </c>
      <c r="AG24" s="117">
        <f>+Stok!AO610</f>
        <v>0</v>
      </c>
      <c r="AH24" s="116">
        <f>+Stok!AN610</f>
        <v>0</v>
      </c>
      <c r="AI24" s="117">
        <f>+Stok!AC610</f>
        <v>0</v>
      </c>
      <c r="AJ24" s="116">
        <f>+Stok!AB610</f>
        <v>0</v>
      </c>
      <c r="AK24" s="117">
        <f>+Stok!AU610</f>
        <v>0</v>
      </c>
      <c r="AL24" s="116">
        <f>+Stok!AT610</f>
        <v>0</v>
      </c>
      <c r="AM24" s="117">
        <f>+Stok!AI610</f>
        <v>0</v>
      </c>
      <c r="AN24" s="116">
        <f>+Stok!AH610</f>
        <v>0</v>
      </c>
    </row>
    <row r="25" spans="1:40">
      <c r="A25" s="114">
        <f>+Stok!B613</f>
        <v>0</v>
      </c>
      <c r="B25" s="117">
        <f>+Stok!N645</f>
        <v>0</v>
      </c>
      <c r="C25" s="36">
        <f>+Stok!O645</f>
        <v>0</v>
      </c>
      <c r="D25" s="36">
        <f>+Stok!Q644</f>
        <v>0</v>
      </c>
      <c r="E25" s="36">
        <f>+'Nota Jual'!J1279</f>
        <v>0</v>
      </c>
      <c r="F25" s="116">
        <f>+'Nota Jual'!K1279</f>
        <v>0</v>
      </c>
      <c r="G25" s="117">
        <f>+'Nota Jual'!I1279</f>
        <v>0</v>
      </c>
      <c r="H25" s="116">
        <f>+'Nota Jual'!H1279</f>
        <v>0</v>
      </c>
      <c r="I25" s="115"/>
      <c r="J25" s="36"/>
      <c r="K25" s="171"/>
      <c r="L25" s="125">
        <f t="shared" si="0"/>
        <v>0</v>
      </c>
      <c r="M25" s="114"/>
      <c r="N25" s="114"/>
      <c r="O25" s="114"/>
      <c r="P25" s="115"/>
      <c r="Q25" s="116"/>
      <c r="R25" s="125">
        <f t="shared" si="4"/>
        <v>0</v>
      </c>
      <c r="S25" s="117"/>
      <c r="T25" s="36"/>
      <c r="U25" s="174"/>
      <c r="V25" s="115"/>
      <c r="W25" s="116"/>
      <c r="X25" s="177"/>
      <c r="Y25" s="125">
        <f t="shared" si="1"/>
        <v>0</v>
      </c>
      <c r="Z25" s="59" t="b">
        <f t="shared" si="2"/>
        <v>1</v>
      </c>
      <c r="AA25" s="118">
        <f t="shared" si="3"/>
        <v>0</v>
      </c>
      <c r="AB25" s="117">
        <f>+Stok!H645</f>
        <v>0</v>
      </c>
      <c r="AC25" s="116">
        <f>+Stok!I645</f>
        <v>0</v>
      </c>
      <c r="AD25" s="125">
        <f>+Stok!K644</f>
        <v>0</v>
      </c>
      <c r="AE25" s="119">
        <f>Stok!W644</f>
        <v>0</v>
      </c>
      <c r="AF25" s="120">
        <f>Stok!V644</f>
        <v>0</v>
      </c>
      <c r="AG25" s="117">
        <f>+Stok!AO644</f>
        <v>0</v>
      </c>
      <c r="AH25" s="116">
        <f>+Stok!AN644</f>
        <v>0</v>
      </c>
      <c r="AI25" s="117">
        <f>+Stok!AC644</f>
        <v>0</v>
      </c>
      <c r="AJ25" s="116">
        <f>+Stok!AB644</f>
        <v>0</v>
      </c>
      <c r="AK25" s="117">
        <f>+Stok!AU644</f>
        <v>0</v>
      </c>
      <c r="AL25" s="116">
        <f>+Stok!AT644</f>
        <v>0</v>
      </c>
      <c r="AM25" s="117">
        <f>+Stok!AI644</f>
        <v>0</v>
      </c>
      <c r="AN25" s="116">
        <f>+Stok!AH644</f>
        <v>0</v>
      </c>
    </row>
    <row r="26" spans="1:40">
      <c r="A26" s="114">
        <f>+Stok!B647</f>
        <v>0</v>
      </c>
      <c r="B26" s="117">
        <f>+Stok!N679</f>
        <v>0</v>
      </c>
      <c r="C26" s="36">
        <f>+Stok!O679</f>
        <v>0</v>
      </c>
      <c r="D26" s="36">
        <f>+Stok!Q678</f>
        <v>0</v>
      </c>
      <c r="E26" s="36">
        <f>+'Nota Jual'!J1371</f>
        <v>0</v>
      </c>
      <c r="F26" s="116">
        <f>+'Nota Jual'!K1371</f>
        <v>0</v>
      </c>
      <c r="G26" s="117">
        <f>+'Nota Jual'!I1371</f>
        <v>0</v>
      </c>
      <c r="H26" s="116">
        <f>+'Nota Jual'!H1371</f>
        <v>0</v>
      </c>
      <c r="I26" s="115"/>
      <c r="J26" s="36"/>
      <c r="K26" s="171"/>
      <c r="L26" s="125">
        <f t="shared" si="0"/>
        <v>0</v>
      </c>
      <c r="M26" s="114"/>
      <c r="N26" s="114"/>
      <c r="O26" s="114"/>
      <c r="P26" s="115"/>
      <c r="Q26" s="116" t="s">
        <v>82</v>
      </c>
      <c r="R26" s="125">
        <f t="shared" si="4"/>
        <v>0</v>
      </c>
      <c r="S26" s="117"/>
      <c r="T26" s="36"/>
      <c r="U26" s="174"/>
      <c r="V26" s="115"/>
      <c r="W26" s="116"/>
      <c r="X26" s="177"/>
      <c r="Y26" s="125">
        <f t="shared" si="1"/>
        <v>0</v>
      </c>
      <c r="Z26" s="59" t="b">
        <f t="shared" si="2"/>
        <v>1</v>
      </c>
      <c r="AA26" s="118">
        <f t="shared" si="3"/>
        <v>0</v>
      </c>
      <c r="AB26" s="117">
        <f>+Stok!H679</f>
        <v>0</v>
      </c>
      <c r="AC26" s="116">
        <f>+Stok!I679</f>
        <v>0</v>
      </c>
      <c r="AD26" s="125">
        <f>+Stok!K678</f>
        <v>0</v>
      </c>
      <c r="AE26" s="119">
        <v>0</v>
      </c>
      <c r="AF26" s="120">
        <v>0</v>
      </c>
      <c r="AG26" s="117">
        <f>+Stok!AO678</f>
        <v>0</v>
      </c>
      <c r="AH26" s="116">
        <f>+Stok!AN678</f>
        <v>0</v>
      </c>
      <c r="AI26" s="117">
        <f>+Stok!AC678</f>
        <v>0</v>
      </c>
      <c r="AJ26" s="116">
        <f>+Stok!AB678</f>
        <v>0</v>
      </c>
      <c r="AK26" s="117">
        <f>+Stok!AU678</f>
        <v>0</v>
      </c>
      <c r="AL26" s="116">
        <f>+Stok!AT678</f>
        <v>0</v>
      </c>
      <c r="AM26" s="117">
        <f>+Stok!AI678</f>
        <v>0</v>
      </c>
      <c r="AN26" s="116">
        <f>+Stok!AH678</f>
        <v>0</v>
      </c>
    </row>
    <row r="27" spans="1:40">
      <c r="A27" s="114">
        <f>+Stok!B681</f>
        <v>0</v>
      </c>
      <c r="B27" s="117">
        <f>+Stok!N713</f>
        <v>0</v>
      </c>
      <c r="C27" s="36">
        <f>+Stok!O713</f>
        <v>0</v>
      </c>
      <c r="D27" s="36">
        <f>+Stok!Q712</f>
        <v>0</v>
      </c>
      <c r="E27" s="36">
        <f>+'Nota Jual'!J1428</f>
        <v>0</v>
      </c>
      <c r="F27" s="116">
        <f>+'Nota Jual'!K1428</f>
        <v>0</v>
      </c>
      <c r="G27" s="117">
        <f>+'Nota Jual'!I1428</f>
        <v>0</v>
      </c>
      <c r="H27" s="116">
        <f>+'Nota Jual'!H1428</f>
        <v>0</v>
      </c>
      <c r="I27" s="115"/>
      <c r="J27" s="36"/>
      <c r="K27" s="171"/>
      <c r="L27" s="125">
        <f t="shared" si="0"/>
        <v>0</v>
      </c>
      <c r="M27" s="114"/>
      <c r="N27" s="114"/>
      <c r="O27" s="114"/>
      <c r="P27" s="115"/>
      <c r="Q27" s="116"/>
      <c r="R27" s="125">
        <f t="shared" si="4"/>
        <v>0</v>
      </c>
      <c r="S27" s="117"/>
      <c r="T27" s="36"/>
      <c r="U27" s="174"/>
      <c r="V27" s="115"/>
      <c r="W27" s="116"/>
      <c r="X27" s="177"/>
      <c r="Y27" s="125">
        <f t="shared" si="1"/>
        <v>0</v>
      </c>
      <c r="Z27" s="59" t="b">
        <f t="shared" si="2"/>
        <v>1</v>
      </c>
      <c r="AA27" s="118">
        <f t="shared" si="3"/>
        <v>0</v>
      </c>
      <c r="AB27" s="117">
        <f>+Stok!H713</f>
        <v>0</v>
      </c>
      <c r="AC27" s="116">
        <f>+Stok!I713</f>
        <v>0</v>
      </c>
      <c r="AD27" s="125">
        <f>+Stok!K712</f>
        <v>0</v>
      </c>
      <c r="AE27" s="119">
        <f>Stok!W712</f>
        <v>0</v>
      </c>
      <c r="AF27" s="120">
        <f>Stok!V514</f>
        <v>0</v>
      </c>
      <c r="AG27" s="117">
        <f>+Stok!AO712</f>
        <v>0</v>
      </c>
      <c r="AH27" s="116">
        <f>+Stok!AN712</f>
        <v>0</v>
      </c>
      <c r="AI27" s="117">
        <f>+Stok!AC712</f>
        <v>0</v>
      </c>
      <c r="AJ27" s="116">
        <f>+Stok!AB712</f>
        <v>0</v>
      </c>
      <c r="AK27" s="117">
        <f>+Stok!AU712</f>
        <v>0</v>
      </c>
      <c r="AL27" s="116">
        <f>+Stok!AT712</f>
        <v>0</v>
      </c>
      <c r="AM27" s="117">
        <f>+Stok!AI712</f>
        <v>0</v>
      </c>
      <c r="AN27" s="116">
        <f>+Stok!AH712</f>
        <v>0</v>
      </c>
    </row>
    <row r="28" spans="1:40">
      <c r="A28" s="114">
        <f>+Stok!B715</f>
        <v>0</v>
      </c>
      <c r="B28" s="117">
        <f>+Stok!N747</f>
        <v>0</v>
      </c>
      <c r="C28" s="36">
        <f>+Stok!O747</f>
        <v>0</v>
      </c>
      <c r="D28" s="36">
        <f>+Stok!Q746</f>
        <v>0</v>
      </c>
      <c r="E28" s="36">
        <f>+'Nota Jual'!J1478</f>
        <v>0</v>
      </c>
      <c r="F28" s="116">
        <f>+'Nota Jual'!K1478</f>
        <v>0</v>
      </c>
      <c r="G28" s="117">
        <f>+'Nota Jual'!I1478</f>
        <v>0</v>
      </c>
      <c r="H28" s="116">
        <f>+'Nota Jual'!H1478</f>
        <v>0</v>
      </c>
      <c r="I28" s="115"/>
      <c r="J28" s="36"/>
      <c r="K28" s="171"/>
      <c r="L28" s="125">
        <f t="shared" si="0"/>
        <v>0</v>
      </c>
      <c r="M28" s="114"/>
      <c r="N28" s="114"/>
      <c r="O28" s="114"/>
      <c r="P28" s="115"/>
      <c r="Q28" s="116"/>
      <c r="R28" s="125">
        <f t="shared" si="4"/>
        <v>0</v>
      </c>
      <c r="S28" s="117"/>
      <c r="T28" s="36"/>
      <c r="U28" s="174"/>
      <c r="V28" s="115"/>
      <c r="W28" s="116"/>
      <c r="X28" s="177"/>
      <c r="Y28" s="125">
        <f t="shared" si="1"/>
        <v>0</v>
      </c>
      <c r="Z28" s="59" t="b">
        <f t="shared" si="2"/>
        <v>1</v>
      </c>
      <c r="AA28" s="118">
        <f t="shared" si="3"/>
        <v>0</v>
      </c>
      <c r="AB28" s="117">
        <f>+Stok!H747</f>
        <v>0</v>
      </c>
      <c r="AC28" s="116">
        <f>+Stok!I747</f>
        <v>0</v>
      </c>
      <c r="AD28" s="125">
        <f>+Stok!K746</f>
        <v>0</v>
      </c>
      <c r="AE28" s="119">
        <f>Stok!W746</f>
        <v>0</v>
      </c>
      <c r="AF28" s="120">
        <f>Stok!V746</f>
        <v>0</v>
      </c>
      <c r="AG28" s="117">
        <f>+Stok!AO746</f>
        <v>0</v>
      </c>
      <c r="AH28" s="116">
        <f>+Stok!AN746</f>
        <v>0</v>
      </c>
      <c r="AI28" s="117">
        <f>+Stok!AC746</f>
        <v>0</v>
      </c>
      <c r="AJ28" s="116">
        <f>+Stok!AB746</f>
        <v>0</v>
      </c>
      <c r="AK28" s="117">
        <f>+Stok!AU746</f>
        <v>0</v>
      </c>
      <c r="AL28" s="116">
        <f>+Stok!AT746</f>
        <v>0</v>
      </c>
      <c r="AM28" s="117">
        <f>+Stok!AI746</f>
        <v>0</v>
      </c>
      <c r="AN28" s="116">
        <f>+Stok!AH746</f>
        <v>0</v>
      </c>
    </row>
    <row r="29" spans="1:40">
      <c r="A29" s="114">
        <f>+Stok!B749</f>
        <v>0</v>
      </c>
      <c r="B29" s="117">
        <f>+Stok!N781</f>
        <v>0</v>
      </c>
      <c r="C29" s="36">
        <f>+Stok!O781</f>
        <v>0</v>
      </c>
      <c r="D29" s="36">
        <f>+Stok!Q780</f>
        <v>0</v>
      </c>
      <c r="E29" s="36">
        <f>+'Nota Jual'!J1504</f>
        <v>0</v>
      </c>
      <c r="F29" s="116">
        <f>+'Nota Jual'!K1504</f>
        <v>0</v>
      </c>
      <c r="G29" s="117">
        <f>+'Nota Jual'!I1504</f>
        <v>0</v>
      </c>
      <c r="H29" s="116">
        <f>+'Nota Jual'!H1504</f>
        <v>0</v>
      </c>
      <c r="I29" s="115"/>
      <c r="J29" s="36"/>
      <c r="K29" s="171"/>
      <c r="L29" s="125">
        <f t="shared" ref="L29:L30" si="5">+D29-E29-F29-G29-I29-J29</f>
        <v>0</v>
      </c>
      <c r="M29" s="114"/>
      <c r="N29" s="114"/>
      <c r="O29" s="114"/>
      <c r="P29" s="115"/>
      <c r="Q29" s="116"/>
      <c r="R29" s="125">
        <f t="shared" si="4"/>
        <v>0</v>
      </c>
      <c r="S29" s="117"/>
      <c r="T29" s="36"/>
      <c r="U29" s="174"/>
      <c r="V29" s="115"/>
      <c r="W29" s="116"/>
      <c r="X29" s="178"/>
      <c r="Y29" s="125">
        <f t="shared" si="1"/>
        <v>0</v>
      </c>
      <c r="Z29" s="59" t="b">
        <f t="shared" si="2"/>
        <v>1</v>
      </c>
      <c r="AA29" s="118">
        <f t="shared" ref="AA29:AA30" si="6">+A29</f>
        <v>0</v>
      </c>
      <c r="AB29" s="117">
        <f>+Stok!H781</f>
        <v>0</v>
      </c>
      <c r="AC29" s="116">
        <f>+Stok!I781</f>
        <v>0</v>
      </c>
      <c r="AD29" s="125">
        <f>+Stok!K780</f>
        <v>0</v>
      </c>
      <c r="AE29" s="119">
        <f>Stok!W153</f>
        <v>0</v>
      </c>
      <c r="AF29" s="120">
        <f>+Stok!V780</f>
        <v>0</v>
      </c>
      <c r="AG29" s="117">
        <f>+Stok!AO780</f>
        <v>0</v>
      </c>
      <c r="AH29" s="116">
        <f>+Stok!AN780</f>
        <v>0</v>
      </c>
      <c r="AI29" s="117">
        <f>+Stok!AC780</f>
        <v>0</v>
      </c>
      <c r="AJ29" s="116">
        <f>+Stok!AB780</f>
        <v>0</v>
      </c>
      <c r="AK29" s="117">
        <f>+Stok!AU780</f>
        <v>0</v>
      </c>
      <c r="AL29" s="116">
        <f>+Stok!AT780</f>
        <v>0</v>
      </c>
      <c r="AM29" s="117">
        <f>+Stok!AI780</f>
        <v>0</v>
      </c>
      <c r="AN29" s="116">
        <f>+Stok!AH780</f>
        <v>0</v>
      </c>
    </row>
    <row r="30" spans="1:40" ht="13.5" thickBot="1">
      <c r="A30" s="114">
        <f>+Stok!B783</f>
        <v>0</v>
      </c>
      <c r="B30" s="117">
        <f>+Stok!N815</f>
        <v>0</v>
      </c>
      <c r="C30" s="36">
        <f>+Stok!O815</f>
        <v>0</v>
      </c>
      <c r="D30" s="36">
        <f>+Stok!Q814</f>
        <v>0</v>
      </c>
      <c r="E30" s="36">
        <f>+'Nota Jual'!J1518</f>
        <v>0</v>
      </c>
      <c r="F30" s="116">
        <f>+'Nota Jual'!K1518</f>
        <v>0</v>
      </c>
      <c r="G30" s="117">
        <f>+'Nota Jual'!I1518</f>
        <v>0</v>
      </c>
      <c r="H30" s="116">
        <f>+'Nota Jual'!H1518</f>
        <v>0</v>
      </c>
      <c r="I30" s="115"/>
      <c r="J30" s="36"/>
      <c r="K30" s="171"/>
      <c r="L30" s="125">
        <f t="shared" si="5"/>
        <v>0</v>
      </c>
      <c r="M30" s="114"/>
      <c r="N30" s="114"/>
      <c r="O30" s="114"/>
      <c r="P30" s="115"/>
      <c r="Q30" s="116"/>
      <c r="R30" s="125">
        <f t="shared" si="4"/>
        <v>0</v>
      </c>
      <c r="S30" s="117"/>
      <c r="T30" s="36"/>
      <c r="U30" s="174"/>
      <c r="V30" s="115"/>
      <c r="W30" s="116"/>
      <c r="X30" s="178"/>
      <c r="Y30" s="125">
        <f t="shared" si="1"/>
        <v>0</v>
      </c>
      <c r="Z30" s="59" t="b">
        <f t="shared" si="2"/>
        <v>1</v>
      </c>
      <c r="AA30" s="238">
        <f t="shared" si="6"/>
        <v>0</v>
      </c>
      <c r="AB30" s="239">
        <f>+Stok!H815</f>
        <v>0</v>
      </c>
      <c r="AC30" s="240">
        <f>+Stok!I815</f>
        <v>0</v>
      </c>
      <c r="AD30" s="241">
        <f>+Stok!K814</f>
        <v>0</v>
      </c>
      <c r="AE30" s="242">
        <f>Stok!W814</f>
        <v>0</v>
      </c>
      <c r="AF30" s="243">
        <f>+Stok!V814</f>
        <v>0</v>
      </c>
      <c r="AG30" s="239">
        <f>+Stok!AO814</f>
        <v>0</v>
      </c>
      <c r="AH30" s="240">
        <f>+Stok!AN814</f>
        <v>0</v>
      </c>
      <c r="AI30" s="239">
        <f>+Stok!AC814</f>
        <v>0</v>
      </c>
      <c r="AJ30" s="240">
        <f>+Stok!AB814</f>
        <v>0</v>
      </c>
      <c r="AK30" s="239">
        <f>+Stok!AU814</f>
        <v>0</v>
      </c>
      <c r="AL30" s="240">
        <f>+Stok!AT814</f>
        <v>0</v>
      </c>
      <c r="AM30" s="117">
        <f>+Stok!AI814</f>
        <v>0</v>
      </c>
      <c r="AN30" s="116">
        <f>+Stok!AH814</f>
        <v>0</v>
      </c>
    </row>
    <row r="31" spans="1:40" ht="12.75" customHeight="1" thickBot="1">
      <c r="A31" s="122"/>
      <c r="B31" s="123">
        <f t="shared" ref="B31:O31" si="7">SUM(B7:B30)</f>
        <v>1621</v>
      </c>
      <c r="C31" s="123">
        <f t="shared" si="7"/>
        <v>50</v>
      </c>
      <c r="D31" s="123">
        <f t="shared" si="7"/>
        <v>1163919000</v>
      </c>
      <c r="E31" s="123">
        <f t="shared" si="7"/>
        <v>8665000</v>
      </c>
      <c r="F31" s="123">
        <f t="shared" si="7"/>
        <v>0</v>
      </c>
      <c r="G31" s="123">
        <f t="shared" si="7"/>
        <v>1332000</v>
      </c>
      <c r="H31" s="123">
        <f t="shared" si="7"/>
        <v>24</v>
      </c>
      <c r="I31" s="123">
        <f t="shared" si="7"/>
        <v>705000</v>
      </c>
      <c r="J31" s="123">
        <f t="shared" si="7"/>
        <v>0</v>
      </c>
      <c r="K31" s="123">
        <f t="shared" si="7"/>
        <v>0</v>
      </c>
      <c r="L31" s="123">
        <f t="shared" si="7"/>
        <v>1153217000</v>
      </c>
      <c r="M31" s="123">
        <f t="shared" si="7"/>
        <v>808444000</v>
      </c>
      <c r="N31" s="123">
        <f t="shared" si="7"/>
        <v>9372000</v>
      </c>
      <c r="O31" s="123">
        <f t="shared" si="7"/>
        <v>5249000</v>
      </c>
      <c r="P31" s="188"/>
      <c r="Q31" s="123">
        <f>SUM(Q7:Q30)</f>
        <v>0</v>
      </c>
      <c r="R31" s="123">
        <f>SUM(R7:R30)</f>
        <v>360002000</v>
      </c>
      <c r="S31" s="123">
        <f>SUM(S7:S30)</f>
        <v>337450000</v>
      </c>
      <c r="T31" s="123">
        <f>SUM(T7:T30)</f>
        <v>0</v>
      </c>
      <c r="U31" s="123">
        <v>0</v>
      </c>
      <c r="V31" s="123">
        <f>SUM(V7:V30)</f>
        <v>0</v>
      </c>
      <c r="W31" s="123">
        <f>SUM(W6:W30)</f>
        <v>0</v>
      </c>
      <c r="X31" s="123">
        <f>+SUM(X6:X30)</f>
        <v>19352000</v>
      </c>
      <c r="Y31" s="123">
        <f>SUM(Y7:Y30)</f>
        <v>355992500</v>
      </c>
      <c r="Z31" s="127"/>
      <c r="AA31" s="124"/>
      <c r="AB31" s="179">
        <f t="shared" ref="AB31:AN31" si="8">SUM(AB7:AB30)</f>
        <v>1610</v>
      </c>
      <c r="AC31" s="179">
        <f t="shared" si="8"/>
        <v>91</v>
      </c>
      <c r="AD31" s="179">
        <f t="shared" si="8"/>
        <v>1139753000</v>
      </c>
      <c r="AE31" s="179">
        <f t="shared" si="8"/>
        <v>1112000</v>
      </c>
      <c r="AF31" s="180">
        <f t="shared" si="8"/>
        <v>20</v>
      </c>
      <c r="AG31" s="181">
        <f t="shared" si="8"/>
        <v>0</v>
      </c>
      <c r="AH31" s="179">
        <f t="shared" si="8"/>
        <v>0</v>
      </c>
      <c r="AI31" s="179">
        <f t="shared" si="8"/>
        <v>0</v>
      </c>
      <c r="AJ31" s="179">
        <f t="shared" si="8"/>
        <v>0</v>
      </c>
      <c r="AK31" s="179">
        <f t="shared" si="8"/>
        <v>45030000</v>
      </c>
      <c r="AL31" s="179">
        <f t="shared" si="8"/>
        <v>658</v>
      </c>
      <c r="AM31" s="179">
        <f t="shared" si="8"/>
        <v>0</v>
      </c>
      <c r="AN31" s="180">
        <f t="shared" si="8"/>
        <v>0</v>
      </c>
    </row>
    <row r="32" spans="1:40" s="60" customFormat="1" ht="12.75" customHeight="1">
      <c r="B32" s="60">
        <v>1163</v>
      </c>
      <c r="C32" s="60">
        <v>10</v>
      </c>
      <c r="P32" s="54"/>
      <c r="AB32" s="60">
        <v>1063</v>
      </c>
      <c r="AC32" s="60">
        <v>0</v>
      </c>
    </row>
    <row r="33" spans="2:38" ht="12.75" customHeight="1">
      <c r="B33" s="54" t="b">
        <f>B32='Nota Jual'!D2529</f>
        <v>1</v>
      </c>
      <c r="C33" s="54" t="b">
        <f>C32='Nota Jual'!E2529</f>
        <v>1</v>
      </c>
      <c r="D33" s="54" t="b">
        <f>+D31='Nota Jual'!G2528</f>
        <v>1</v>
      </c>
      <c r="G33" s="54" t="b">
        <f>+G31='Nota Jual'!I2528</f>
        <v>1</v>
      </c>
      <c r="H33" s="54" t="b">
        <f>+H31='Nota Jual'!H2528</f>
        <v>1</v>
      </c>
      <c r="AB33" s="54" t="b">
        <f>+AB32='Nota Masuk'!E590</f>
        <v>0</v>
      </c>
      <c r="AC33" s="54" t="b">
        <f>+AC32='Nota Masuk'!F590</f>
        <v>0</v>
      </c>
      <c r="AD33" s="54" t="b">
        <f>+AD31='Nota Masuk'!J589</f>
        <v>0</v>
      </c>
      <c r="AI33" s="54" t="b">
        <f>+AI31=Stok!AC850</f>
        <v>1</v>
      </c>
      <c r="AJ33" s="54" t="b">
        <f>+AJ31=Stok!AB850</f>
        <v>1</v>
      </c>
      <c r="AK33" s="54" t="b">
        <f>+AK31=Stok!AU850</f>
        <v>1</v>
      </c>
      <c r="AL33" s="54" t="b">
        <f>+AL31=Stok!AT850</f>
        <v>1</v>
      </c>
    </row>
  </sheetData>
  <mergeCells count="14">
    <mergeCell ref="AG4:AH4"/>
    <mergeCell ref="AI4:AJ4"/>
    <mergeCell ref="AK4:AL4"/>
    <mergeCell ref="AM4:AN4"/>
    <mergeCell ref="S4:U4"/>
    <mergeCell ref="V4:W4"/>
    <mergeCell ref="AA4:AA5"/>
    <mergeCell ref="AB4:AC4"/>
    <mergeCell ref="AE4:AF4"/>
    <mergeCell ref="A4:A5"/>
    <mergeCell ref="B4:C4"/>
    <mergeCell ref="G4:H4"/>
    <mergeCell ref="I4:K4"/>
    <mergeCell ref="P4:Q4"/>
  </mergeCells>
  <pageMargins left="0.11811023622047245" right="0.55118110236220474" top="0.35433070866141736" bottom="0.74803149606299213" header="0.51181102362204722" footer="0.51181102362204722"/>
  <pageSetup paperSize="5" firstPageNumber="0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6"/>
  <sheetViews>
    <sheetView topLeftCell="A237" zoomScalePageLayoutView="60" workbookViewId="0">
      <selection activeCell="A243" sqref="A243:C250"/>
    </sheetView>
  </sheetViews>
  <sheetFormatPr defaultRowHeight="15"/>
  <cols>
    <col min="1" max="1" width="11.5703125" style="260" customWidth="1"/>
    <col min="2" max="2" width="61.85546875" style="222" customWidth="1"/>
    <col min="3" max="3" width="16.42578125" style="223" customWidth="1"/>
    <col min="4" max="4" width="17.42578125" style="223" customWidth="1"/>
    <col min="5" max="5" width="11.28515625" bestFit="1" customWidth="1"/>
    <col min="6" max="6" width="11.5703125" customWidth="1"/>
    <col min="7" max="7" width="61.85546875" customWidth="1"/>
    <col min="8" max="8" width="16.42578125" customWidth="1"/>
    <col min="9" max="9" width="17.42578125" customWidth="1"/>
  </cols>
  <sheetData>
    <row r="1" spans="1:4">
      <c r="A1" s="260">
        <v>42170</v>
      </c>
      <c r="B1" s="222" t="s">
        <v>166</v>
      </c>
      <c r="C1" s="223">
        <v>780000</v>
      </c>
    </row>
    <row r="2" spans="1:4">
      <c r="A2" s="260">
        <v>42170</v>
      </c>
      <c r="B2" s="222" t="s">
        <v>166</v>
      </c>
      <c r="C2" s="223">
        <v>2360000</v>
      </c>
    </row>
    <row r="3" spans="1:4">
      <c r="A3" s="260">
        <v>42170</v>
      </c>
      <c r="B3" s="222" t="s">
        <v>132</v>
      </c>
      <c r="C3" s="223">
        <v>12600000</v>
      </c>
    </row>
    <row r="4" spans="1:4">
      <c r="A4" s="260">
        <v>42170</v>
      </c>
      <c r="B4" s="222" t="s">
        <v>140</v>
      </c>
      <c r="C4" s="223">
        <v>3870000</v>
      </c>
    </row>
    <row r="5" spans="1:4">
      <c r="A5" s="260">
        <v>42170</v>
      </c>
      <c r="B5" s="222" t="s">
        <v>167</v>
      </c>
      <c r="C5" s="223">
        <v>4080000</v>
      </c>
    </row>
    <row r="6" spans="1:4">
      <c r="A6" s="260">
        <v>42170</v>
      </c>
      <c r="B6" s="222" t="s">
        <v>168</v>
      </c>
      <c r="C6" s="223">
        <v>1400000</v>
      </c>
    </row>
    <row r="7" spans="1:4">
      <c r="A7" s="260">
        <v>42170</v>
      </c>
      <c r="B7" s="222" t="s">
        <v>169</v>
      </c>
      <c r="C7" s="223">
        <v>1260000</v>
      </c>
    </row>
    <row r="8" spans="1:4">
      <c r="A8" s="260">
        <v>42170</v>
      </c>
      <c r="B8" s="222" t="s">
        <v>137</v>
      </c>
      <c r="C8" s="223">
        <v>39426000</v>
      </c>
    </row>
    <row r="9" spans="1:4">
      <c r="A9" s="260">
        <v>42170</v>
      </c>
      <c r="B9" s="222" t="s">
        <v>119</v>
      </c>
      <c r="C9" s="223">
        <v>3636000</v>
      </c>
    </row>
    <row r="10" spans="1:4">
      <c r="A10" s="260">
        <v>42170</v>
      </c>
      <c r="B10" s="222" t="s">
        <v>170</v>
      </c>
      <c r="C10" s="223">
        <v>3000000</v>
      </c>
    </row>
    <row r="11" spans="1:4">
      <c r="A11" s="260">
        <v>42170</v>
      </c>
      <c r="B11" s="222" t="s">
        <v>113</v>
      </c>
      <c r="C11" s="223">
        <v>100000</v>
      </c>
    </row>
    <row r="12" spans="1:4">
      <c r="A12" s="260">
        <v>42170</v>
      </c>
      <c r="B12" s="222" t="s">
        <v>125</v>
      </c>
      <c r="C12" s="223">
        <v>1800000</v>
      </c>
    </row>
    <row r="13" spans="1:4">
      <c r="A13" s="260">
        <v>42170</v>
      </c>
      <c r="B13" s="222" t="s">
        <v>6</v>
      </c>
      <c r="C13" s="223">
        <v>441000</v>
      </c>
    </row>
    <row r="14" spans="1:4">
      <c r="A14" s="260">
        <v>42170</v>
      </c>
      <c r="B14" s="222" t="s">
        <v>5</v>
      </c>
      <c r="C14" s="223">
        <v>130000</v>
      </c>
    </row>
    <row r="15" spans="1:4">
      <c r="A15" s="260">
        <v>42170</v>
      </c>
      <c r="B15" s="222" t="s">
        <v>171</v>
      </c>
      <c r="C15" s="223">
        <v>60974000</v>
      </c>
    </row>
    <row r="16" spans="1:4">
      <c r="A16" s="260">
        <v>42170</v>
      </c>
      <c r="B16" s="222" t="s">
        <v>102</v>
      </c>
      <c r="D16" s="223">
        <v>131303000</v>
      </c>
    </row>
    <row r="17" spans="1:4">
      <c r="A17" s="260">
        <v>42170</v>
      </c>
      <c r="B17" s="222" t="s">
        <v>172</v>
      </c>
      <c r="D17" s="223">
        <v>4554000</v>
      </c>
    </row>
    <row r="19" spans="1:4">
      <c r="A19" s="260">
        <v>42170</v>
      </c>
      <c r="B19" s="222" t="s">
        <v>173</v>
      </c>
      <c r="C19" s="223">
        <v>30000</v>
      </c>
    </row>
    <row r="20" spans="1:4">
      <c r="A20" s="260">
        <v>42170</v>
      </c>
      <c r="B20" s="222" t="s">
        <v>174</v>
      </c>
      <c r="D20" s="223">
        <v>30000</v>
      </c>
    </row>
    <row r="22" spans="1:4">
      <c r="A22" s="260">
        <v>42171</v>
      </c>
      <c r="B22" s="222" t="s">
        <v>190</v>
      </c>
      <c r="C22" s="223">
        <v>2040000</v>
      </c>
    </row>
    <row r="23" spans="1:4">
      <c r="A23" s="260">
        <v>42171</v>
      </c>
      <c r="B23" s="222" t="s">
        <v>191</v>
      </c>
      <c r="C23" s="223">
        <v>3270000</v>
      </c>
    </row>
    <row r="24" spans="1:4">
      <c r="A24" s="260">
        <v>42171</v>
      </c>
      <c r="B24" s="222" t="s">
        <v>192</v>
      </c>
      <c r="C24" s="223">
        <v>6720000</v>
      </c>
    </row>
    <row r="25" spans="1:4">
      <c r="A25" s="260">
        <v>42171</v>
      </c>
      <c r="B25" s="222" t="s">
        <v>193</v>
      </c>
      <c r="C25" s="223">
        <v>360000</v>
      </c>
    </row>
    <row r="26" spans="1:4">
      <c r="A26" s="260">
        <v>42171</v>
      </c>
      <c r="B26" s="222" t="s">
        <v>145</v>
      </c>
      <c r="C26" s="223">
        <v>8514000</v>
      </c>
    </row>
    <row r="27" spans="1:4">
      <c r="A27" s="260">
        <v>42171</v>
      </c>
      <c r="B27" s="222" t="s">
        <v>110</v>
      </c>
      <c r="C27" s="223">
        <v>8908000</v>
      </c>
    </row>
    <row r="28" spans="1:4">
      <c r="A28" s="260">
        <v>42171</v>
      </c>
      <c r="B28" s="222" t="s">
        <v>194</v>
      </c>
      <c r="C28" s="223">
        <v>11952000</v>
      </c>
    </row>
    <row r="29" spans="1:4">
      <c r="A29" s="260">
        <v>42171</v>
      </c>
      <c r="B29" s="222" t="s">
        <v>96</v>
      </c>
      <c r="C29" s="223">
        <v>2988000</v>
      </c>
    </row>
    <row r="30" spans="1:4">
      <c r="A30" s="260">
        <v>42171</v>
      </c>
      <c r="B30" s="222" t="s">
        <v>84</v>
      </c>
      <c r="C30" s="223">
        <v>8561000</v>
      </c>
    </row>
    <row r="31" spans="1:4">
      <c r="A31" s="260">
        <v>42171</v>
      </c>
      <c r="B31" s="222" t="s">
        <v>195</v>
      </c>
      <c r="C31" s="223">
        <v>7650000</v>
      </c>
    </row>
    <row r="32" spans="1:4">
      <c r="A32" s="260">
        <v>42171</v>
      </c>
      <c r="B32" s="222" t="s">
        <v>196</v>
      </c>
      <c r="C32" s="223">
        <v>1560000</v>
      </c>
    </row>
    <row r="33" spans="1:4">
      <c r="A33" s="260">
        <v>42171</v>
      </c>
      <c r="B33" s="222" t="s">
        <v>197</v>
      </c>
      <c r="C33" s="223">
        <v>2040000</v>
      </c>
    </row>
    <row r="34" spans="1:4">
      <c r="A34" s="260">
        <v>42171</v>
      </c>
      <c r="B34" s="222" t="s">
        <v>198</v>
      </c>
      <c r="C34" s="223">
        <v>3900000</v>
      </c>
    </row>
    <row r="35" spans="1:4">
      <c r="A35" s="260">
        <v>42171</v>
      </c>
      <c r="B35" s="222" t="s">
        <v>119</v>
      </c>
      <c r="C35" s="223">
        <v>3870000</v>
      </c>
    </row>
    <row r="36" spans="1:4">
      <c r="A36" s="260">
        <v>42171</v>
      </c>
      <c r="B36" s="222" t="s">
        <v>113</v>
      </c>
      <c r="C36" s="223">
        <v>50000</v>
      </c>
    </row>
    <row r="37" spans="1:4">
      <c r="A37" s="260">
        <v>42171</v>
      </c>
      <c r="B37" s="222" t="s">
        <v>115</v>
      </c>
      <c r="C37" s="223">
        <v>60000</v>
      </c>
    </row>
    <row r="38" spans="1:4">
      <c r="A38" s="260">
        <v>42171</v>
      </c>
      <c r="B38" s="222" t="s">
        <v>117</v>
      </c>
      <c r="C38" s="223">
        <v>50000</v>
      </c>
    </row>
    <row r="39" spans="1:4">
      <c r="A39" s="260">
        <v>42171</v>
      </c>
      <c r="B39" s="222" t="s">
        <v>199</v>
      </c>
      <c r="C39" s="223">
        <v>6000</v>
      </c>
    </row>
    <row r="40" spans="1:4">
      <c r="A40" s="260">
        <v>42171</v>
      </c>
      <c r="B40" s="222" t="s">
        <v>6</v>
      </c>
      <c r="C40" s="223">
        <v>368000</v>
      </c>
    </row>
    <row r="41" spans="1:4">
      <c r="A41" s="260">
        <v>42171</v>
      </c>
      <c r="B41" s="222" t="s">
        <v>200</v>
      </c>
      <c r="C41" s="223">
        <v>24142000</v>
      </c>
    </row>
    <row r="42" spans="1:4">
      <c r="A42" s="260">
        <v>42171</v>
      </c>
      <c r="B42" s="222" t="s">
        <v>131</v>
      </c>
      <c r="C42" s="223">
        <v>640000</v>
      </c>
    </row>
    <row r="43" spans="1:4">
      <c r="A43" s="260">
        <v>42171</v>
      </c>
      <c r="B43" s="222" t="s">
        <v>102</v>
      </c>
      <c r="D43" s="223">
        <v>96954000</v>
      </c>
    </row>
    <row r="44" spans="1:4">
      <c r="A44" s="260">
        <v>42171</v>
      </c>
      <c r="B44" s="222" t="s">
        <v>141</v>
      </c>
      <c r="D44" s="223">
        <v>230000</v>
      </c>
    </row>
    <row r="45" spans="1:4">
      <c r="A45" s="260">
        <v>42171</v>
      </c>
      <c r="B45" s="222" t="s">
        <v>141</v>
      </c>
      <c r="D45" s="223">
        <v>465000</v>
      </c>
    </row>
    <row r="47" spans="1:4">
      <c r="A47" s="260">
        <v>42172</v>
      </c>
      <c r="B47" s="222" t="s">
        <v>202</v>
      </c>
      <c r="C47" s="223">
        <v>5574000</v>
      </c>
    </row>
    <row r="48" spans="1:4">
      <c r="A48" s="260">
        <v>42172</v>
      </c>
      <c r="B48" s="222" t="s">
        <v>95</v>
      </c>
      <c r="C48" s="223">
        <v>16320000</v>
      </c>
    </row>
    <row r="49" spans="1:3">
      <c r="A49" s="260">
        <v>42172</v>
      </c>
      <c r="B49" s="222" t="s">
        <v>203</v>
      </c>
      <c r="C49" s="223">
        <v>3600000</v>
      </c>
    </row>
    <row r="50" spans="1:3">
      <c r="A50" s="260">
        <v>42172</v>
      </c>
      <c r="B50" s="222" t="s">
        <v>204</v>
      </c>
      <c r="C50" s="223">
        <v>12948000</v>
      </c>
    </row>
    <row r="51" spans="1:3">
      <c r="A51" s="260">
        <v>42172</v>
      </c>
      <c r="B51" s="222" t="s">
        <v>167</v>
      </c>
      <c r="C51" s="223">
        <v>3900000</v>
      </c>
    </row>
    <row r="52" spans="1:3">
      <c r="A52" s="260">
        <v>42172</v>
      </c>
      <c r="B52" s="222" t="s">
        <v>205</v>
      </c>
      <c r="C52" s="223">
        <v>696000</v>
      </c>
    </row>
    <row r="53" spans="1:3">
      <c r="A53" s="260">
        <v>42172</v>
      </c>
      <c r="B53" s="222" t="s">
        <v>118</v>
      </c>
      <c r="C53" s="223">
        <v>4980000</v>
      </c>
    </row>
    <row r="54" spans="1:3">
      <c r="A54" s="260">
        <v>42172</v>
      </c>
      <c r="B54" s="222" t="s">
        <v>206</v>
      </c>
      <c r="C54" s="223">
        <v>400000</v>
      </c>
    </row>
    <row r="55" spans="1:3">
      <c r="A55" s="260">
        <v>42172</v>
      </c>
      <c r="B55" s="222" t="s">
        <v>207</v>
      </c>
      <c r="C55" s="223">
        <v>7740000</v>
      </c>
    </row>
    <row r="56" spans="1:3">
      <c r="A56" s="260">
        <v>42172</v>
      </c>
      <c r="B56" s="222" t="s">
        <v>208</v>
      </c>
      <c r="C56" s="223">
        <v>7470000</v>
      </c>
    </row>
    <row r="57" spans="1:3">
      <c r="A57" s="260">
        <v>42172</v>
      </c>
      <c r="B57" s="222" t="s">
        <v>126</v>
      </c>
      <c r="C57" s="223">
        <v>5418000</v>
      </c>
    </row>
    <row r="58" spans="1:3">
      <c r="A58" s="260">
        <v>42172</v>
      </c>
      <c r="B58" s="222" t="s">
        <v>209</v>
      </c>
      <c r="C58" s="223">
        <v>9000000</v>
      </c>
    </row>
    <row r="59" spans="1:3">
      <c r="A59" s="260">
        <v>42172</v>
      </c>
      <c r="B59" s="222" t="s">
        <v>117</v>
      </c>
      <c r="C59" s="223">
        <v>20000</v>
      </c>
    </row>
    <row r="60" spans="1:3">
      <c r="A60" s="260">
        <v>42172</v>
      </c>
      <c r="B60" s="222" t="s">
        <v>113</v>
      </c>
      <c r="C60" s="223">
        <v>50000</v>
      </c>
    </row>
    <row r="61" spans="1:3">
      <c r="A61" s="260">
        <v>42172</v>
      </c>
      <c r="B61" s="222" t="s">
        <v>116</v>
      </c>
      <c r="C61" s="223">
        <v>35000</v>
      </c>
    </row>
    <row r="62" spans="1:3">
      <c r="A62" s="260">
        <v>42172</v>
      </c>
      <c r="B62" s="222" t="s">
        <v>114</v>
      </c>
      <c r="C62" s="223">
        <v>221000</v>
      </c>
    </row>
    <row r="63" spans="1:3">
      <c r="A63" s="260">
        <v>42172</v>
      </c>
      <c r="B63" s="222" t="s">
        <v>115</v>
      </c>
      <c r="C63" s="223">
        <v>180000</v>
      </c>
    </row>
    <row r="64" spans="1:3">
      <c r="A64" s="260">
        <v>42172</v>
      </c>
      <c r="B64" s="222" t="s">
        <v>6</v>
      </c>
      <c r="C64" s="223">
        <v>468000</v>
      </c>
    </row>
    <row r="65" spans="1:4">
      <c r="A65" s="260">
        <v>42172</v>
      </c>
      <c r="B65" s="222" t="s">
        <v>335</v>
      </c>
      <c r="C65" s="223">
        <v>15564000</v>
      </c>
    </row>
    <row r="66" spans="1:4">
      <c r="A66" s="260">
        <v>42172</v>
      </c>
      <c r="B66" s="222" t="s">
        <v>102</v>
      </c>
      <c r="D66" s="223">
        <v>94584000</v>
      </c>
    </row>
    <row r="68" spans="1:4">
      <c r="A68" s="260">
        <v>42173</v>
      </c>
      <c r="B68" s="222" t="s">
        <v>213</v>
      </c>
      <c r="C68" s="223">
        <v>100000</v>
      </c>
    </row>
    <row r="69" spans="1:4">
      <c r="A69" s="260">
        <v>42173</v>
      </c>
      <c r="B69" s="222" t="s">
        <v>214</v>
      </c>
      <c r="C69" s="223">
        <v>8148000</v>
      </c>
    </row>
    <row r="70" spans="1:4">
      <c r="A70" s="260">
        <v>42173</v>
      </c>
      <c r="B70" s="222" t="s">
        <v>215</v>
      </c>
      <c r="C70" s="223">
        <v>1240000</v>
      </c>
    </row>
    <row r="71" spans="1:4">
      <c r="A71" s="260">
        <v>42173</v>
      </c>
      <c r="B71" s="222" t="s">
        <v>135</v>
      </c>
      <c r="C71" s="223">
        <v>11592000</v>
      </c>
    </row>
    <row r="72" spans="1:4">
      <c r="A72" s="260">
        <v>42173</v>
      </c>
      <c r="B72" s="222" t="s">
        <v>216</v>
      </c>
      <c r="C72" s="223">
        <v>1048000</v>
      </c>
    </row>
    <row r="73" spans="1:4">
      <c r="A73" s="260">
        <v>42173</v>
      </c>
      <c r="B73" s="222" t="s">
        <v>96</v>
      </c>
      <c r="C73" s="223">
        <v>4980000</v>
      </c>
    </row>
    <row r="74" spans="1:4">
      <c r="A74" s="260">
        <v>42173</v>
      </c>
      <c r="B74" s="222" t="s">
        <v>120</v>
      </c>
      <c r="C74" s="223">
        <v>1500000</v>
      </c>
    </row>
    <row r="75" spans="1:4">
      <c r="A75" s="260">
        <v>42173</v>
      </c>
      <c r="B75" s="222" t="s">
        <v>217</v>
      </c>
      <c r="C75" s="223">
        <v>12096000</v>
      </c>
    </row>
    <row r="76" spans="1:4">
      <c r="A76" s="260">
        <v>42173</v>
      </c>
      <c r="B76" s="222" t="s">
        <v>218</v>
      </c>
      <c r="C76" s="223">
        <v>6600000</v>
      </c>
    </row>
    <row r="77" spans="1:4">
      <c r="A77" s="260">
        <v>42173</v>
      </c>
      <c r="B77" s="222" t="s">
        <v>219</v>
      </c>
      <c r="C77" s="223">
        <v>2040000</v>
      </c>
    </row>
    <row r="78" spans="1:4">
      <c r="A78" s="260">
        <v>42173</v>
      </c>
      <c r="B78" s="222" t="s">
        <v>94</v>
      </c>
      <c r="C78" s="223">
        <v>14430000</v>
      </c>
    </row>
    <row r="79" spans="1:4">
      <c r="A79" s="260">
        <v>42173</v>
      </c>
      <c r="B79" s="222" t="s">
        <v>113</v>
      </c>
      <c r="C79" s="223">
        <v>60000</v>
      </c>
    </row>
    <row r="80" spans="1:4">
      <c r="A80" s="260">
        <v>42173</v>
      </c>
      <c r="B80" s="222" t="s">
        <v>125</v>
      </c>
      <c r="C80" s="223">
        <v>531000</v>
      </c>
    </row>
    <row r="81" spans="1:4">
      <c r="A81" s="260">
        <v>42173</v>
      </c>
      <c r="B81" s="222" t="s">
        <v>220</v>
      </c>
      <c r="C81" s="223">
        <v>412000</v>
      </c>
    </row>
    <row r="82" spans="1:4">
      <c r="A82" s="260">
        <v>42173</v>
      </c>
      <c r="B82" s="222" t="s">
        <v>115</v>
      </c>
      <c r="C82" s="223">
        <v>50000</v>
      </c>
    </row>
    <row r="83" spans="1:4">
      <c r="A83" s="260">
        <v>42173</v>
      </c>
      <c r="B83" s="222" t="s">
        <v>5</v>
      </c>
      <c r="C83" s="223">
        <v>220000</v>
      </c>
    </row>
    <row r="84" spans="1:4">
      <c r="A84" s="260">
        <v>42173</v>
      </c>
      <c r="B84" s="222" t="s">
        <v>6</v>
      </c>
      <c r="C84" s="223">
        <v>204000</v>
      </c>
    </row>
    <row r="85" spans="1:4">
      <c r="A85" s="260">
        <v>42173</v>
      </c>
      <c r="B85" s="222" t="s">
        <v>334</v>
      </c>
      <c r="C85" s="223">
        <v>7264000</v>
      </c>
    </row>
    <row r="86" spans="1:4">
      <c r="A86" s="260">
        <v>42173</v>
      </c>
      <c r="B86" s="222" t="s">
        <v>102</v>
      </c>
      <c r="D86" s="223">
        <v>72515000</v>
      </c>
    </row>
    <row r="88" spans="1:4">
      <c r="A88" s="260">
        <v>42173</v>
      </c>
      <c r="B88" s="222" t="s">
        <v>222</v>
      </c>
      <c r="C88" s="223">
        <v>8864000</v>
      </c>
    </row>
    <row r="89" spans="1:4">
      <c r="A89" s="260">
        <v>42173</v>
      </c>
      <c r="B89" s="222" t="s">
        <v>142</v>
      </c>
      <c r="D89" s="223">
        <v>8864000</v>
      </c>
    </row>
    <row r="91" spans="1:4">
      <c r="A91" s="260">
        <v>42174</v>
      </c>
      <c r="B91" s="222" t="s">
        <v>232</v>
      </c>
      <c r="C91" s="223">
        <v>960000</v>
      </c>
    </row>
    <row r="92" spans="1:4">
      <c r="A92" s="260">
        <v>42174</v>
      </c>
      <c r="B92" s="222" t="s">
        <v>233</v>
      </c>
      <c r="C92" s="223">
        <v>720000</v>
      </c>
    </row>
    <row r="93" spans="1:4">
      <c r="A93" s="260">
        <v>42174</v>
      </c>
      <c r="B93" s="222" t="s">
        <v>234</v>
      </c>
      <c r="C93" s="223">
        <v>9990000</v>
      </c>
    </row>
    <row r="94" spans="1:4">
      <c r="A94" s="260">
        <v>42174</v>
      </c>
      <c r="B94" s="222" t="s">
        <v>144</v>
      </c>
      <c r="C94" s="223">
        <v>1020000</v>
      </c>
    </row>
    <row r="95" spans="1:4">
      <c r="A95" s="260">
        <v>42174</v>
      </c>
      <c r="B95" s="222" t="s">
        <v>235</v>
      </c>
      <c r="C95" s="223">
        <v>1080000</v>
      </c>
    </row>
    <row r="96" spans="1:4">
      <c r="A96" s="260">
        <v>42174</v>
      </c>
      <c r="B96" s="222" t="s">
        <v>236</v>
      </c>
      <c r="C96" s="223">
        <v>12540000</v>
      </c>
    </row>
    <row r="97" spans="1:4">
      <c r="A97" s="260">
        <v>42174</v>
      </c>
      <c r="B97" s="222" t="s">
        <v>237</v>
      </c>
      <c r="C97" s="223">
        <v>924000</v>
      </c>
    </row>
    <row r="98" spans="1:4">
      <c r="A98" s="260">
        <v>42174</v>
      </c>
      <c r="B98" s="222" t="s">
        <v>98</v>
      </c>
      <c r="C98" s="223">
        <v>360000</v>
      </c>
    </row>
    <row r="99" spans="1:4">
      <c r="A99" s="260">
        <v>42174</v>
      </c>
      <c r="B99" s="222" t="s">
        <v>217</v>
      </c>
      <c r="C99" s="223">
        <v>19422000</v>
      </c>
    </row>
    <row r="100" spans="1:4">
      <c r="A100" s="260">
        <v>42174</v>
      </c>
      <c r="B100" s="222" t="s">
        <v>133</v>
      </c>
      <c r="C100" s="223">
        <v>3984000</v>
      </c>
    </row>
    <row r="101" spans="1:4">
      <c r="A101" s="260">
        <v>42174</v>
      </c>
      <c r="B101" s="222" t="s">
        <v>238</v>
      </c>
      <c r="C101" s="223">
        <v>6888000</v>
      </c>
    </row>
    <row r="102" spans="1:4">
      <c r="A102" s="260">
        <v>42174</v>
      </c>
      <c r="B102" s="222" t="s">
        <v>239</v>
      </c>
      <c r="C102" s="223">
        <v>70000</v>
      </c>
    </row>
    <row r="103" spans="1:4">
      <c r="A103" s="260">
        <v>42174</v>
      </c>
      <c r="B103" s="222" t="s">
        <v>240</v>
      </c>
      <c r="C103" s="223">
        <v>10000</v>
      </c>
    </row>
    <row r="104" spans="1:4">
      <c r="A104" s="260">
        <v>42174</v>
      </c>
      <c r="B104" s="222" t="s">
        <v>6</v>
      </c>
      <c r="C104" s="223">
        <v>384000</v>
      </c>
    </row>
    <row r="105" spans="1:4">
      <c r="A105" s="260">
        <v>42174</v>
      </c>
      <c r="B105" s="222" t="s">
        <v>334</v>
      </c>
      <c r="C105" s="223">
        <v>6633000</v>
      </c>
    </row>
    <row r="106" spans="1:4">
      <c r="A106" s="260">
        <v>42174</v>
      </c>
      <c r="B106" s="222" t="s">
        <v>102</v>
      </c>
      <c r="D106" s="223">
        <v>64985000</v>
      </c>
    </row>
    <row r="108" spans="1:4">
      <c r="A108" s="260">
        <v>42175</v>
      </c>
      <c r="B108" s="222" t="s">
        <v>280</v>
      </c>
      <c r="C108" s="223">
        <v>6048000</v>
      </c>
    </row>
    <row r="109" spans="1:4">
      <c r="A109" s="260">
        <v>42175</v>
      </c>
      <c r="B109" s="222" t="s">
        <v>281</v>
      </c>
      <c r="C109" s="223">
        <v>20000</v>
      </c>
    </row>
    <row r="110" spans="1:4">
      <c r="A110" s="260">
        <v>42175</v>
      </c>
      <c r="B110" s="222" t="s">
        <v>113</v>
      </c>
      <c r="C110" s="223">
        <v>40000</v>
      </c>
    </row>
    <row r="111" spans="1:4">
      <c r="A111" s="260">
        <v>42175</v>
      </c>
      <c r="B111" s="222" t="s">
        <v>282</v>
      </c>
      <c r="C111" s="223">
        <v>121000</v>
      </c>
    </row>
    <row r="112" spans="1:4">
      <c r="A112" s="260">
        <v>42175</v>
      </c>
      <c r="B112" s="222" t="s">
        <v>115</v>
      </c>
      <c r="C112" s="223">
        <v>140000</v>
      </c>
    </row>
    <row r="113" spans="1:4">
      <c r="A113" s="260">
        <v>42175</v>
      </c>
      <c r="B113" s="222" t="s">
        <v>114</v>
      </c>
      <c r="C113" s="223">
        <v>155000</v>
      </c>
    </row>
    <row r="114" spans="1:4">
      <c r="A114" s="260">
        <v>42175</v>
      </c>
      <c r="B114" s="222" t="s">
        <v>283</v>
      </c>
      <c r="C114" s="223">
        <v>162000</v>
      </c>
    </row>
    <row r="115" spans="1:4">
      <c r="A115" s="260">
        <v>42175</v>
      </c>
      <c r="B115" s="222" t="s">
        <v>6</v>
      </c>
      <c r="C115" s="223">
        <v>72000</v>
      </c>
    </row>
    <row r="116" spans="1:4">
      <c r="A116" s="260">
        <v>42175</v>
      </c>
      <c r="B116" s="222" t="s">
        <v>334</v>
      </c>
      <c r="C116" s="223">
        <v>1195000</v>
      </c>
    </row>
    <row r="117" spans="1:4">
      <c r="A117" s="260">
        <v>42175</v>
      </c>
      <c r="B117" s="222" t="s">
        <v>102</v>
      </c>
      <c r="D117" s="223">
        <v>7953000</v>
      </c>
    </row>
    <row r="119" spans="1:4">
      <c r="A119" s="260">
        <v>42177</v>
      </c>
      <c r="B119" s="222" t="s">
        <v>285</v>
      </c>
      <c r="C119" s="223">
        <v>1080000</v>
      </c>
    </row>
    <row r="120" spans="1:4">
      <c r="A120" s="260">
        <v>42177</v>
      </c>
      <c r="B120" s="222" t="s">
        <v>204</v>
      </c>
      <c r="C120" s="223">
        <v>13944000</v>
      </c>
    </row>
    <row r="121" spans="1:4">
      <c r="A121" s="260">
        <v>42177</v>
      </c>
      <c r="B121" s="222" t="s">
        <v>95</v>
      </c>
      <c r="C121" s="223">
        <v>6540000</v>
      </c>
    </row>
    <row r="122" spans="1:4">
      <c r="A122" s="260">
        <v>42177</v>
      </c>
      <c r="B122" s="222" t="s">
        <v>286</v>
      </c>
      <c r="C122" s="223">
        <v>7140000</v>
      </c>
    </row>
    <row r="123" spans="1:4">
      <c r="A123" s="260">
        <v>42177</v>
      </c>
      <c r="B123" s="222" t="s">
        <v>287</v>
      </c>
      <c r="C123" s="223">
        <v>2680000</v>
      </c>
    </row>
    <row r="124" spans="1:4">
      <c r="A124" s="260">
        <v>42177</v>
      </c>
      <c r="B124" s="222" t="s">
        <v>288</v>
      </c>
      <c r="C124" s="223">
        <v>3153000</v>
      </c>
    </row>
    <row r="125" spans="1:4">
      <c r="A125" s="260">
        <v>42177</v>
      </c>
      <c r="B125" s="222" t="s">
        <v>96</v>
      </c>
      <c r="C125" s="223">
        <v>3576000</v>
      </c>
    </row>
    <row r="126" spans="1:4">
      <c r="A126" s="260">
        <v>42177</v>
      </c>
      <c r="B126" s="222" t="s">
        <v>289</v>
      </c>
      <c r="C126" s="223">
        <v>15936000</v>
      </c>
    </row>
    <row r="127" spans="1:4">
      <c r="A127" s="260">
        <v>42177</v>
      </c>
      <c r="B127" s="222" t="s">
        <v>207</v>
      </c>
      <c r="C127" s="223">
        <v>9120000</v>
      </c>
    </row>
    <row r="128" spans="1:4">
      <c r="A128" s="260">
        <v>42177</v>
      </c>
      <c r="B128" s="222" t="s">
        <v>208</v>
      </c>
      <c r="C128" s="223">
        <v>16434000</v>
      </c>
    </row>
    <row r="129" spans="1:4">
      <c r="A129" s="260">
        <v>42177</v>
      </c>
      <c r="B129" s="222" t="s">
        <v>217</v>
      </c>
      <c r="C129" s="223">
        <v>14940000</v>
      </c>
    </row>
    <row r="130" spans="1:4">
      <c r="A130" s="260">
        <v>42177</v>
      </c>
      <c r="B130" s="222" t="s">
        <v>290</v>
      </c>
      <c r="C130" s="223">
        <v>50214000</v>
      </c>
    </row>
    <row r="131" spans="1:4">
      <c r="A131" s="260">
        <v>42177</v>
      </c>
      <c r="B131" s="222" t="s">
        <v>291</v>
      </c>
      <c r="C131" s="223">
        <v>5280000</v>
      </c>
    </row>
    <row r="132" spans="1:4">
      <c r="A132" s="260">
        <v>42177</v>
      </c>
      <c r="B132" s="222" t="s">
        <v>113</v>
      </c>
      <c r="C132" s="223">
        <v>90000</v>
      </c>
    </row>
    <row r="133" spans="1:4">
      <c r="A133" s="260">
        <v>42177</v>
      </c>
      <c r="B133" s="222" t="s">
        <v>115</v>
      </c>
      <c r="C133" s="223">
        <v>205000</v>
      </c>
    </row>
    <row r="134" spans="1:4">
      <c r="A134" s="260">
        <v>42177</v>
      </c>
      <c r="B134" s="222" t="s">
        <v>292</v>
      </c>
      <c r="C134" s="223">
        <v>50000</v>
      </c>
    </row>
    <row r="135" spans="1:4">
      <c r="A135" s="260">
        <v>42177</v>
      </c>
      <c r="B135" s="222" t="s">
        <v>6</v>
      </c>
      <c r="C135" s="223">
        <v>4564000</v>
      </c>
    </row>
    <row r="136" spans="1:4">
      <c r="A136" s="260">
        <v>42177</v>
      </c>
      <c r="B136" s="222" t="s">
        <v>200</v>
      </c>
      <c r="C136" s="223">
        <v>25436000</v>
      </c>
    </row>
    <row r="137" spans="1:4">
      <c r="A137" s="260">
        <v>42177</v>
      </c>
      <c r="B137" s="222" t="s">
        <v>102</v>
      </c>
      <c r="D137" s="223">
        <v>180382000</v>
      </c>
    </row>
    <row r="139" spans="1:4">
      <c r="A139" s="260">
        <v>42178</v>
      </c>
      <c r="B139" s="222" t="s">
        <v>316</v>
      </c>
      <c r="C139" s="223">
        <v>750000</v>
      </c>
    </row>
    <row r="140" spans="1:4">
      <c r="A140" s="260">
        <v>42178</v>
      </c>
      <c r="B140" s="222" t="s">
        <v>317</v>
      </c>
      <c r="C140" s="223">
        <v>2700000</v>
      </c>
    </row>
    <row r="141" spans="1:4">
      <c r="A141" s="260">
        <v>42178</v>
      </c>
      <c r="B141" s="222" t="s">
        <v>318</v>
      </c>
      <c r="C141" s="223">
        <v>8964000</v>
      </c>
    </row>
    <row r="142" spans="1:4">
      <c r="A142" s="260">
        <v>42178</v>
      </c>
      <c r="B142" s="222" t="s">
        <v>319</v>
      </c>
      <c r="C142" s="223">
        <v>2650000</v>
      </c>
    </row>
    <row r="143" spans="1:4">
      <c r="A143" s="260">
        <v>42178</v>
      </c>
      <c r="B143" s="222" t="s">
        <v>320</v>
      </c>
      <c r="C143" s="223">
        <v>1950000</v>
      </c>
    </row>
    <row r="144" spans="1:4">
      <c r="A144" s="260">
        <v>42178</v>
      </c>
      <c r="B144" s="222" t="s">
        <v>95</v>
      </c>
      <c r="C144" s="223">
        <v>9120000</v>
      </c>
    </row>
    <row r="145" spans="1:4">
      <c r="A145" s="260">
        <v>42178</v>
      </c>
      <c r="B145" s="222" t="s">
        <v>321</v>
      </c>
      <c r="C145" s="223">
        <v>1070000</v>
      </c>
    </row>
    <row r="146" spans="1:4">
      <c r="A146" s="260">
        <v>42178</v>
      </c>
      <c r="B146" s="222" t="s">
        <v>322</v>
      </c>
      <c r="C146" s="223">
        <v>2040000</v>
      </c>
    </row>
    <row r="147" spans="1:4">
      <c r="A147" s="260">
        <v>42178</v>
      </c>
      <c r="B147" s="222" t="s">
        <v>323</v>
      </c>
      <c r="C147" s="223">
        <v>1320000</v>
      </c>
    </row>
    <row r="148" spans="1:4">
      <c r="A148" s="260">
        <v>42178</v>
      </c>
      <c r="B148" s="222" t="s">
        <v>324</v>
      </c>
      <c r="C148" s="223">
        <v>3750000</v>
      </c>
    </row>
    <row r="149" spans="1:4">
      <c r="A149" s="260">
        <v>42178</v>
      </c>
      <c r="B149" s="222" t="s">
        <v>325</v>
      </c>
      <c r="C149" s="223">
        <v>3762000</v>
      </c>
    </row>
    <row r="150" spans="1:4">
      <c r="A150" s="260">
        <v>42178</v>
      </c>
      <c r="B150" s="222" t="s">
        <v>326</v>
      </c>
      <c r="C150" s="223">
        <v>2742000</v>
      </c>
    </row>
    <row r="151" spans="1:4">
      <c r="A151" s="260">
        <v>42178</v>
      </c>
      <c r="B151" s="222" t="s">
        <v>113</v>
      </c>
      <c r="C151" s="223">
        <v>90000</v>
      </c>
    </row>
    <row r="152" spans="1:4">
      <c r="A152" s="260">
        <v>42178</v>
      </c>
      <c r="B152" s="222" t="s">
        <v>281</v>
      </c>
      <c r="C152" s="223">
        <v>22000</v>
      </c>
    </row>
    <row r="153" spans="1:4">
      <c r="A153" s="260">
        <v>42178</v>
      </c>
      <c r="B153" s="222" t="s">
        <v>116</v>
      </c>
      <c r="C153" s="223">
        <v>35000</v>
      </c>
    </row>
    <row r="154" spans="1:4">
      <c r="A154" s="260">
        <v>42178</v>
      </c>
      <c r="B154" s="222" t="s">
        <v>6</v>
      </c>
      <c r="C154" s="223">
        <v>146000</v>
      </c>
    </row>
    <row r="155" spans="1:4">
      <c r="A155" s="260">
        <v>42178</v>
      </c>
      <c r="B155" s="222" t="s">
        <v>5</v>
      </c>
      <c r="C155" s="223">
        <v>230000</v>
      </c>
    </row>
    <row r="156" spans="1:4">
      <c r="A156" s="260">
        <v>42178</v>
      </c>
      <c r="B156" s="222" t="s">
        <v>327</v>
      </c>
      <c r="C156" s="223">
        <v>40794000</v>
      </c>
    </row>
    <row r="157" spans="1:4">
      <c r="A157" s="260">
        <v>42178</v>
      </c>
      <c r="B157" s="222" t="s">
        <v>102</v>
      </c>
      <c r="D157" s="223">
        <v>82135000</v>
      </c>
    </row>
    <row r="159" spans="1:4">
      <c r="A159" s="260">
        <v>42179</v>
      </c>
      <c r="B159" s="222" t="s">
        <v>328</v>
      </c>
      <c r="C159" s="223">
        <v>1000000</v>
      </c>
    </row>
    <row r="160" spans="1:4">
      <c r="A160" s="260">
        <v>42179</v>
      </c>
      <c r="B160" s="222" t="s">
        <v>329</v>
      </c>
      <c r="C160" s="223">
        <v>1740000</v>
      </c>
    </row>
    <row r="161" spans="1:4">
      <c r="A161" s="260">
        <v>42179</v>
      </c>
      <c r="B161" s="222" t="s">
        <v>330</v>
      </c>
      <c r="C161" s="223">
        <v>6150000</v>
      </c>
    </row>
    <row r="162" spans="1:4">
      <c r="A162" s="260">
        <v>42179</v>
      </c>
      <c r="B162" s="222" t="s">
        <v>331</v>
      </c>
      <c r="C162" s="223">
        <v>19920000</v>
      </c>
    </row>
    <row r="163" spans="1:4">
      <c r="A163" s="260">
        <v>42179</v>
      </c>
      <c r="B163" s="222" t="s">
        <v>217</v>
      </c>
      <c r="C163" s="223">
        <v>29208000</v>
      </c>
    </row>
    <row r="164" spans="1:4">
      <c r="A164" s="260">
        <v>42179</v>
      </c>
      <c r="B164" s="222" t="s">
        <v>332</v>
      </c>
      <c r="C164" s="223">
        <v>15120000</v>
      </c>
    </row>
    <row r="165" spans="1:4">
      <c r="A165" s="260">
        <v>42179</v>
      </c>
      <c r="B165" s="222" t="s">
        <v>333</v>
      </c>
      <c r="C165" s="223">
        <v>418000</v>
      </c>
    </row>
    <row r="166" spans="1:4">
      <c r="A166" s="260">
        <v>42179</v>
      </c>
      <c r="B166" s="222" t="s">
        <v>113</v>
      </c>
      <c r="C166" s="223">
        <v>100000</v>
      </c>
    </row>
    <row r="167" spans="1:4">
      <c r="A167" s="260">
        <v>42179</v>
      </c>
      <c r="B167" s="222" t="s">
        <v>283</v>
      </c>
      <c r="C167" s="223">
        <v>150000</v>
      </c>
    </row>
    <row r="168" spans="1:4">
      <c r="A168" s="260">
        <v>42179</v>
      </c>
      <c r="B168" s="222" t="s">
        <v>115</v>
      </c>
      <c r="C168" s="223">
        <v>205000</v>
      </c>
    </row>
    <row r="169" spans="1:4">
      <c r="A169" s="260">
        <v>42179</v>
      </c>
      <c r="B169" s="222" t="s">
        <v>125</v>
      </c>
      <c r="C169" s="223">
        <v>1200000</v>
      </c>
    </row>
    <row r="170" spans="1:4">
      <c r="A170" s="260">
        <v>42179</v>
      </c>
      <c r="B170" s="222" t="s">
        <v>114</v>
      </c>
      <c r="C170" s="223">
        <v>137000</v>
      </c>
    </row>
    <row r="171" spans="1:4">
      <c r="A171" s="260">
        <v>42179</v>
      </c>
      <c r="B171" s="222" t="s">
        <v>6</v>
      </c>
      <c r="C171" s="223">
        <v>552000</v>
      </c>
    </row>
    <row r="172" spans="1:4">
      <c r="A172" s="260">
        <v>42179</v>
      </c>
      <c r="B172" s="222" t="s">
        <v>327</v>
      </c>
      <c r="C172" s="223">
        <v>3205000</v>
      </c>
    </row>
    <row r="173" spans="1:4">
      <c r="A173" s="260">
        <v>42179</v>
      </c>
      <c r="B173" s="222" t="s">
        <v>102</v>
      </c>
      <c r="D173" s="223">
        <v>79105000</v>
      </c>
    </row>
    <row r="175" spans="1:4">
      <c r="A175" s="260">
        <v>42180</v>
      </c>
      <c r="B175" s="222" t="s">
        <v>403</v>
      </c>
      <c r="C175" s="223">
        <v>2400000</v>
      </c>
    </row>
    <row r="176" spans="1:4">
      <c r="A176" s="260">
        <v>42180</v>
      </c>
      <c r="B176" s="222" t="s">
        <v>404</v>
      </c>
      <c r="C176" s="223">
        <v>18258000</v>
      </c>
    </row>
    <row r="177" spans="1:4">
      <c r="A177" s="260">
        <v>42180</v>
      </c>
      <c r="B177" s="222" t="s">
        <v>319</v>
      </c>
      <c r="C177" s="223">
        <v>5090000</v>
      </c>
    </row>
    <row r="178" spans="1:4">
      <c r="A178" s="260">
        <v>42180</v>
      </c>
      <c r="B178" s="222" t="s">
        <v>405</v>
      </c>
      <c r="C178" s="223">
        <v>9660000</v>
      </c>
    </row>
    <row r="179" spans="1:4">
      <c r="A179" s="260">
        <v>42180</v>
      </c>
      <c r="B179" s="222" t="s">
        <v>406</v>
      </c>
      <c r="C179" s="223">
        <v>4950000</v>
      </c>
    </row>
    <row r="180" spans="1:4">
      <c r="A180" s="260">
        <v>42180</v>
      </c>
      <c r="B180" s="222" t="s">
        <v>407</v>
      </c>
      <c r="C180" s="223">
        <v>1420000</v>
      </c>
    </row>
    <row r="181" spans="1:4">
      <c r="A181" s="260">
        <v>42180</v>
      </c>
      <c r="B181" s="222" t="s">
        <v>95</v>
      </c>
      <c r="C181" s="223">
        <v>17160000</v>
      </c>
    </row>
    <row r="182" spans="1:4">
      <c r="A182" s="260">
        <v>42180</v>
      </c>
      <c r="B182" s="222" t="s">
        <v>408</v>
      </c>
      <c r="C182" s="223">
        <v>340000</v>
      </c>
    </row>
    <row r="183" spans="1:4">
      <c r="A183" s="260">
        <v>42180</v>
      </c>
      <c r="B183" s="222" t="s">
        <v>283</v>
      </c>
      <c r="C183" s="223">
        <v>185000</v>
      </c>
    </row>
    <row r="184" spans="1:4">
      <c r="A184" s="260">
        <v>42180</v>
      </c>
      <c r="B184" s="222" t="s">
        <v>113</v>
      </c>
      <c r="C184" s="223">
        <v>50000</v>
      </c>
    </row>
    <row r="185" spans="1:4">
      <c r="A185" s="260">
        <v>42180</v>
      </c>
      <c r="B185" s="222" t="s">
        <v>125</v>
      </c>
      <c r="C185" s="223">
        <v>1200000</v>
      </c>
    </row>
    <row r="186" spans="1:4">
      <c r="A186" s="260">
        <v>42180</v>
      </c>
      <c r="B186" s="222" t="s">
        <v>115</v>
      </c>
      <c r="C186" s="223">
        <v>30000</v>
      </c>
    </row>
    <row r="187" spans="1:4">
      <c r="A187" s="260">
        <v>42180</v>
      </c>
      <c r="B187" s="222" t="s">
        <v>5</v>
      </c>
      <c r="C187" s="223">
        <v>702000</v>
      </c>
    </row>
    <row r="188" spans="1:4">
      <c r="A188" s="260">
        <v>42180</v>
      </c>
      <c r="B188" s="222" t="s">
        <v>6</v>
      </c>
      <c r="C188" s="223">
        <v>280000</v>
      </c>
    </row>
    <row r="189" spans="1:4">
      <c r="A189" s="260">
        <v>42180</v>
      </c>
      <c r="B189" s="222" t="s">
        <v>327</v>
      </c>
      <c r="C189" s="223">
        <v>19820000</v>
      </c>
    </row>
    <row r="190" spans="1:4">
      <c r="A190" s="260">
        <v>42180</v>
      </c>
      <c r="B190" s="222" t="s">
        <v>102</v>
      </c>
      <c r="D190" s="223">
        <v>81509000</v>
      </c>
    </row>
    <row r="191" spans="1:4">
      <c r="A191" s="260">
        <v>42180</v>
      </c>
      <c r="B191" s="222" t="s">
        <v>409</v>
      </c>
      <c r="D191" s="223">
        <v>36000</v>
      </c>
    </row>
    <row r="193" spans="1:4">
      <c r="A193" s="260">
        <v>42181</v>
      </c>
      <c r="B193" s="222" t="s">
        <v>410</v>
      </c>
      <c r="C193" s="223">
        <v>5340000</v>
      </c>
    </row>
    <row r="194" spans="1:4">
      <c r="A194" s="260">
        <v>42181</v>
      </c>
      <c r="B194" s="222" t="s">
        <v>411</v>
      </c>
      <c r="C194" s="223">
        <v>2928000</v>
      </c>
    </row>
    <row r="195" spans="1:4">
      <c r="A195" s="260">
        <v>42181</v>
      </c>
      <c r="B195" s="222" t="s">
        <v>412</v>
      </c>
      <c r="C195" s="223">
        <v>7968000</v>
      </c>
    </row>
    <row r="196" spans="1:4">
      <c r="A196" s="260">
        <v>42181</v>
      </c>
      <c r="B196" s="222" t="s">
        <v>415</v>
      </c>
      <c r="C196" s="223">
        <v>688000</v>
      </c>
    </row>
    <row r="197" spans="1:4">
      <c r="A197" s="260">
        <v>42181</v>
      </c>
      <c r="B197" s="222" t="s">
        <v>413</v>
      </c>
      <c r="C197" s="223">
        <v>2565000</v>
      </c>
    </row>
    <row r="198" spans="1:4">
      <c r="A198" s="260">
        <v>42181</v>
      </c>
      <c r="B198" s="222" t="s">
        <v>414</v>
      </c>
      <c r="C198" s="223">
        <v>1320000</v>
      </c>
    </row>
    <row r="199" spans="1:4">
      <c r="A199" s="260">
        <v>42181</v>
      </c>
      <c r="B199" s="222" t="s">
        <v>113</v>
      </c>
      <c r="C199" s="223">
        <v>80000</v>
      </c>
    </row>
    <row r="200" spans="1:4">
      <c r="A200" s="260">
        <v>42181</v>
      </c>
      <c r="B200" s="222" t="s">
        <v>117</v>
      </c>
      <c r="C200" s="223">
        <v>35000</v>
      </c>
    </row>
    <row r="201" spans="1:4">
      <c r="A201" s="260">
        <v>42181</v>
      </c>
      <c r="B201" s="222" t="s">
        <v>6</v>
      </c>
      <c r="C201" s="223">
        <v>373000</v>
      </c>
    </row>
    <row r="202" spans="1:4">
      <c r="A202" s="260">
        <v>42181</v>
      </c>
      <c r="B202" s="222" t="s">
        <v>327</v>
      </c>
      <c r="C202" s="223">
        <v>17303000</v>
      </c>
    </row>
    <row r="203" spans="1:4">
      <c r="A203" s="260">
        <v>42181</v>
      </c>
      <c r="B203" s="222" t="s">
        <v>102</v>
      </c>
      <c r="D203" s="223">
        <v>38600000</v>
      </c>
    </row>
    <row r="205" spans="1:4">
      <c r="A205" s="260">
        <v>42182</v>
      </c>
      <c r="B205" s="222" t="s">
        <v>416</v>
      </c>
      <c r="C205" s="223">
        <v>1350000</v>
      </c>
    </row>
    <row r="206" spans="1:4">
      <c r="A206" s="260">
        <v>42182</v>
      </c>
      <c r="B206" s="222" t="s">
        <v>417</v>
      </c>
      <c r="C206" s="223">
        <v>7740000</v>
      </c>
    </row>
    <row r="207" spans="1:4">
      <c r="A207" s="260">
        <v>42182</v>
      </c>
      <c r="B207" s="222" t="s">
        <v>418</v>
      </c>
      <c r="C207" s="223">
        <v>4200000</v>
      </c>
    </row>
    <row r="208" spans="1:4">
      <c r="A208" s="260">
        <v>42182</v>
      </c>
      <c r="B208" s="222" t="s">
        <v>419</v>
      </c>
      <c r="C208" s="223">
        <v>3900000</v>
      </c>
    </row>
    <row r="209" spans="1:10">
      <c r="A209" s="260">
        <v>42182</v>
      </c>
      <c r="B209" s="222" t="s">
        <v>113</v>
      </c>
      <c r="C209" s="223">
        <v>90000</v>
      </c>
    </row>
    <row r="210" spans="1:10">
      <c r="A210" s="260">
        <v>42182</v>
      </c>
      <c r="B210" s="222" t="s">
        <v>115</v>
      </c>
      <c r="C210" s="223">
        <v>75000</v>
      </c>
    </row>
    <row r="211" spans="1:10">
      <c r="A211" s="260">
        <v>42182</v>
      </c>
      <c r="B211" s="222" t="s">
        <v>5</v>
      </c>
      <c r="C211" s="223">
        <v>50000</v>
      </c>
    </row>
    <row r="212" spans="1:10">
      <c r="A212" s="260">
        <v>42182</v>
      </c>
      <c r="B212" s="222" t="s">
        <v>6</v>
      </c>
      <c r="C212" s="223">
        <v>60000</v>
      </c>
    </row>
    <row r="213" spans="1:10">
      <c r="A213" s="260">
        <v>42182</v>
      </c>
      <c r="B213" s="222" t="s">
        <v>327</v>
      </c>
      <c r="C213" s="223">
        <v>251000</v>
      </c>
    </row>
    <row r="214" spans="1:10">
      <c r="A214" s="260">
        <v>42182</v>
      </c>
      <c r="B214" s="222" t="s">
        <v>102</v>
      </c>
      <c r="D214" s="223">
        <v>17716000</v>
      </c>
    </row>
    <row r="216" spans="1:10" s="3" customFormat="1">
      <c r="A216" s="260">
        <v>42184</v>
      </c>
      <c r="B216" s="222" t="s">
        <v>420</v>
      </c>
      <c r="C216" s="223">
        <v>2022000</v>
      </c>
      <c r="D216" s="223"/>
      <c r="E216"/>
      <c r="F216"/>
      <c r="G216"/>
      <c r="H216"/>
      <c r="I216"/>
      <c r="J216"/>
    </row>
    <row r="217" spans="1:10">
      <c r="A217" s="260">
        <v>42184</v>
      </c>
      <c r="B217" s="222" t="s">
        <v>421</v>
      </c>
      <c r="C217" s="223">
        <v>560000</v>
      </c>
    </row>
    <row r="218" spans="1:10">
      <c r="A218" s="260">
        <v>42184</v>
      </c>
      <c r="B218" s="222" t="s">
        <v>95</v>
      </c>
      <c r="C218" s="223">
        <v>16296000</v>
      </c>
    </row>
    <row r="219" spans="1:10">
      <c r="A219" s="260">
        <v>42184</v>
      </c>
      <c r="B219" s="222" t="s">
        <v>422</v>
      </c>
      <c r="C219" s="223">
        <v>19920000</v>
      </c>
    </row>
    <row r="220" spans="1:10">
      <c r="A220" s="260">
        <v>42184</v>
      </c>
      <c r="B220" s="222" t="s">
        <v>429</v>
      </c>
      <c r="C220" s="223">
        <v>60000</v>
      </c>
    </row>
    <row r="221" spans="1:10">
      <c r="A221" s="260">
        <v>42184</v>
      </c>
      <c r="B221" s="222" t="s">
        <v>113</v>
      </c>
      <c r="C221" s="223">
        <v>40000</v>
      </c>
    </row>
    <row r="222" spans="1:10">
      <c r="A222" s="260">
        <v>42184</v>
      </c>
      <c r="B222" s="222" t="s">
        <v>423</v>
      </c>
      <c r="C222" s="223">
        <v>50000</v>
      </c>
    </row>
    <row r="223" spans="1:10">
      <c r="A223" s="260">
        <v>42184</v>
      </c>
      <c r="B223" s="222" t="s">
        <v>424</v>
      </c>
      <c r="C223" s="223">
        <v>37000</v>
      </c>
    </row>
    <row r="224" spans="1:10">
      <c r="A224" s="260">
        <v>42184</v>
      </c>
      <c r="B224" s="222" t="s">
        <v>6</v>
      </c>
      <c r="C224" s="223">
        <v>123000</v>
      </c>
    </row>
    <row r="225" spans="1:4">
      <c r="A225" s="260">
        <v>42184</v>
      </c>
      <c r="B225" s="222" t="s">
        <v>327</v>
      </c>
      <c r="C225" s="223">
        <v>71077000</v>
      </c>
    </row>
    <row r="226" spans="1:4">
      <c r="A226" s="260">
        <v>42184</v>
      </c>
      <c r="B226" s="222" t="s">
        <v>102</v>
      </c>
      <c r="D226" s="223">
        <v>90265000</v>
      </c>
    </row>
    <row r="227" spans="1:4">
      <c r="A227" s="260">
        <v>42184</v>
      </c>
      <c r="B227" s="222" t="s">
        <v>425</v>
      </c>
      <c r="D227" s="223">
        <v>19920000</v>
      </c>
    </row>
    <row r="229" spans="1:4">
      <c r="A229" s="260">
        <v>42185</v>
      </c>
      <c r="B229" s="222" t="s">
        <v>430</v>
      </c>
      <c r="C229" s="223">
        <v>1100000</v>
      </c>
    </row>
    <row r="230" spans="1:4">
      <c r="A230" s="260">
        <v>42185</v>
      </c>
      <c r="B230" s="222" t="s">
        <v>431</v>
      </c>
      <c r="C230" s="223">
        <v>850000</v>
      </c>
    </row>
    <row r="231" spans="1:4">
      <c r="A231" s="260">
        <v>42185</v>
      </c>
      <c r="B231" s="222" t="s">
        <v>96</v>
      </c>
      <c r="C231" s="223">
        <v>5070000</v>
      </c>
    </row>
    <row r="232" spans="1:4">
      <c r="A232" s="260">
        <v>42185</v>
      </c>
      <c r="B232" s="222" t="s">
        <v>432</v>
      </c>
      <c r="C232" s="223">
        <v>2055000</v>
      </c>
    </row>
    <row r="233" spans="1:4">
      <c r="A233" s="260">
        <v>42185</v>
      </c>
      <c r="B233" s="222" t="s">
        <v>433</v>
      </c>
      <c r="C233" s="223">
        <v>19920000</v>
      </c>
    </row>
    <row r="234" spans="1:4">
      <c r="A234" s="260">
        <v>42185</v>
      </c>
      <c r="B234" s="222" t="s">
        <v>113</v>
      </c>
      <c r="C234" s="223">
        <v>30000</v>
      </c>
    </row>
    <row r="235" spans="1:4">
      <c r="A235" s="260">
        <v>42185</v>
      </c>
      <c r="B235" s="222" t="s">
        <v>283</v>
      </c>
      <c r="C235" s="223">
        <v>178000</v>
      </c>
    </row>
    <row r="236" spans="1:4">
      <c r="A236" s="260">
        <v>42185</v>
      </c>
      <c r="B236" s="222" t="s">
        <v>115</v>
      </c>
      <c r="C236" s="223">
        <v>40000</v>
      </c>
    </row>
    <row r="237" spans="1:4">
      <c r="A237" s="260">
        <v>42185</v>
      </c>
      <c r="B237" s="222" t="s">
        <v>6</v>
      </c>
      <c r="C237" s="223">
        <v>336000</v>
      </c>
    </row>
    <row r="238" spans="1:4">
      <c r="A238" s="260">
        <v>42185</v>
      </c>
      <c r="B238" s="222" t="s">
        <v>327</v>
      </c>
      <c r="C238" s="223">
        <v>22028000</v>
      </c>
    </row>
    <row r="239" spans="1:4">
      <c r="A239" s="260">
        <v>42185</v>
      </c>
      <c r="B239" s="222" t="s">
        <v>409</v>
      </c>
      <c r="C239" s="223">
        <v>3200000</v>
      </c>
    </row>
    <row r="240" spans="1:4">
      <c r="A240" s="260">
        <v>42185</v>
      </c>
      <c r="B240" s="222" t="s">
        <v>131</v>
      </c>
      <c r="C240" s="223">
        <v>101000</v>
      </c>
    </row>
    <row r="241" spans="1:4">
      <c r="A241" s="260">
        <v>42185</v>
      </c>
      <c r="B241" s="222" t="s">
        <v>102</v>
      </c>
      <c r="D241" s="223">
        <v>54908000</v>
      </c>
    </row>
    <row r="243" spans="1:4">
      <c r="A243" s="260">
        <v>42186</v>
      </c>
      <c r="B243" s="222" t="s">
        <v>437</v>
      </c>
      <c r="C243" s="223">
        <v>11000000</v>
      </c>
    </row>
    <row r="244" spans="1:4">
      <c r="A244" s="260">
        <v>42186</v>
      </c>
      <c r="B244" s="222" t="s">
        <v>438</v>
      </c>
      <c r="C244" s="223">
        <v>1260000</v>
      </c>
    </row>
    <row r="245" spans="1:4">
      <c r="A245" s="260">
        <v>42186</v>
      </c>
      <c r="B245" s="222" t="s">
        <v>439</v>
      </c>
      <c r="C245" s="223">
        <v>1590000</v>
      </c>
    </row>
    <row r="246" spans="1:4">
      <c r="A246" s="260">
        <v>42186</v>
      </c>
      <c r="B246" s="222" t="s">
        <v>135</v>
      </c>
      <c r="C246" s="223">
        <v>5478000</v>
      </c>
    </row>
    <row r="247" spans="1:4">
      <c r="A247" s="260">
        <v>42186</v>
      </c>
      <c r="B247" s="222" t="s">
        <v>440</v>
      </c>
      <c r="C247" s="223">
        <v>5436000</v>
      </c>
    </row>
    <row r="248" spans="1:4">
      <c r="A248" s="260">
        <v>42186</v>
      </c>
      <c r="B248" s="222" t="s">
        <v>440</v>
      </c>
      <c r="C248" s="223">
        <v>4566000</v>
      </c>
    </row>
    <row r="249" spans="1:4">
      <c r="A249" s="260">
        <v>42186</v>
      </c>
      <c r="B249" s="222" t="s">
        <v>441</v>
      </c>
      <c r="C249" s="223">
        <v>12600000</v>
      </c>
    </row>
    <row r="250" spans="1:4">
      <c r="A250" s="260">
        <v>42186</v>
      </c>
      <c r="B250" s="222" t="s">
        <v>172</v>
      </c>
      <c r="C250" s="223">
        <v>19410000</v>
      </c>
    </row>
    <row r="251" spans="1:4">
      <c r="A251" s="260">
        <v>42186</v>
      </c>
      <c r="B251" s="222" t="s">
        <v>114</v>
      </c>
      <c r="C251" s="223">
        <v>58000</v>
      </c>
    </row>
    <row r="252" spans="1:4">
      <c r="A252" s="260">
        <v>42186</v>
      </c>
      <c r="B252" s="222" t="s">
        <v>113</v>
      </c>
      <c r="C252" s="223">
        <v>60000</v>
      </c>
    </row>
    <row r="253" spans="1:4">
      <c r="A253" s="260">
        <v>42186</v>
      </c>
      <c r="B253" s="222" t="s">
        <v>281</v>
      </c>
      <c r="C253" s="223">
        <v>24000</v>
      </c>
    </row>
    <row r="254" spans="1:4">
      <c r="A254" s="260">
        <v>42186</v>
      </c>
      <c r="B254" s="222" t="s">
        <v>115</v>
      </c>
      <c r="C254" s="223">
        <v>65000</v>
      </c>
    </row>
    <row r="255" spans="1:4">
      <c r="A255" s="260">
        <v>42186</v>
      </c>
      <c r="B255" s="222" t="s">
        <v>6</v>
      </c>
      <c r="C255" s="223">
        <v>294000</v>
      </c>
    </row>
    <row r="256" spans="1:4">
      <c r="A256" s="260">
        <v>42186</v>
      </c>
      <c r="B256" s="222" t="s">
        <v>327</v>
      </c>
      <c r="C256" s="223">
        <v>21764000</v>
      </c>
    </row>
    <row r="257" spans="1:4">
      <c r="A257" s="260">
        <v>42186</v>
      </c>
      <c r="B257" s="222" t="s">
        <v>102</v>
      </c>
      <c r="D257" s="223">
        <v>71005000</v>
      </c>
    </row>
    <row r="258" spans="1:4">
      <c r="A258" s="260">
        <v>42186</v>
      </c>
      <c r="B258" s="222" t="s">
        <v>172</v>
      </c>
      <c r="D258" s="223">
        <v>12600000</v>
      </c>
    </row>
    <row r="358" spans="1:3">
      <c r="A358" s="260">
        <v>42170</v>
      </c>
      <c r="B358" s="222" t="s">
        <v>166</v>
      </c>
      <c r="C358" s="223">
        <v>780000</v>
      </c>
    </row>
    <row r="359" spans="1:3">
      <c r="A359" s="260">
        <v>42170</v>
      </c>
      <c r="B359" s="222" t="s">
        <v>166</v>
      </c>
      <c r="C359" s="223">
        <v>2360000</v>
      </c>
    </row>
    <row r="360" spans="1:3">
      <c r="A360" s="260">
        <v>42170</v>
      </c>
      <c r="B360" s="222" t="s">
        <v>132</v>
      </c>
      <c r="C360" s="223">
        <v>12600000</v>
      </c>
    </row>
    <row r="361" spans="1:3">
      <c r="A361" s="260">
        <v>42170</v>
      </c>
      <c r="B361" s="222" t="s">
        <v>140</v>
      </c>
      <c r="C361" s="223">
        <v>3870000</v>
      </c>
    </row>
    <row r="362" spans="1:3">
      <c r="A362" s="260">
        <v>42170</v>
      </c>
      <c r="B362" s="222" t="s">
        <v>167</v>
      </c>
      <c r="C362" s="223">
        <v>4080000</v>
      </c>
    </row>
    <row r="363" spans="1:3">
      <c r="A363" s="260">
        <v>42170</v>
      </c>
      <c r="B363" s="222" t="s">
        <v>168</v>
      </c>
      <c r="C363" s="223">
        <v>1400000</v>
      </c>
    </row>
    <row r="364" spans="1:3">
      <c r="A364" s="260">
        <v>42170</v>
      </c>
      <c r="B364" s="222" t="s">
        <v>169</v>
      </c>
      <c r="C364" s="223">
        <v>1260000</v>
      </c>
    </row>
    <row r="365" spans="1:3">
      <c r="A365" s="260">
        <v>42170</v>
      </c>
      <c r="B365" s="222" t="s">
        <v>137</v>
      </c>
      <c r="C365" s="223">
        <v>39426000</v>
      </c>
    </row>
    <row r="366" spans="1:3">
      <c r="A366" s="260">
        <v>42170</v>
      </c>
      <c r="B366" s="222" t="s">
        <v>119</v>
      </c>
      <c r="C366" s="223">
        <v>3636000</v>
      </c>
    </row>
    <row r="367" spans="1:3">
      <c r="A367" s="260">
        <v>42170</v>
      </c>
      <c r="B367" s="222" t="s">
        <v>170</v>
      </c>
      <c r="C367" s="223">
        <v>3000000</v>
      </c>
    </row>
    <row r="368" spans="1:3">
      <c r="A368" s="260">
        <v>42170</v>
      </c>
      <c r="B368" s="222" t="s">
        <v>113</v>
      </c>
      <c r="C368" s="223">
        <v>100000</v>
      </c>
    </row>
    <row r="369" spans="1:4">
      <c r="A369" s="260">
        <v>42170</v>
      </c>
      <c r="B369" s="222" t="s">
        <v>125</v>
      </c>
      <c r="C369" s="223">
        <v>1800000</v>
      </c>
    </row>
    <row r="370" spans="1:4">
      <c r="A370" s="260">
        <v>42170</v>
      </c>
      <c r="B370" s="222" t="s">
        <v>6</v>
      </c>
      <c r="C370" s="223">
        <v>441000</v>
      </c>
    </row>
    <row r="371" spans="1:4">
      <c r="A371" s="260">
        <v>42170</v>
      </c>
      <c r="B371" s="222" t="s">
        <v>5</v>
      </c>
      <c r="C371" s="223">
        <v>130000</v>
      </c>
    </row>
    <row r="372" spans="1:4">
      <c r="A372" s="260">
        <v>42170</v>
      </c>
      <c r="B372" s="222" t="s">
        <v>171</v>
      </c>
      <c r="C372" s="223">
        <v>60974000</v>
      </c>
    </row>
    <row r="373" spans="1:4">
      <c r="A373" s="260">
        <v>42170</v>
      </c>
      <c r="B373" s="222" t="s">
        <v>102</v>
      </c>
      <c r="D373" s="223">
        <v>131303000</v>
      </c>
    </row>
    <row r="374" spans="1:4">
      <c r="A374" s="260">
        <v>42170</v>
      </c>
      <c r="B374" s="222" t="s">
        <v>172</v>
      </c>
      <c r="D374" s="223">
        <v>4554000</v>
      </c>
    </row>
    <row r="376" spans="1:4">
      <c r="A376" s="260">
        <v>42170</v>
      </c>
      <c r="B376" s="222" t="s">
        <v>173</v>
      </c>
      <c r="C376" s="223">
        <v>30000</v>
      </c>
    </row>
    <row r="377" spans="1:4">
      <c r="A377" s="260">
        <v>42170</v>
      </c>
      <c r="B377" s="222" t="s">
        <v>174</v>
      </c>
      <c r="D377" s="223">
        <v>30000</v>
      </c>
    </row>
    <row r="379" spans="1:4">
      <c r="A379" s="260">
        <v>42171</v>
      </c>
      <c r="B379" s="222" t="s">
        <v>190</v>
      </c>
      <c r="C379" s="223">
        <v>2040000</v>
      </c>
    </row>
    <row r="380" spans="1:4">
      <c r="A380" s="260">
        <v>42171</v>
      </c>
      <c r="B380" s="222" t="s">
        <v>191</v>
      </c>
      <c r="C380" s="223">
        <v>3270000</v>
      </c>
    </row>
    <row r="381" spans="1:4">
      <c r="A381" s="260">
        <v>42171</v>
      </c>
      <c r="B381" s="222" t="s">
        <v>192</v>
      </c>
      <c r="C381" s="223">
        <v>6720000</v>
      </c>
    </row>
    <row r="382" spans="1:4">
      <c r="A382" s="260">
        <v>42171</v>
      </c>
      <c r="B382" s="222" t="s">
        <v>193</v>
      </c>
      <c r="C382" s="223">
        <v>360000</v>
      </c>
    </row>
    <row r="383" spans="1:4">
      <c r="A383" s="260">
        <v>42171</v>
      </c>
      <c r="B383" s="222" t="s">
        <v>145</v>
      </c>
      <c r="C383" s="223">
        <v>8514000</v>
      </c>
    </row>
    <row r="384" spans="1:4">
      <c r="A384" s="260">
        <v>42171</v>
      </c>
      <c r="B384" s="222" t="s">
        <v>110</v>
      </c>
      <c r="C384" s="223">
        <v>8908000</v>
      </c>
    </row>
    <row r="385" spans="1:4">
      <c r="A385" s="260">
        <v>42171</v>
      </c>
      <c r="B385" s="222" t="s">
        <v>194</v>
      </c>
      <c r="C385" s="223">
        <v>11952000</v>
      </c>
    </row>
    <row r="386" spans="1:4">
      <c r="A386" s="260">
        <v>42171</v>
      </c>
      <c r="B386" s="222" t="s">
        <v>96</v>
      </c>
      <c r="C386" s="223">
        <v>2988000</v>
      </c>
    </row>
    <row r="387" spans="1:4">
      <c r="A387" s="260">
        <v>42171</v>
      </c>
      <c r="B387" s="222" t="s">
        <v>84</v>
      </c>
      <c r="C387" s="223">
        <v>8561000</v>
      </c>
    </row>
    <row r="388" spans="1:4">
      <c r="A388" s="260">
        <v>42171</v>
      </c>
      <c r="B388" s="222" t="s">
        <v>195</v>
      </c>
      <c r="C388" s="223">
        <v>7650000</v>
      </c>
    </row>
    <row r="389" spans="1:4">
      <c r="A389" s="260">
        <v>42171</v>
      </c>
      <c r="B389" s="222" t="s">
        <v>196</v>
      </c>
      <c r="C389" s="223">
        <v>1560000</v>
      </c>
    </row>
    <row r="390" spans="1:4">
      <c r="A390" s="260">
        <v>42171</v>
      </c>
      <c r="B390" s="222" t="s">
        <v>197</v>
      </c>
      <c r="C390" s="223">
        <v>2040000</v>
      </c>
    </row>
    <row r="391" spans="1:4">
      <c r="A391" s="260">
        <v>42171</v>
      </c>
      <c r="B391" s="222" t="s">
        <v>198</v>
      </c>
      <c r="C391" s="223">
        <v>3900000</v>
      </c>
    </row>
    <row r="392" spans="1:4">
      <c r="A392" s="260">
        <v>42171</v>
      </c>
      <c r="B392" s="222" t="s">
        <v>119</v>
      </c>
      <c r="C392" s="223">
        <v>3870000</v>
      </c>
    </row>
    <row r="393" spans="1:4">
      <c r="A393" s="260">
        <v>42171</v>
      </c>
      <c r="B393" s="222" t="s">
        <v>113</v>
      </c>
      <c r="C393" s="223">
        <v>50000</v>
      </c>
    </row>
    <row r="394" spans="1:4">
      <c r="A394" s="260">
        <v>42171</v>
      </c>
      <c r="B394" s="222" t="s">
        <v>115</v>
      </c>
      <c r="C394" s="223">
        <v>60000</v>
      </c>
    </row>
    <row r="395" spans="1:4">
      <c r="A395" s="260">
        <v>42171</v>
      </c>
      <c r="B395" s="222" t="s">
        <v>117</v>
      </c>
      <c r="C395" s="223">
        <v>50000</v>
      </c>
    </row>
    <row r="396" spans="1:4">
      <c r="A396" s="260">
        <v>42171</v>
      </c>
      <c r="B396" s="222" t="s">
        <v>199</v>
      </c>
      <c r="C396" s="223">
        <v>6000</v>
      </c>
    </row>
    <row r="397" spans="1:4">
      <c r="A397" s="260">
        <v>42171</v>
      </c>
      <c r="B397" s="222" t="s">
        <v>6</v>
      </c>
      <c r="C397" s="223">
        <v>368000</v>
      </c>
    </row>
    <row r="398" spans="1:4">
      <c r="A398" s="260">
        <v>42171</v>
      </c>
      <c r="B398" s="222" t="s">
        <v>200</v>
      </c>
      <c r="C398" s="223">
        <v>24142000</v>
      </c>
    </row>
    <row r="399" spans="1:4">
      <c r="A399" s="260">
        <v>42171</v>
      </c>
      <c r="B399" s="222" t="s">
        <v>131</v>
      </c>
      <c r="C399" s="223">
        <v>640000</v>
      </c>
    </row>
    <row r="400" spans="1:4">
      <c r="A400" s="260">
        <v>42171</v>
      </c>
      <c r="B400" s="222" t="s">
        <v>102</v>
      </c>
      <c r="D400" s="223">
        <v>96954000</v>
      </c>
    </row>
    <row r="401" spans="1:4">
      <c r="A401" s="260">
        <v>42171</v>
      </c>
      <c r="B401" s="222" t="s">
        <v>141</v>
      </c>
      <c r="D401" s="223">
        <v>230000</v>
      </c>
    </row>
    <row r="402" spans="1:4">
      <c r="A402" s="260">
        <v>42171</v>
      </c>
      <c r="B402" s="222" t="s">
        <v>141</v>
      </c>
      <c r="D402" s="223">
        <v>465000</v>
      </c>
    </row>
    <row r="404" spans="1:4">
      <c r="A404" s="260">
        <v>42172</v>
      </c>
      <c r="B404" s="222" t="s">
        <v>202</v>
      </c>
      <c r="C404" s="223">
        <v>5574000</v>
      </c>
    </row>
    <row r="405" spans="1:4">
      <c r="A405" s="260">
        <v>42172</v>
      </c>
      <c r="B405" s="222" t="s">
        <v>95</v>
      </c>
      <c r="C405" s="223">
        <v>16320000</v>
      </c>
    </row>
    <row r="406" spans="1:4">
      <c r="A406" s="260">
        <v>42172</v>
      </c>
      <c r="B406" s="222" t="s">
        <v>203</v>
      </c>
      <c r="C406" s="223">
        <v>3600000</v>
      </c>
    </row>
    <row r="407" spans="1:4">
      <c r="A407" s="260">
        <v>42172</v>
      </c>
      <c r="B407" s="222" t="s">
        <v>204</v>
      </c>
      <c r="C407" s="223">
        <v>12948000</v>
      </c>
    </row>
    <row r="408" spans="1:4">
      <c r="A408" s="260">
        <v>42172</v>
      </c>
      <c r="B408" s="222" t="s">
        <v>167</v>
      </c>
      <c r="C408" s="223">
        <v>3900000</v>
      </c>
    </row>
    <row r="409" spans="1:4">
      <c r="A409" s="260">
        <v>42172</v>
      </c>
      <c r="B409" s="222" t="s">
        <v>205</v>
      </c>
      <c r="C409" s="223">
        <v>696000</v>
      </c>
    </row>
    <row r="410" spans="1:4">
      <c r="A410" s="260">
        <v>42172</v>
      </c>
      <c r="B410" s="222" t="s">
        <v>118</v>
      </c>
      <c r="C410" s="223">
        <v>4980000</v>
      </c>
    </row>
    <row r="411" spans="1:4">
      <c r="A411" s="260">
        <v>42172</v>
      </c>
      <c r="B411" s="222" t="s">
        <v>206</v>
      </c>
      <c r="C411" s="223">
        <v>400000</v>
      </c>
    </row>
    <row r="412" spans="1:4">
      <c r="A412" s="260">
        <v>42172</v>
      </c>
      <c r="B412" s="222" t="s">
        <v>207</v>
      </c>
      <c r="C412" s="223">
        <v>7740000</v>
      </c>
    </row>
    <row r="413" spans="1:4">
      <c r="A413" s="260">
        <v>42172</v>
      </c>
      <c r="B413" s="222" t="s">
        <v>208</v>
      </c>
      <c r="C413" s="223">
        <v>7470000</v>
      </c>
    </row>
    <row r="414" spans="1:4">
      <c r="A414" s="260">
        <v>42172</v>
      </c>
      <c r="B414" s="222" t="s">
        <v>126</v>
      </c>
      <c r="C414" s="223">
        <v>5418000</v>
      </c>
    </row>
    <row r="415" spans="1:4">
      <c r="A415" s="260">
        <v>42172</v>
      </c>
      <c r="B415" s="222" t="s">
        <v>209</v>
      </c>
      <c r="C415" s="223">
        <v>9000000</v>
      </c>
    </row>
    <row r="416" spans="1:4">
      <c r="A416" s="260">
        <v>42172</v>
      </c>
      <c r="B416" s="222" t="s">
        <v>117</v>
      </c>
      <c r="C416" s="223">
        <v>20000</v>
      </c>
    </row>
    <row r="417" spans="1:4">
      <c r="A417" s="260">
        <v>42172</v>
      </c>
      <c r="B417" s="222" t="s">
        <v>113</v>
      </c>
      <c r="C417" s="223">
        <v>50000</v>
      </c>
    </row>
    <row r="418" spans="1:4">
      <c r="A418" s="260">
        <v>42172</v>
      </c>
      <c r="B418" s="222" t="s">
        <v>116</v>
      </c>
      <c r="C418" s="223">
        <v>35000</v>
      </c>
    </row>
    <row r="419" spans="1:4">
      <c r="A419" s="260">
        <v>42172</v>
      </c>
      <c r="B419" s="222" t="s">
        <v>114</v>
      </c>
      <c r="C419" s="223">
        <v>221000</v>
      </c>
    </row>
    <row r="420" spans="1:4">
      <c r="A420" s="260">
        <v>42172</v>
      </c>
      <c r="B420" s="222" t="s">
        <v>115</v>
      </c>
      <c r="C420" s="223">
        <v>180000</v>
      </c>
    </row>
    <row r="421" spans="1:4">
      <c r="A421" s="260">
        <v>42172</v>
      </c>
      <c r="B421" s="222" t="s">
        <v>6</v>
      </c>
      <c r="C421" s="223">
        <v>468000</v>
      </c>
    </row>
    <row r="422" spans="1:4">
      <c r="A422" s="260">
        <v>42172</v>
      </c>
      <c r="B422" s="222" t="s">
        <v>210</v>
      </c>
      <c r="C422" s="223">
        <v>15564000</v>
      </c>
    </row>
    <row r="423" spans="1:4">
      <c r="A423" s="260">
        <v>42172</v>
      </c>
      <c r="B423" s="222" t="s">
        <v>102</v>
      </c>
      <c r="D423" s="223">
        <v>94584000</v>
      </c>
    </row>
    <row r="425" spans="1:4">
      <c r="A425" s="260">
        <v>42173</v>
      </c>
      <c r="B425" s="222" t="s">
        <v>213</v>
      </c>
      <c r="C425" s="223">
        <v>100000</v>
      </c>
    </row>
    <row r="426" spans="1:4">
      <c r="A426" s="260">
        <v>42173</v>
      </c>
      <c r="B426" s="222" t="s">
        <v>214</v>
      </c>
      <c r="C426" s="223">
        <v>8148000</v>
      </c>
    </row>
    <row r="427" spans="1:4">
      <c r="A427" s="260">
        <v>42173</v>
      </c>
      <c r="B427" s="222" t="s">
        <v>215</v>
      </c>
      <c r="C427" s="223">
        <v>1240000</v>
      </c>
    </row>
    <row r="428" spans="1:4">
      <c r="A428" s="260">
        <v>42173</v>
      </c>
      <c r="B428" s="222" t="s">
        <v>135</v>
      </c>
      <c r="C428" s="223">
        <v>11592000</v>
      </c>
    </row>
    <row r="429" spans="1:4">
      <c r="A429" s="260">
        <v>42173</v>
      </c>
      <c r="B429" s="222" t="s">
        <v>216</v>
      </c>
      <c r="C429" s="223">
        <v>1048000</v>
      </c>
    </row>
    <row r="430" spans="1:4">
      <c r="A430" s="260">
        <v>42173</v>
      </c>
      <c r="B430" s="222" t="s">
        <v>96</v>
      </c>
      <c r="C430" s="223">
        <v>4980000</v>
      </c>
    </row>
    <row r="431" spans="1:4">
      <c r="A431" s="260">
        <v>42173</v>
      </c>
      <c r="B431" s="222" t="s">
        <v>120</v>
      </c>
      <c r="C431" s="223">
        <v>1500000</v>
      </c>
    </row>
    <row r="432" spans="1:4">
      <c r="A432" s="260">
        <v>42173</v>
      </c>
      <c r="B432" s="222" t="s">
        <v>217</v>
      </c>
      <c r="C432" s="223">
        <v>12096000</v>
      </c>
    </row>
    <row r="433" spans="1:4">
      <c r="A433" s="260">
        <v>42173</v>
      </c>
      <c r="B433" s="222" t="s">
        <v>218</v>
      </c>
      <c r="C433" s="223">
        <v>6600000</v>
      </c>
    </row>
    <row r="434" spans="1:4">
      <c r="A434" s="260">
        <v>42173</v>
      </c>
      <c r="B434" s="222" t="s">
        <v>219</v>
      </c>
      <c r="C434" s="223">
        <v>2040000</v>
      </c>
    </row>
    <row r="435" spans="1:4">
      <c r="A435" s="260">
        <v>42173</v>
      </c>
      <c r="B435" s="222" t="s">
        <v>94</v>
      </c>
      <c r="C435" s="223">
        <v>14430000</v>
      </c>
    </row>
    <row r="436" spans="1:4">
      <c r="A436" s="260">
        <v>42173</v>
      </c>
      <c r="B436" s="222" t="s">
        <v>113</v>
      </c>
      <c r="C436" s="223">
        <v>60000</v>
      </c>
    </row>
    <row r="437" spans="1:4">
      <c r="A437" s="260">
        <v>42173</v>
      </c>
      <c r="B437" s="222" t="s">
        <v>125</v>
      </c>
      <c r="C437" s="223">
        <v>531000</v>
      </c>
    </row>
    <row r="438" spans="1:4">
      <c r="A438" s="260">
        <v>42173</v>
      </c>
      <c r="B438" s="222" t="s">
        <v>220</v>
      </c>
      <c r="C438" s="223">
        <v>412000</v>
      </c>
    </row>
    <row r="439" spans="1:4">
      <c r="A439" s="260">
        <v>42173</v>
      </c>
      <c r="B439" s="222" t="s">
        <v>115</v>
      </c>
      <c r="C439" s="223">
        <v>50000</v>
      </c>
    </row>
    <row r="440" spans="1:4">
      <c r="A440" s="260">
        <v>42173</v>
      </c>
      <c r="B440" s="222" t="s">
        <v>5</v>
      </c>
      <c r="C440" s="223">
        <v>220000</v>
      </c>
    </row>
    <row r="441" spans="1:4">
      <c r="A441" s="260">
        <v>42173</v>
      </c>
      <c r="B441" s="222" t="s">
        <v>6</v>
      </c>
      <c r="C441" s="223">
        <v>204000</v>
      </c>
    </row>
    <row r="442" spans="1:4">
      <c r="A442" s="260">
        <v>42173</v>
      </c>
      <c r="B442" s="222" t="s">
        <v>221</v>
      </c>
      <c r="C442" s="223">
        <v>7264000</v>
      </c>
    </row>
    <row r="443" spans="1:4">
      <c r="A443" s="260">
        <v>42173</v>
      </c>
      <c r="B443" s="222" t="s">
        <v>102</v>
      </c>
      <c r="D443" s="223">
        <v>72515000</v>
      </c>
    </row>
    <row r="445" spans="1:4">
      <c r="A445" s="260">
        <v>42173</v>
      </c>
      <c r="B445" s="222" t="s">
        <v>222</v>
      </c>
      <c r="C445" s="223">
        <v>8864000</v>
      </c>
    </row>
    <row r="446" spans="1:4">
      <c r="A446" s="260">
        <v>42173</v>
      </c>
      <c r="B446" s="222" t="s">
        <v>142</v>
      </c>
      <c r="D446" s="223">
        <v>8864000</v>
      </c>
    </row>
  </sheetData>
  <sortState ref="F1:I405">
    <sortCondition ref="G1:G405"/>
  </sortState>
  <pageMargins left="0.4" right="0.7" top="0.75" bottom="0.75" header="0.51180555555555496" footer="0.51180555555555496"/>
  <pageSetup paperSize="9" firstPageNumber="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3"/>
  <sheetViews>
    <sheetView tabSelected="1" zoomScalePageLayoutView="60" workbookViewId="0">
      <pane xSplit="2" ySplit="2" topLeftCell="C156" activePane="bottomRight" state="frozen"/>
      <selection pane="topRight" activeCell="C1" sqref="C1"/>
      <selection pane="bottomLeft" activeCell="A4" sqref="A4"/>
      <selection pane="bottomRight" activeCell="G53" sqref="G53"/>
    </sheetView>
  </sheetViews>
  <sheetFormatPr defaultRowHeight="12.75" customHeight="1"/>
  <cols>
    <col min="1" max="1" width="13" customWidth="1"/>
    <col min="2" max="2" width="44.5703125" customWidth="1"/>
    <col min="3" max="3" width="16" customWidth="1"/>
    <col min="4" max="4" width="15.140625" customWidth="1"/>
    <col min="5" max="5" width="14" customWidth="1"/>
    <col min="6" max="6" width="12.85546875" customWidth="1"/>
    <col min="7" max="7" width="14.140625" customWidth="1"/>
    <col min="8" max="8" width="7.85546875" customWidth="1"/>
    <col min="9" max="9" width="16" customWidth="1"/>
    <col min="10" max="10" width="8.5703125" customWidth="1"/>
    <col min="11" max="11" width="12.85546875" customWidth="1"/>
    <col min="12" max="12" width="8.7109375" customWidth="1"/>
    <col min="13" max="14" width="0" hidden="1" customWidth="1"/>
    <col min="15" max="15" width="18.140625" customWidth="1"/>
    <col min="16" max="16" width="22.5703125" customWidth="1"/>
  </cols>
  <sheetData>
    <row r="1" spans="1:16" ht="12.75" customHeight="1">
      <c r="A1" s="368" t="s">
        <v>73</v>
      </c>
      <c r="B1" s="370" t="s">
        <v>74</v>
      </c>
      <c r="C1" s="364" t="s">
        <v>72</v>
      </c>
      <c r="D1" s="364" t="s">
        <v>75</v>
      </c>
      <c r="E1" s="364" t="s">
        <v>76</v>
      </c>
      <c r="F1" s="364" t="s">
        <v>77</v>
      </c>
      <c r="G1" s="372" t="s">
        <v>78</v>
      </c>
      <c r="H1" s="372"/>
      <c r="I1" s="372"/>
      <c r="J1" s="372"/>
      <c r="K1" s="372"/>
      <c r="L1" s="372"/>
      <c r="M1" s="372"/>
      <c r="N1" s="372"/>
      <c r="O1" s="364" t="s">
        <v>79</v>
      </c>
      <c r="P1" s="366" t="s">
        <v>80</v>
      </c>
    </row>
    <row r="2" spans="1:16" ht="12.75" customHeight="1">
      <c r="A2" s="369"/>
      <c r="B2" s="371"/>
      <c r="C2" s="365"/>
      <c r="D2" s="365"/>
      <c r="E2" s="365"/>
      <c r="F2" s="365"/>
      <c r="G2" s="197" t="s">
        <v>81</v>
      </c>
      <c r="H2" s="135" t="s">
        <v>24</v>
      </c>
      <c r="I2" s="136" t="s">
        <v>81</v>
      </c>
      <c r="J2" s="134" t="s">
        <v>24</v>
      </c>
      <c r="K2" s="136" t="s">
        <v>81</v>
      </c>
      <c r="L2" s="134" t="s">
        <v>24</v>
      </c>
      <c r="M2" s="136" t="s">
        <v>81</v>
      </c>
      <c r="N2" s="134" t="s">
        <v>24</v>
      </c>
      <c r="O2" s="365"/>
      <c r="P2" s="367"/>
    </row>
    <row r="3" spans="1:16" ht="12.75" customHeight="1">
      <c r="A3" s="274"/>
      <c r="B3" s="38"/>
      <c r="C3" s="149"/>
      <c r="D3" s="164"/>
      <c r="E3" s="196"/>
      <c r="F3" s="196"/>
      <c r="G3" s="147"/>
      <c r="H3" s="195"/>
      <c r="I3" s="147"/>
      <c r="J3" s="266"/>
      <c r="K3" s="147"/>
      <c r="L3" s="266"/>
      <c r="M3" s="80"/>
      <c r="N3" s="140"/>
      <c r="O3" s="187"/>
      <c r="P3" s="137"/>
    </row>
    <row r="4" spans="1:16" ht="12.75" customHeight="1">
      <c r="A4" s="274">
        <v>42004</v>
      </c>
      <c r="B4" s="38" t="s">
        <v>91</v>
      </c>
      <c r="C4" s="149"/>
      <c r="D4" s="164"/>
      <c r="E4" s="196"/>
      <c r="F4" s="196"/>
      <c r="G4" s="147">
        <v>220000</v>
      </c>
      <c r="H4" s="195"/>
      <c r="I4" s="147"/>
      <c r="J4" s="266"/>
      <c r="K4" s="147"/>
      <c r="L4" s="266"/>
      <c r="M4" s="80"/>
      <c r="N4" s="140"/>
      <c r="O4" s="297">
        <f t="shared" ref="O4:O12" si="0">+C4+D4+E4+F4-G4-I4-K4-M4</f>
        <v>-220000</v>
      </c>
      <c r="P4" s="137"/>
    </row>
    <row r="5" spans="1:16" ht="15">
      <c r="A5" s="275">
        <v>42061</v>
      </c>
      <c r="B5" s="224" t="s">
        <v>88</v>
      </c>
      <c r="C5" s="225">
        <v>4950000</v>
      </c>
      <c r="D5" s="155"/>
      <c r="E5" s="147"/>
      <c r="F5" s="155"/>
      <c r="G5" s="147">
        <v>4905000</v>
      </c>
      <c r="H5" s="159">
        <v>42072</v>
      </c>
      <c r="I5" s="147"/>
      <c r="J5" s="267"/>
      <c r="K5" s="147"/>
      <c r="L5" s="267"/>
      <c r="M5" s="80"/>
      <c r="N5" s="140"/>
      <c r="O5" s="297">
        <f t="shared" si="0"/>
        <v>45000</v>
      </c>
      <c r="P5" s="137"/>
    </row>
    <row r="6" spans="1:16" ht="15">
      <c r="A6" s="275">
        <v>42079</v>
      </c>
      <c r="B6" s="224" t="s">
        <v>86</v>
      </c>
      <c r="C6" s="227">
        <v>10056000</v>
      </c>
      <c r="D6" s="149"/>
      <c r="E6" s="149"/>
      <c r="F6" s="158"/>
      <c r="G6" s="149">
        <v>9858000</v>
      </c>
      <c r="H6" s="160">
        <v>42079</v>
      </c>
      <c r="I6" s="149">
        <v>156000</v>
      </c>
      <c r="J6" s="268">
        <v>42079</v>
      </c>
      <c r="K6" s="149"/>
      <c r="L6" s="268"/>
      <c r="M6" s="38"/>
      <c r="N6" s="38"/>
      <c r="O6" s="297">
        <f>+C6+D6+E6+F6-G6-I6-K6-M6</f>
        <v>42000</v>
      </c>
      <c r="P6" s="150"/>
    </row>
    <row r="7" spans="1:16" ht="15">
      <c r="A7" s="275">
        <v>42072</v>
      </c>
      <c r="B7" s="224" t="s">
        <v>84</v>
      </c>
      <c r="C7" s="227">
        <v>10644000</v>
      </c>
      <c r="D7" s="310"/>
      <c r="E7" s="149"/>
      <c r="F7" s="158"/>
      <c r="G7" s="149">
        <v>10810000</v>
      </c>
      <c r="H7" s="160">
        <v>42079</v>
      </c>
      <c r="I7" s="149"/>
      <c r="J7" s="268"/>
      <c r="K7" s="149"/>
      <c r="L7" s="268"/>
      <c r="M7" s="38"/>
      <c r="N7" s="38"/>
      <c r="O7" s="187">
        <f t="shared" si="0"/>
        <v>-166000</v>
      </c>
      <c r="P7" s="150"/>
    </row>
    <row r="8" spans="1:16" ht="12.75" customHeight="1">
      <c r="A8" s="302">
        <v>42151</v>
      </c>
      <c r="B8" s="224" t="s">
        <v>84</v>
      </c>
      <c r="C8" s="227">
        <v>19752000</v>
      </c>
      <c r="D8" s="158"/>
      <c r="E8" s="149"/>
      <c r="F8" s="158"/>
      <c r="G8" s="149">
        <v>19686000</v>
      </c>
      <c r="H8" s="160">
        <v>42152</v>
      </c>
      <c r="I8" s="149"/>
      <c r="J8" s="268"/>
      <c r="K8" s="149"/>
      <c r="L8" s="268"/>
      <c r="M8" s="38"/>
      <c r="N8" s="38"/>
      <c r="O8" s="187">
        <f>+C8+D8+E8+F8-G8-I8-K8-M8</f>
        <v>66000</v>
      </c>
      <c r="P8" s="150"/>
    </row>
    <row r="9" spans="1:16" ht="15">
      <c r="A9" s="302">
        <v>42163</v>
      </c>
      <c r="B9" s="224" t="s">
        <v>84</v>
      </c>
      <c r="C9" s="227">
        <v>12098000</v>
      </c>
      <c r="D9" s="140"/>
      <c r="E9" s="140"/>
      <c r="F9" s="140"/>
      <c r="G9" s="147"/>
      <c r="H9" s="195"/>
      <c r="I9" s="147"/>
      <c r="J9" s="266"/>
      <c r="K9" s="147"/>
      <c r="L9" s="266"/>
      <c r="M9" s="80"/>
      <c r="N9" s="140"/>
      <c r="O9" s="187">
        <f>+C9+D9+E9+F9-G9-I9-K9-M9</f>
        <v>12098000</v>
      </c>
      <c r="P9" s="137"/>
    </row>
    <row r="10" spans="1:16" ht="15">
      <c r="A10" s="302">
        <v>42167</v>
      </c>
      <c r="B10" s="224" t="s">
        <v>84</v>
      </c>
      <c r="C10" s="227">
        <v>9540000</v>
      </c>
      <c r="D10" s="155"/>
      <c r="E10" s="147"/>
      <c r="F10" s="155"/>
      <c r="G10" s="147"/>
      <c r="H10" s="159"/>
      <c r="I10" s="147"/>
      <c r="J10" s="267"/>
      <c r="K10" s="147"/>
      <c r="L10" s="267"/>
      <c r="M10" s="80"/>
      <c r="N10" s="140"/>
      <c r="O10" s="187">
        <f>+C10+D10+E10+F10-G10-I10-K10-M10</f>
        <v>9540000</v>
      </c>
      <c r="P10" s="137"/>
    </row>
    <row r="11" spans="1:16" ht="15">
      <c r="A11" s="275">
        <v>42102</v>
      </c>
      <c r="B11" s="224" t="s">
        <v>92</v>
      </c>
      <c r="C11" s="227"/>
      <c r="D11" s="227">
        <v>1054000</v>
      </c>
      <c r="E11" s="232"/>
      <c r="F11" s="232"/>
      <c r="G11" s="227">
        <v>1024000</v>
      </c>
      <c r="H11" s="234">
        <v>42101</v>
      </c>
      <c r="I11" s="227"/>
      <c r="J11" s="234"/>
      <c r="K11" s="227"/>
      <c r="L11" s="234"/>
      <c r="M11" s="232"/>
      <c r="N11" s="232"/>
      <c r="O11" s="187">
        <f t="shared" si="0"/>
        <v>30000</v>
      </c>
      <c r="P11" s="233"/>
    </row>
    <row r="12" spans="1:16" ht="12.75" customHeight="1">
      <c r="A12" s="302">
        <v>42128</v>
      </c>
      <c r="B12" s="224" t="s">
        <v>104</v>
      </c>
      <c r="C12" s="227"/>
      <c r="D12" s="232"/>
      <c r="E12" s="232"/>
      <c r="F12" s="227">
        <v>6576000</v>
      </c>
      <c r="G12" s="227"/>
      <c r="H12" s="234"/>
      <c r="I12" s="227"/>
      <c r="J12" s="234"/>
      <c r="K12" s="227"/>
      <c r="L12" s="234"/>
      <c r="M12" s="232"/>
      <c r="N12" s="232"/>
      <c r="O12" s="187">
        <f t="shared" si="0"/>
        <v>6576000</v>
      </c>
      <c r="P12" s="233"/>
    </row>
    <row r="13" spans="1:16" ht="12.75" customHeight="1">
      <c r="A13" s="302">
        <v>42131</v>
      </c>
      <c r="B13" s="224" t="s">
        <v>106</v>
      </c>
      <c r="C13" s="227"/>
      <c r="D13" s="232"/>
      <c r="E13" s="232"/>
      <c r="F13" s="227">
        <v>11766000</v>
      </c>
      <c r="G13" s="227"/>
      <c r="H13" s="234"/>
      <c r="I13" s="227"/>
      <c r="J13" s="234"/>
      <c r="K13" s="227"/>
      <c r="L13" s="234"/>
      <c r="M13" s="232"/>
      <c r="N13" s="232"/>
      <c r="O13" s="187">
        <f t="shared" ref="O13:O27" si="1">+C13+D13+E13+F13-G13-I13-K13-M13</f>
        <v>11766000</v>
      </c>
      <c r="P13" s="233"/>
    </row>
    <row r="14" spans="1:16" ht="12.75" customHeight="1">
      <c r="A14" s="302">
        <v>42149</v>
      </c>
      <c r="B14" s="224" t="s">
        <v>106</v>
      </c>
      <c r="C14" s="227"/>
      <c r="D14" s="155"/>
      <c r="E14" s="147"/>
      <c r="F14" s="227">
        <v>9972000</v>
      </c>
      <c r="G14" s="147"/>
      <c r="H14" s="159"/>
      <c r="I14" s="147"/>
      <c r="J14" s="267"/>
      <c r="K14" s="147"/>
      <c r="L14" s="267"/>
      <c r="M14" s="80"/>
      <c r="N14" s="140"/>
      <c r="O14" s="187">
        <f t="shared" si="1"/>
        <v>9972000</v>
      </c>
      <c r="P14" s="137"/>
    </row>
    <row r="15" spans="1:16" ht="12.75" customHeight="1">
      <c r="A15" s="302">
        <v>42150</v>
      </c>
      <c r="B15" s="224" t="s">
        <v>127</v>
      </c>
      <c r="C15" s="227"/>
      <c r="D15" s="155"/>
      <c r="E15" s="147"/>
      <c r="F15" s="227">
        <v>8432000</v>
      </c>
      <c r="G15" s="147"/>
      <c r="H15" s="159"/>
      <c r="I15" s="147"/>
      <c r="J15" s="267"/>
      <c r="K15" s="147"/>
      <c r="L15" s="267"/>
      <c r="M15" s="80"/>
      <c r="N15" s="140"/>
      <c r="O15" s="187">
        <f t="shared" si="1"/>
        <v>8432000</v>
      </c>
      <c r="P15" s="137"/>
    </row>
    <row r="16" spans="1:16" ht="12.75" customHeight="1">
      <c r="A16" s="302">
        <v>42160</v>
      </c>
      <c r="B16" s="224" t="s">
        <v>106</v>
      </c>
      <c r="C16" s="227"/>
      <c r="D16" s="155"/>
      <c r="E16" s="147"/>
      <c r="F16" s="227">
        <v>4302000</v>
      </c>
      <c r="G16" s="147"/>
      <c r="H16" s="159"/>
      <c r="I16" s="147"/>
      <c r="J16" s="267"/>
      <c r="K16" s="147"/>
      <c r="L16" s="267"/>
      <c r="M16" s="80"/>
      <c r="N16" s="140"/>
      <c r="O16" s="187">
        <f t="shared" si="1"/>
        <v>4302000</v>
      </c>
      <c r="P16" s="137"/>
    </row>
    <row r="17" spans="1:16" ht="15">
      <c r="A17" s="302">
        <v>42129</v>
      </c>
      <c r="B17" s="224" t="s">
        <v>105</v>
      </c>
      <c r="C17" s="227">
        <v>4392000</v>
      </c>
      <c r="D17" s="232"/>
      <c r="E17" s="232"/>
      <c r="F17" s="232"/>
      <c r="G17" s="227"/>
      <c r="H17" s="224"/>
      <c r="I17" s="227">
        <v>5000000</v>
      </c>
      <c r="J17" s="234">
        <v>42151</v>
      </c>
      <c r="K17" s="227">
        <v>1192000</v>
      </c>
      <c r="L17" s="234">
        <v>42151</v>
      </c>
      <c r="M17" s="232"/>
      <c r="N17" s="232"/>
      <c r="O17" s="187">
        <f t="shared" si="1"/>
        <v>-1800000</v>
      </c>
      <c r="P17" s="233"/>
    </row>
    <row r="18" spans="1:16" ht="15">
      <c r="A18" s="302">
        <v>42131</v>
      </c>
      <c r="B18" s="224" t="s">
        <v>93</v>
      </c>
      <c r="C18" s="227">
        <v>5110000</v>
      </c>
      <c r="D18" s="232"/>
      <c r="E18" s="232"/>
      <c r="F18" s="232"/>
      <c r="G18" s="227">
        <v>5438000</v>
      </c>
      <c r="H18" s="234">
        <v>42131</v>
      </c>
      <c r="I18" s="227"/>
      <c r="J18" s="234"/>
      <c r="K18" s="227"/>
      <c r="L18" s="234"/>
      <c r="M18" s="232"/>
      <c r="N18" s="232"/>
      <c r="O18" s="187">
        <f t="shared" si="1"/>
        <v>-328000</v>
      </c>
      <c r="P18" s="233"/>
    </row>
    <row r="19" spans="1:16" ht="15">
      <c r="A19" s="302">
        <v>42144</v>
      </c>
      <c r="B19" s="224" t="s">
        <v>122</v>
      </c>
      <c r="C19" s="227">
        <v>15774000</v>
      </c>
      <c r="D19" s="140"/>
      <c r="E19" s="140"/>
      <c r="F19" s="140"/>
      <c r="G19" s="147"/>
      <c r="H19" s="195"/>
      <c r="I19" s="147"/>
      <c r="J19" s="266"/>
      <c r="K19" s="147"/>
      <c r="L19" s="266"/>
      <c r="M19" s="80"/>
      <c r="N19" s="140"/>
      <c r="O19" s="187">
        <f t="shared" si="1"/>
        <v>15774000</v>
      </c>
      <c r="P19" s="137"/>
    </row>
    <row r="20" spans="1:16" ht="15">
      <c r="A20" s="302">
        <v>42150</v>
      </c>
      <c r="B20" s="224" t="s">
        <v>128</v>
      </c>
      <c r="C20" s="227"/>
      <c r="D20" s="158"/>
      <c r="E20" s="149"/>
      <c r="F20" s="227">
        <v>5646000</v>
      </c>
      <c r="G20" s="149"/>
      <c r="H20" s="160"/>
      <c r="I20" s="149"/>
      <c r="J20" s="268"/>
      <c r="K20" s="149"/>
      <c r="L20" s="268"/>
      <c r="M20" s="38"/>
      <c r="N20" s="38"/>
      <c r="O20" s="187">
        <f t="shared" si="1"/>
        <v>5646000</v>
      </c>
      <c r="P20" s="150"/>
    </row>
    <row r="21" spans="1:16" ht="15">
      <c r="A21" s="302">
        <v>42153</v>
      </c>
      <c r="B21" s="224" t="s">
        <v>128</v>
      </c>
      <c r="C21" s="227"/>
      <c r="D21" s="164"/>
      <c r="E21" s="165"/>
      <c r="F21" s="227">
        <v>17928000</v>
      </c>
      <c r="G21" s="149"/>
      <c r="H21" s="159"/>
      <c r="I21" s="147"/>
      <c r="J21" s="267"/>
      <c r="K21" s="147"/>
      <c r="L21" s="267"/>
      <c r="M21" s="80"/>
      <c r="N21" s="140"/>
      <c r="O21" s="187">
        <f t="shared" si="1"/>
        <v>17928000</v>
      </c>
      <c r="P21" s="137"/>
    </row>
    <row r="22" spans="1:16" ht="15">
      <c r="A22" s="302">
        <v>42156</v>
      </c>
      <c r="B22" s="224" t="s">
        <v>128</v>
      </c>
      <c r="C22" s="227"/>
      <c r="D22" s="149"/>
      <c r="E22" s="140"/>
      <c r="F22" s="227">
        <v>11952000</v>
      </c>
      <c r="G22" s="147"/>
      <c r="H22" s="195"/>
      <c r="I22" s="147"/>
      <c r="J22" s="266"/>
      <c r="K22" s="147"/>
      <c r="L22" s="266"/>
      <c r="M22" s="80"/>
      <c r="N22" s="140"/>
      <c r="O22" s="187">
        <f t="shared" si="1"/>
        <v>11952000</v>
      </c>
      <c r="P22" s="137"/>
    </row>
    <row r="23" spans="1:16" ht="12.75" customHeight="1">
      <c r="A23" s="302">
        <v>42156</v>
      </c>
      <c r="B23" s="224" t="s">
        <v>128</v>
      </c>
      <c r="C23" s="227"/>
      <c r="D23" s="140"/>
      <c r="E23" s="140"/>
      <c r="F23" s="227">
        <v>10296000</v>
      </c>
      <c r="G23" s="149"/>
      <c r="H23" s="195"/>
      <c r="I23" s="147"/>
      <c r="J23" s="266"/>
      <c r="K23" s="147"/>
      <c r="L23" s="266"/>
      <c r="M23" s="80"/>
      <c r="N23" s="140"/>
      <c r="O23" s="187">
        <f t="shared" si="1"/>
        <v>10296000</v>
      </c>
      <c r="P23" s="137"/>
    </row>
    <row r="24" spans="1:16" ht="15">
      <c r="A24" s="302">
        <v>42156</v>
      </c>
      <c r="B24" s="224" t="s">
        <v>128</v>
      </c>
      <c r="C24" s="227"/>
      <c r="D24" s="158"/>
      <c r="E24" s="149"/>
      <c r="F24" s="227">
        <v>11166000</v>
      </c>
      <c r="G24" s="149"/>
      <c r="H24" s="160"/>
      <c r="I24" s="149"/>
      <c r="J24" s="268"/>
      <c r="K24" s="149"/>
      <c r="L24" s="268"/>
      <c r="M24" s="38"/>
      <c r="N24" s="38"/>
      <c r="O24" s="187">
        <f t="shared" si="1"/>
        <v>11166000</v>
      </c>
      <c r="P24" s="150"/>
    </row>
    <row r="25" spans="1:16" ht="15">
      <c r="A25" s="302">
        <v>42156</v>
      </c>
      <c r="B25" s="224" t="s">
        <v>128</v>
      </c>
      <c r="C25" s="227"/>
      <c r="D25" s="155"/>
      <c r="E25" s="147"/>
      <c r="F25" s="227">
        <v>9296000</v>
      </c>
      <c r="G25" s="147"/>
      <c r="H25" s="159"/>
      <c r="I25" s="147"/>
      <c r="J25" s="267"/>
      <c r="K25" s="147"/>
      <c r="L25" s="267"/>
      <c r="M25" s="80"/>
      <c r="N25" s="140"/>
      <c r="O25" s="187">
        <f t="shared" si="1"/>
        <v>9296000</v>
      </c>
      <c r="P25" s="137"/>
    </row>
    <row r="26" spans="1:16" ht="15">
      <c r="A26" s="302">
        <v>42156</v>
      </c>
      <c r="B26" s="224" t="s">
        <v>128</v>
      </c>
      <c r="C26" s="227"/>
      <c r="D26" s="155"/>
      <c r="E26" s="147"/>
      <c r="F26" s="227">
        <v>11952000</v>
      </c>
      <c r="G26" s="147"/>
      <c r="H26" s="159"/>
      <c r="I26" s="147"/>
      <c r="J26" s="267"/>
      <c r="K26" s="147"/>
      <c r="L26" s="267"/>
      <c r="M26" s="80"/>
      <c r="N26" s="140"/>
      <c r="O26" s="187">
        <f t="shared" si="1"/>
        <v>11952000</v>
      </c>
      <c r="P26" s="137"/>
    </row>
    <row r="27" spans="1:16" ht="15">
      <c r="A27" s="302">
        <v>42158</v>
      </c>
      <c r="B27" s="224" t="s">
        <v>128</v>
      </c>
      <c r="C27" s="227"/>
      <c r="D27" s="155"/>
      <c r="E27" s="147"/>
      <c r="F27" s="227">
        <v>9462000</v>
      </c>
      <c r="G27" s="147"/>
      <c r="H27" s="159"/>
      <c r="I27" s="147"/>
      <c r="J27" s="267"/>
      <c r="K27" s="147"/>
      <c r="L27" s="267"/>
      <c r="M27" s="80"/>
      <c r="N27" s="140"/>
      <c r="O27" s="187">
        <f t="shared" si="1"/>
        <v>9462000</v>
      </c>
      <c r="P27" s="137"/>
    </row>
    <row r="28" spans="1:16" ht="15">
      <c r="A28" s="302">
        <v>42149</v>
      </c>
      <c r="B28" s="224" t="s">
        <v>87</v>
      </c>
      <c r="C28" s="227">
        <v>8532000</v>
      </c>
      <c r="D28" s="155"/>
      <c r="E28" s="147"/>
      <c r="F28" s="155"/>
      <c r="G28" s="147"/>
      <c r="H28" s="159"/>
      <c r="I28" s="147"/>
      <c r="J28" s="267"/>
      <c r="K28" s="147"/>
      <c r="L28" s="267"/>
      <c r="M28" s="80"/>
      <c r="N28" s="140"/>
      <c r="O28" s="187">
        <f t="shared" ref="O28" si="2">+C28+D28+E28+F28-G28-I28-K28-M28</f>
        <v>8532000</v>
      </c>
      <c r="P28" s="137"/>
    </row>
    <row r="29" spans="1:16" ht="15">
      <c r="A29" s="302">
        <v>42157</v>
      </c>
      <c r="B29" s="224" t="s">
        <v>87</v>
      </c>
      <c r="C29" s="227">
        <v>13103000</v>
      </c>
      <c r="D29" s="155"/>
      <c r="E29" s="147"/>
      <c r="F29" s="155"/>
      <c r="G29" s="147"/>
      <c r="H29" s="159"/>
      <c r="I29" s="147"/>
      <c r="J29" s="267"/>
      <c r="K29" s="147"/>
      <c r="L29" s="267"/>
      <c r="M29" s="80"/>
      <c r="N29" s="140"/>
      <c r="O29" s="187">
        <f>+C29+D29+E29+F29-G29-I29-K29-M29</f>
        <v>13103000</v>
      </c>
      <c r="P29" s="137"/>
    </row>
    <row r="30" spans="1:16" ht="15">
      <c r="A30" s="302">
        <v>42157</v>
      </c>
      <c r="B30" s="224" t="s">
        <v>87</v>
      </c>
      <c r="C30" s="227">
        <v>16614000</v>
      </c>
      <c r="D30" s="155"/>
      <c r="E30" s="147"/>
      <c r="F30" s="155"/>
      <c r="G30" s="147"/>
      <c r="H30" s="159"/>
      <c r="I30" s="147"/>
      <c r="J30" s="267"/>
      <c r="K30" s="147"/>
      <c r="L30" s="267"/>
      <c r="M30" s="80"/>
      <c r="N30" s="140"/>
      <c r="O30" s="187">
        <f>+C30+D30+E30+F30-G30-I30-K30-M30</f>
        <v>16614000</v>
      </c>
      <c r="P30" s="137"/>
    </row>
    <row r="31" spans="1:16" ht="15">
      <c r="A31" s="302">
        <v>42167</v>
      </c>
      <c r="B31" s="224" t="s">
        <v>87</v>
      </c>
      <c r="C31" s="227">
        <v>3963000</v>
      </c>
      <c r="D31" s="158"/>
      <c r="E31" s="149"/>
      <c r="F31" s="158"/>
      <c r="G31" s="149"/>
      <c r="H31" s="160"/>
      <c r="I31" s="149"/>
      <c r="J31" s="268"/>
      <c r="K31" s="149"/>
      <c r="L31" s="268"/>
      <c r="M31" s="38"/>
      <c r="N31" s="38"/>
      <c r="O31" s="187">
        <f>+C31+D31+E31+F31-G31-I31-K31-M31</f>
        <v>3963000</v>
      </c>
      <c r="P31" s="150"/>
    </row>
    <row r="32" spans="1:16" ht="15">
      <c r="A32" s="302">
        <v>42151</v>
      </c>
      <c r="B32" s="224" t="s">
        <v>130</v>
      </c>
      <c r="C32" s="227"/>
      <c r="D32" s="155"/>
      <c r="E32" s="227">
        <v>4740000</v>
      </c>
      <c r="F32" s="155"/>
      <c r="G32" s="147"/>
      <c r="H32" s="159"/>
      <c r="I32" s="147"/>
      <c r="J32" s="267"/>
      <c r="K32" s="147"/>
      <c r="L32" s="267"/>
      <c r="M32" s="80"/>
      <c r="N32" s="140"/>
      <c r="O32" s="187">
        <f>+C32+D32+E32+F32-G32-I32-K32-M32</f>
        <v>4740000</v>
      </c>
      <c r="P32" s="137" t="s">
        <v>129</v>
      </c>
    </row>
    <row r="33" spans="1:16" ht="15">
      <c r="A33" s="302">
        <v>42152</v>
      </c>
      <c r="B33" s="224" t="s">
        <v>94</v>
      </c>
      <c r="C33" s="227"/>
      <c r="D33" s="311"/>
      <c r="E33" s="140"/>
      <c r="F33" s="227">
        <v>16040000</v>
      </c>
      <c r="G33" s="147"/>
      <c r="H33" s="195"/>
      <c r="I33" s="147"/>
      <c r="J33" s="266"/>
      <c r="K33" s="147"/>
      <c r="L33" s="266"/>
      <c r="M33" s="80"/>
      <c r="N33" s="140"/>
      <c r="O33" s="187">
        <f>+C33+D33+E33+F33-G33-I33-K33-M33</f>
        <v>16040000</v>
      </c>
      <c r="P33" s="137"/>
    </row>
    <row r="34" spans="1:16" ht="15">
      <c r="A34" s="302">
        <v>42158</v>
      </c>
      <c r="B34" s="224" t="s">
        <v>136</v>
      </c>
      <c r="C34" s="227"/>
      <c r="D34" s="158"/>
      <c r="E34" s="149"/>
      <c r="F34" s="227">
        <v>300000</v>
      </c>
      <c r="G34" s="149"/>
      <c r="H34" s="160"/>
      <c r="I34" s="149"/>
      <c r="J34" s="268"/>
      <c r="K34" s="149"/>
      <c r="L34" s="268"/>
      <c r="M34" s="38"/>
      <c r="N34" s="38"/>
      <c r="O34" s="187">
        <f t="shared" ref="O34" si="3">+C34+D34+E34+F34-G34-I34-K34-M34</f>
        <v>300000</v>
      </c>
      <c r="P34" s="150"/>
    </row>
    <row r="35" spans="1:16" ht="15">
      <c r="A35" s="302">
        <v>42160</v>
      </c>
      <c r="B35" s="224" t="s">
        <v>132</v>
      </c>
      <c r="C35" s="227">
        <v>4554000</v>
      </c>
      <c r="D35" s="140"/>
      <c r="E35" s="140"/>
      <c r="F35" s="140"/>
      <c r="G35" s="147">
        <v>4554000</v>
      </c>
      <c r="H35" s="195">
        <v>42170</v>
      </c>
      <c r="I35" s="147"/>
      <c r="J35" s="266"/>
      <c r="K35" s="147"/>
      <c r="L35" s="266"/>
      <c r="M35" s="80"/>
      <c r="N35" s="140"/>
      <c r="O35" s="187">
        <f t="shared" ref="O35:O43" si="4">+C35+D35+E35+F35-G35-I35-K35-M35</f>
        <v>0</v>
      </c>
      <c r="P35" s="137"/>
    </row>
    <row r="36" spans="1:16" ht="15">
      <c r="A36" s="302">
        <v>42160</v>
      </c>
      <c r="B36" s="224" t="s">
        <v>138</v>
      </c>
      <c r="C36" s="227"/>
      <c r="D36" s="155"/>
      <c r="E36" s="147"/>
      <c r="F36" s="227">
        <v>8688000</v>
      </c>
      <c r="G36" s="147"/>
      <c r="H36" s="159"/>
      <c r="I36" s="147"/>
      <c r="J36" s="267"/>
      <c r="K36" s="147"/>
      <c r="L36" s="267"/>
      <c r="M36" s="80"/>
      <c r="N36" s="140"/>
      <c r="O36" s="187">
        <f t="shared" si="4"/>
        <v>8688000</v>
      </c>
      <c r="P36" s="137"/>
    </row>
    <row r="37" spans="1:16" ht="15">
      <c r="A37" s="302">
        <v>42161</v>
      </c>
      <c r="B37" s="224" t="s">
        <v>141</v>
      </c>
      <c r="C37" s="227"/>
      <c r="D37" s="158"/>
      <c r="E37" s="149"/>
      <c r="F37" s="227">
        <v>230000</v>
      </c>
      <c r="G37" s="149">
        <v>230000</v>
      </c>
      <c r="H37" s="160">
        <v>42171</v>
      </c>
      <c r="I37" s="149"/>
      <c r="J37" s="268"/>
      <c r="K37" s="149"/>
      <c r="L37" s="268"/>
      <c r="M37" s="38"/>
      <c r="N37" s="38"/>
      <c r="O37" s="187">
        <f t="shared" si="4"/>
        <v>0</v>
      </c>
      <c r="P37" s="150"/>
    </row>
    <row r="38" spans="1:16" ht="15">
      <c r="A38" s="302">
        <v>42163</v>
      </c>
      <c r="B38" s="224" t="s">
        <v>141</v>
      </c>
      <c r="C38" s="227"/>
      <c r="D38" s="140"/>
      <c r="E38" s="140"/>
      <c r="F38" s="227">
        <v>465000</v>
      </c>
      <c r="G38" s="147">
        <v>465000</v>
      </c>
      <c r="H38" s="195">
        <v>42171</v>
      </c>
      <c r="I38" s="147"/>
      <c r="J38" s="266"/>
      <c r="K38" s="147"/>
      <c r="L38" s="266"/>
      <c r="M38" s="80"/>
      <c r="N38" s="140"/>
      <c r="O38" s="187">
        <f t="shared" si="4"/>
        <v>0</v>
      </c>
      <c r="P38" s="137"/>
    </row>
    <row r="39" spans="1:16" ht="15">
      <c r="A39" s="302">
        <v>42161</v>
      </c>
      <c r="B39" s="224" t="s">
        <v>142</v>
      </c>
      <c r="C39" s="227"/>
      <c r="D39" s="155"/>
      <c r="E39" s="147"/>
      <c r="F39" s="227">
        <v>8664000</v>
      </c>
      <c r="G39" s="147">
        <v>8664000</v>
      </c>
      <c r="H39" s="159">
        <v>42173</v>
      </c>
      <c r="I39" s="147"/>
      <c r="J39" s="267"/>
      <c r="K39" s="147"/>
      <c r="L39" s="267"/>
      <c r="M39" s="80"/>
      <c r="N39" s="140"/>
      <c r="O39" s="187">
        <f t="shared" si="4"/>
        <v>0</v>
      </c>
      <c r="P39" s="137"/>
    </row>
    <row r="40" spans="1:16" ht="15">
      <c r="A40" s="302">
        <v>42161</v>
      </c>
      <c r="B40" s="224" t="s">
        <v>143</v>
      </c>
      <c r="C40" s="227"/>
      <c r="D40" s="155"/>
      <c r="E40" s="227">
        <v>33462000</v>
      </c>
      <c r="F40" s="155"/>
      <c r="G40" s="147"/>
      <c r="H40" s="159"/>
      <c r="I40" s="147"/>
      <c r="J40" s="267"/>
      <c r="K40" s="147"/>
      <c r="L40" s="267"/>
      <c r="M40" s="80"/>
      <c r="N40" s="140"/>
      <c r="O40" s="187">
        <f t="shared" si="4"/>
        <v>33462000</v>
      </c>
      <c r="P40" s="137" t="s">
        <v>139</v>
      </c>
    </row>
    <row r="41" spans="1:16" ht="15">
      <c r="A41" s="302">
        <v>42163</v>
      </c>
      <c r="B41" s="224" t="s">
        <v>95</v>
      </c>
      <c r="C41" s="227">
        <v>10366000</v>
      </c>
      <c r="D41" s="149"/>
      <c r="E41" s="147"/>
      <c r="F41" s="155"/>
      <c r="G41" s="147"/>
      <c r="H41" s="159"/>
      <c r="I41" s="147"/>
      <c r="J41" s="267"/>
      <c r="K41" s="147"/>
      <c r="L41" s="267"/>
      <c r="M41" s="80"/>
      <c r="N41" s="140"/>
      <c r="O41" s="187">
        <f t="shared" si="4"/>
        <v>10366000</v>
      </c>
      <c r="P41" s="137"/>
    </row>
    <row r="42" spans="1:16" ht="15">
      <c r="A42" s="302">
        <v>42166</v>
      </c>
      <c r="B42" s="224" t="s">
        <v>95</v>
      </c>
      <c r="C42" s="227">
        <v>10264000</v>
      </c>
      <c r="D42" s="155"/>
      <c r="E42" s="147"/>
      <c r="F42" s="155"/>
      <c r="G42" s="147"/>
      <c r="H42" s="159"/>
      <c r="I42" s="147"/>
      <c r="J42" s="267"/>
      <c r="K42" s="147"/>
      <c r="L42" s="267"/>
      <c r="M42" s="80"/>
      <c r="N42" s="140"/>
      <c r="O42" s="187">
        <f t="shared" si="4"/>
        <v>10264000</v>
      </c>
      <c r="P42" s="137"/>
    </row>
    <row r="43" spans="1:16" ht="15">
      <c r="A43" s="302">
        <v>42168</v>
      </c>
      <c r="B43" s="224" t="s">
        <v>95</v>
      </c>
      <c r="C43" s="227">
        <v>8674000</v>
      </c>
      <c r="D43" s="155"/>
      <c r="E43" s="147"/>
      <c r="F43" s="155"/>
      <c r="G43" s="147"/>
      <c r="H43" s="159"/>
      <c r="I43" s="147"/>
      <c r="J43" s="267"/>
      <c r="K43" s="147"/>
      <c r="L43" s="267"/>
      <c r="M43" s="80"/>
      <c r="N43" s="140"/>
      <c r="O43" s="187">
        <f t="shared" si="4"/>
        <v>8674000</v>
      </c>
      <c r="P43" s="137"/>
    </row>
    <row r="44" spans="1:16" ht="15">
      <c r="A44" s="302">
        <v>42164</v>
      </c>
      <c r="B44" s="224" t="s">
        <v>146</v>
      </c>
      <c r="C44" s="227"/>
      <c r="D44" s="140"/>
      <c r="E44" s="140"/>
      <c r="F44" s="227">
        <v>1530000</v>
      </c>
      <c r="G44" s="147"/>
      <c r="H44" s="195"/>
      <c r="I44" s="147"/>
      <c r="J44" s="266"/>
      <c r="K44" s="147"/>
      <c r="L44" s="266"/>
      <c r="M44" s="80"/>
      <c r="N44" s="140"/>
      <c r="O44" s="187">
        <f t="shared" ref="O44:O45" si="5">+C44+D44+E44+F44-G44-I44-K44-M44</f>
        <v>1530000</v>
      </c>
      <c r="P44" s="137"/>
    </row>
    <row r="45" spans="1:16" ht="15">
      <c r="A45" s="302">
        <v>42165</v>
      </c>
      <c r="B45" s="224" t="s">
        <v>147</v>
      </c>
      <c r="C45" s="227"/>
      <c r="D45" s="155"/>
      <c r="E45" s="227">
        <v>35490000</v>
      </c>
      <c r="F45" s="155"/>
      <c r="G45" s="147"/>
      <c r="H45" s="159"/>
      <c r="I45" s="147"/>
      <c r="J45" s="267"/>
      <c r="K45" s="147"/>
      <c r="L45" s="267"/>
      <c r="M45" s="80"/>
      <c r="N45" s="140"/>
      <c r="O45" s="187">
        <f t="shared" si="5"/>
        <v>35490000</v>
      </c>
      <c r="P45" s="137" t="s">
        <v>148</v>
      </c>
    </row>
    <row r="46" spans="1:16" ht="15.75" thickBot="1">
      <c r="A46" s="303">
        <v>42168</v>
      </c>
      <c r="B46" s="226" t="s">
        <v>119</v>
      </c>
      <c r="C46" s="228"/>
      <c r="D46" s="228">
        <v>3900000</v>
      </c>
      <c r="E46" s="148"/>
      <c r="F46" s="156"/>
      <c r="G46" s="148">
        <v>3870000</v>
      </c>
      <c r="H46" s="252">
        <v>42170</v>
      </c>
      <c r="I46" s="148">
        <v>30000</v>
      </c>
      <c r="J46" s="272">
        <v>42170</v>
      </c>
      <c r="K46" s="148"/>
      <c r="L46" s="272"/>
      <c r="M46" s="251"/>
      <c r="N46" s="141"/>
      <c r="O46" s="199">
        <f>+C46+D46+E46+F46-G46-I46-K46-M46</f>
        <v>0</v>
      </c>
      <c r="P46" s="139"/>
    </row>
    <row r="47" spans="1:16" ht="15">
      <c r="A47" s="262">
        <v>42170</v>
      </c>
      <c r="B47" s="249" t="s">
        <v>166</v>
      </c>
      <c r="C47" s="250">
        <v>780000</v>
      </c>
      <c r="D47" s="244"/>
      <c r="E47" s="237"/>
      <c r="F47" s="244"/>
      <c r="G47" s="237"/>
      <c r="H47" s="245"/>
      <c r="I47" s="237"/>
      <c r="J47" s="270"/>
      <c r="K47" s="237"/>
      <c r="L47" s="270"/>
      <c r="M47" s="246"/>
      <c r="N47" s="246"/>
      <c r="O47" s="198">
        <f t="shared" ref="O47:O105" si="6">+C47+D47+E47+F47-G47-I47-K47-M47</f>
        <v>780000</v>
      </c>
      <c r="P47" s="247"/>
    </row>
    <row r="48" spans="1:16" ht="15">
      <c r="A48" s="263">
        <v>42170</v>
      </c>
      <c r="B48" s="224" t="s">
        <v>166</v>
      </c>
      <c r="C48" s="227">
        <v>2360000</v>
      </c>
      <c r="D48" s="158"/>
      <c r="E48" s="149"/>
      <c r="F48" s="158"/>
      <c r="G48" s="149"/>
      <c r="H48" s="160"/>
      <c r="I48" s="149"/>
      <c r="J48" s="268"/>
      <c r="K48" s="149"/>
      <c r="L48" s="268"/>
      <c r="M48" s="38"/>
      <c r="N48" s="38"/>
      <c r="O48" s="187">
        <f t="shared" si="6"/>
        <v>2360000</v>
      </c>
      <c r="P48" s="150"/>
    </row>
    <row r="49" spans="1:16" ht="15">
      <c r="A49" s="263">
        <v>42170</v>
      </c>
      <c r="B49" s="224" t="s">
        <v>132</v>
      </c>
      <c r="C49" s="227">
        <v>12600000</v>
      </c>
      <c r="D49" s="158"/>
      <c r="E49" s="149"/>
      <c r="F49" s="158"/>
      <c r="G49" s="149">
        <v>12600000</v>
      </c>
      <c r="H49" s="160">
        <v>42186</v>
      </c>
      <c r="I49" s="149"/>
      <c r="J49" s="268"/>
      <c r="K49" s="149"/>
      <c r="L49" s="268"/>
      <c r="M49" s="38"/>
      <c r="N49" s="38"/>
      <c r="O49" s="187">
        <f t="shared" si="6"/>
        <v>0</v>
      </c>
      <c r="P49" s="150"/>
    </row>
    <row r="50" spans="1:16" ht="15">
      <c r="A50" s="263">
        <v>42170</v>
      </c>
      <c r="B50" s="224" t="s">
        <v>140</v>
      </c>
      <c r="C50" s="227">
        <v>3870000</v>
      </c>
      <c r="D50" s="158"/>
      <c r="E50" s="149"/>
      <c r="F50" s="158"/>
      <c r="G50" s="149"/>
      <c r="H50" s="160"/>
      <c r="I50" s="149"/>
      <c r="J50" s="268"/>
      <c r="K50" s="149"/>
      <c r="L50" s="268"/>
      <c r="M50" s="38"/>
      <c r="N50" s="38"/>
      <c r="O50" s="187">
        <f t="shared" si="6"/>
        <v>3870000</v>
      </c>
      <c r="P50" s="150"/>
    </row>
    <row r="51" spans="1:16" ht="15">
      <c r="A51" s="263">
        <v>42170</v>
      </c>
      <c r="B51" s="224" t="s">
        <v>167</v>
      </c>
      <c r="C51" s="227">
        <v>4080000</v>
      </c>
      <c r="D51" s="155"/>
      <c r="E51" s="147"/>
      <c r="F51" s="155"/>
      <c r="G51" s="147"/>
      <c r="H51" s="159"/>
      <c r="I51" s="147"/>
      <c r="J51" s="267"/>
      <c r="K51" s="147"/>
      <c r="L51" s="267"/>
      <c r="M51" s="80"/>
      <c r="N51" s="140"/>
      <c r="O51" s="187">
        <f t="shared" si="6"/>
        <v>4080000</v>
      </c>
      <c r="P51" s="137"/>
    </row>
    <row r="52" spans="1:16" ht="15">
      <c r="A52" s="263">
        <v>42170</v>
      </c>
      <c r="B52" s="224" t="s">
        <v>168</v>
      </c>
      <c r="C52" s="227"/>
      <c r="D52" s="227">
        <v>1400000</v>
      </c>
      <c r="E52" s="149"/>
      <c r="F52" s="158"/>
      <c r="G52" s="149"/>
      <c r="H52" s="160"/>
      <c r="I52" s="149"/>
      <c r="J52" s="268"/>
      <c r="K52" s="149"/>
      <c r="L52" s="268"/>
      <c r="M52" s="38"/>
      <c r="N52" s="38"/>
      <c r="O52" s="187">
        <f t="shared" si="6"/>
        <v>1400000</v>
      </c>
      <c r="P52" s="150"/>
    </row>
    <row r="53" spans="1:16" ht="15">
      <c r="A53" s="263">
        <v>42170</v>
      </c>
      <c r="B53" s="224" t="s">
        <v>169</v>
      </c>
      <c r="C53" s="227"/>
      <c r="D53" s="227">
        <v>1260000</v>
      </c>
      <c r="E53" s="149"/>
      <c r="F53" s="158"/>
      <c r="G53" s="149"/>
      <c r="H53" s="160"/>
      <c r="I53" s="149"/>
      <c r="J53" s="268"/>
      <c r="K53" s="149"/>
      <c r="L53" s="268"/>
      <c r="M53" s="38"/>
      <c r="N53" s="38"/>
      <c r="O53" s="187">
        <f t="shared" si="6"/>
        <v>1260000</v>
      </c>
      <c r="P53" s="150"/>
    </row>
    <row r="54" spans="1:16" ht="15">
      <c r="A54" s="263">
        <v>42170</v>
      </c>
      <c r="B54" s="224" t="s">
        <v>137</v>
      </c>
      <c r="C54" s="227"/>
      <c r="D54" s="227">
        <v>39426000</v>
      </c>
      <c r="E54" s="149"/>
      <c r="F54" s="158"/>
      <c r="G54" s="149"/>
      <c r="H54" s="160"/>
      <c r="I54" s="149"/>
      <c r="J54" s="268"/>
      <c r="K54" s="149"/>
      <c r="L54" s="268"/>
      <c r="M54" s="38"/>
      <c r="N54" s="38"/>
      <c r="O54" s="187">
        <f t="shared" si="6"/>
        <v>39426000</v>
      </c>
      <c r="P54" s="150"/>
    </row>
    <row r="55" spans="1:16" ht="15">
      <c r="A55" s="263">
        <v>42170</v>
      </c>
      <c r="B55" s="224" t="s">
        <v>119</v>
      </c>
      <c r="C55" s="227"/>
      <c r="D55" s="227">
        <v>3636000</v>
      </c>
      <c r="E55" s="149"/>
      <c r="F55" s="158"/>
      <c r="G55" s="149"/>
      <c r="H55" s="160"/>
      <c r="I55" s="149"/>
      <c r="J55" s="268"/>
      <c r="K55" s="149"/>
      <c r="L55" s="268"/>
      <c r="M55" s="38"/>
      <c r="N55" s="38"/>
      <c r="O55" s="187">
        <f t="shared" si="6"/>
        <v>3636000</v>
      </c>
      <c r="P55" s="150"/>
    </row>
    <row r="56" spans="1:16" ht="15.75" thickBot="1">
      <c r="A56" s="264">
        <v>42170</v>
      </c>
      <c r="B56" s="226" t="s">
        <v>170</v>
      </c>
      <c r="C56" s="228"/>
      <c r="D56" s="228">
        <v>3000000</v>
      </c>
      <c r="E56" s="205"/>
      <c r="F56" s="201"/>
      <c r="G56" s="205"/>
      <c r="H56" s="200"/>
      <c r="I56" s="205"/>
      <c r="J56" s="269"/>
      <c r="K56" s="205"/>
      <c r="L56" s="269"/>
      <c r="M56" s="202"/>
      <c r="N56" s="202"/>
      <c r="O56" s="199">
        <f t="shared" si="6"/>
        <v>3000000</v>
      </c>
      <c r="P56" s="203"/>
    </row>
    <row r="57" spans="1:16" ht="15">
      <c r="A57" s="262">
        <v>42171</v>
      </c>
      <c r="B57" s="249" t="s">
        <v>190</v>
      </c>
      <c r="C57" s="250">
        <v>2040000</v>
      </c>
      <c r="D57" s="250"/>
      <c r="E57" s="237"/>
      <c r="F57" s="244"/>
      <c r="G57" s="237"/>
      <c r="H57" s="245"/>
      <c r="I57" s="237"/>
      <c r="J57" s="270"/>
      <c r="K57" s="237"/>
      <c r="L57" s="270"/>
      <c r="M57" s="246"/>
      <c r="N57" s="246"/>
      <c r="O57" s="198">
        <f t="shared" si="6"/>
        <v>2040000</v>
      </c>
      <c r="P57" s="247"/>
    </row>
    <row r="58" spans="1:16" ht="15">
      <c r="A58" s="263">
        <v>42171</v>
      </c>
      <c r="B58" s="224" t="s">
        <v>191</v>
      </c>
      <c r="C58" s="227">
        <v>3270000</v>
      </c>
      <c r="D58" s="227"/>
      <c r="E58" s="149"/>
      <c r="F58" s="158"/>
      <c r="G58" s="149"/>
      <c r="H58" s="160"/>
      <c r="I58" s="149"/>
      <c r="J58" s="268"/>
      <c r="K58" s="149"/>
      <c r="L58" s="268"/>
      <c r="M58" s="38"/>
      <c r="N58" s="38"/>
      <c r="O58" s="187">
        <f t="shared" si="6"/>
        <v>3270000</v>
      </c>
      <c r="P58" s="150"/>
    </row>
    <row r="59" spans="1:16" ht="15">
      <c r="A59" s="263">
        <v>42171</v>
      </c>
      <c r="B59" s="224" t="s">
        <v>192</v>
      </c>
      <c r="C59" s="227">
        <v>6720000</v>
      </c>
      <c r="D59" s="227"/>
      <c r="E59" s="149"/>
      <c r="F59" s="158"/>
      <c r="G59" s="149"/>
      <c r="H59" s="160"/>
      <c r="I59" s="149"/>
      <c r="J59" s="268"/>
      <c r="K59" s="149"/>
      <c r="L59" s="268"/>
      <c r="M59" s="38"/>
      <c r="N59" s="38"/>
      <c r="O59" s="187">
        <f t="shared" si="6"/>
        <v>6720000</v>
      </c>
      <c r="P59" s="150"/>
    </row>
    <row r="60" spans="1:16" ht="15">
      <c r="A60" s="263">
        <v>42171</v>
      </c>
      <c r="B60" s="224" t="s">
        <v>193</v>
      </c>
      <c r="C60" s="227">
        <v>360000</v>
      </c>
      <c r="D60" s="227"/>
      <c r="E60" s="149"/>
      <c r="F60" s="158"/>
      <c r="G60" s="149"/>
      <c r="H60" s="160"/>
      <c r="I60" s="149"/>
      <c r="J60" s="268"/>
      <c r="K60" s="149"/>
      <c r="L60" s="268"/>
      <c r="M60" s="38"/>
      <c r="N60" s="38"/>
      <c r="O60" s="187">
        <f t="shared" si="6"/>
        <v>360000</v>
      </c>
      <c r="P60" s="150"/>
    </row>
    <row r="61" spans="1:16" ht="15">
      <c r="A61" s="263">
        <v>42171</v>
      </c>
      <c r="B61" s="224" t="s">
        <v>145</v>
      </c>
      <c r="C61" s="227">
        <v>8514000</v>
      </c>
      <c r="D61" s="227"/>
      <c r="E61" s="149"/>
      <c r="F61" s="158"/>
      <c r="G61" s="149"/>
      <c r="H61" s="160"/>
      <c r="I61" s="149"/>
      <c r="J61" s="268"/>
      <c r="K61" s="149"/>
      <c r="L61" s="268"/>
      <c r="M61" s="38"/>
      <c r="N61" s="38"/>
      <c r="O61" s="187">
        <f t="shared" si="6"/>
        <v>8514000</v>
      </c>
      <c r="P61" s="150"/>
    </row>
    <row r="62" spans="1:16" ht="15">
      <c r="A62" s="263">
        <v>42171</v>
      </c>
      <c r="B62" s="224" t="s">
        <v>110</v>
      </c>
      <c r="C62" s="227">
        <v>8908000</v>
      </c>
      <c r="D62" s="227"/>
      <c r="E62" s="149"/>
      <c r="F62" s="158"/>
      <c r="G62" s="149"/>
      <c r="H62" s="160"/>
      <c r="I62" s="149"/>
      <c r="J62" s="268"/>
      <c r="K62" s="149"/>
      <c r="L62" s="268"/>
      <c r="M62" s="38"/>
      <c r="N62" s="38"/>
      <c r="O62" s="187">
        <f t="shared" si="6"/>
        <v>8908000</v>
      </c>
      <c r="P62" s="150"/>
    </row>
    <row r="63" spans="1:16" ht="15">
      <c r="A63" s="263">
        <v>42171</v>
      </c>
      <c r="B63" s="224" t="s">
        <v>194</v>
      </c>
      <c r="C63" s="227">
        <v>11952000</v>
      </c>
      <c r="D63" s="227"/>
      <c r="E63" s="149"/>
      <c r="F63" s="158"/>
      <c r="G63" s="149"/>
      <c r="H63" s="160"/>
      <c r="I63" s="149"/>
      <c r="J63" s="268"/>
      <c r="K63" s="149"/>
      <c r="L63" s="268"/>
      <c r="M63" s="38"/>
      <c r="N63" s="38"/>
      <c r="O63" s="187">
        <f t="shared" si="6"/>
        <v>11952000</v>
      </c>
      <c r="P63" s="150"/>
    </row>
    <row r="64" spans="1:16" ht="15">
      <c r="A64" s="263">
        <v>42171</v>
      </c>
      <c r="B64" s="224" t="s">
        <v>96</v>
      </c>
      <c r="C64" s="227">
        <v>2988000</v>
      </c>
      <c r="D64" s="227"/>
      <c r="E64" s="149"/>
      <c r="F64" s="158"/>
      <c r="G64" s="149"/>
      <c r="H64" s="160"/>
      <c r="I64" s="149"/>
      <c r="J64" s="268"/>
      <c r="K64" s="149"/>
      <c r="L64" s="268"/>
      <c r="M64" s="38"/>
      <c r="N64" s="38"/>
      <c r="O64" s="187">
        <f t="shared" si="6"/>
        <v>2988000</v>
      </c>
      <c r="P64" s="150"/>
    </row>
    <row r="65" spans="1:16" ht="15">
      <c r="A65" s="263">
        <v>42171</v>
      </c>
      <c r="B65" s="224" t="s">
        <v>84</v>
      </c>
      <c r="C65" s="227">
        <v>8561000</v>
      </c>
      <c r="D65" s="227"/>
      <c r="E65" s="149"/>
      <c r="F65" s="158"/>
      <c r="G65" s="149"/>
      <c r="H65" s="160"/>
      <c r="I65" s="149"/>
      <c r="J65" s="268"/>
      <c r="K65" s="149"/>
      <c r="L65" s="268"/>
      <c r="M65" s="38"/>
      <c r="N65" s="38"/>
      <c r="O65" s="187">
        <f t="shared" si="6"/>
        <v>8561000</v>
      </c>
      <c r="P65" s="150"/>
    </row>
    <row r="66" spans="1:16" ht="15">
      <c r="A66" s="263">
        <v>42171</v>
      </c>
      <c r="B66" s="224" t="s">
        <v>195</v>
      </c>
      <c r="C66" s="227"/>
      <c r="D66" s="227">
        <v>7650000</v>
      </c>
      <c r="E66" s="149"/>
      <c r="F66" s="158"/>
      <c r="G66" s="149"/>
      <c r="H66" s="160"/>
      <c r="I66" s="149"/>
      <c r="J66" s="268"/>
      <c r="K66" s="149"/>
      <c r="L66" s="268"/>
      <c r="M66" s="38"/>
      <c r="N66" s="38"/>
      <c r="O66" s="187">
        <f t="shared" si="6"/>
        <v>7650000</v>
      </c>
      <c r="P66" s="150"/>
    </row>
    <row r="67" spans="1:16" ht="15">
      <c r="A67" s="263">
        <v>42171</v>
      </c>
      <c r="B67" s="224" t="s">
        <v>196</v>
      </c>
      <c r="C67" s="227"/>
      <c r="D67" s="227">
        <v>1560000</v>
      </c>
      <c r="E67" s="149"/>
      <c r="F67" s="158"/>
      <c r="G67" s="149"/>
      <c r="H67" s="160"/>
      <c r="I67" s="149"/>
      <c r="J67" s="268"/>
      <c r="K67" s="149"/>
      <c r="L67" s="268"/>
      <c r="M67" s="38"/>
      <c r="N67" s="38"/>
      <c r="O67" s="187">
        <f t="shared" si="6"/>
        <v>1560000</v>
      </c>
      <c r="P67" s="150"/>
    </row>
    <row r="68" spans="1:16" ht="15">
      <c r="A68" s="263">
        <v>42171</v>
      </c>
      <c r="B68" s="224" t="s">
        <v>197</v>
      </c>
      <c r="C68" s="227"/>
      <c r="D68" s="227">
        <v>2040000</v>
      </c>
      <c r="E68" s="149"/>
      <c r="F68" s="158"/>
      <c r="G68" s="149"/>
      <c r="H68" s="160"/>
      <c r="I68" s="149"/>
      <c r="J68" s="268"/>
      <c r="K68" s="149"/>
      <c r="L68" s="268"/>
      <c r="M68" s="38"/>
      <c r="N68" s="38"/>
      <c r="O68" s="187">
        <f t="shared" si="6"/>
        <v>2040000</v>
      </c>
      <c r="P68" s="150"/>
    </row>
    <row r="69" spans="1:16" ht="15">
      <c r="A69" s="263">
        <v>42171</v>
      </c>
      <c r="B69" s="224" t="s">
        <v>198</v>
      </c>
      <c r="C69" s="227"/>
      <c r="D69" s="227">
        <v>3900000</v>
      </c>
      <c r="E69" s="149"/>
      <c r="F69" s="158"/>
      <c r="G69" s="149"/>
      <c r="H69" s="160"/>
      <c r="I69" s="149"/>
      <c r="J69" s="268"/>
      <c r="K69" s="149"/>
      <c r="L69" s="268"/>
      <c r="M69" s="38"/>
      <c r="N69" s="38"/>
      <c r="O69" s="187">
        <f t="shared" si="6"/>
        <v>3900000</v>
      </c>
      <c r="P69" s="150"/>
    </row>
    <row r="70" spans="1:16" ht="15.75" thickBot="1">
      <c r="A70" s="264">
        <v>42171</v>
      </c>
      <c r="B70" s="226" t="s">
        <v>119</v>
      </c>
      <c r="C70" s="228"/>
      <c r="D70" s="228">
        <v>3870000</v>
      </c>
      <c r="E70" s="205"/>
      <c r="F70" s="201"/>
      <c r="G70" s="205"/>
      <c r="H70" s="200"/>
      <c r="I70" s="205"/>
      <c r="J70" s="269"/>
      <c r="K70" s="205"/>
      <c r="L70" s="269"/>
      <c r="M70" s="202"/>
      <c r="N70" s="202"/>
      <c r="O70" s="199">
        <f t="shared" si="6"/>
        <v>3870000</v>
      </c>
      <c r="P70" s="203"/>
    </row>
    <row r="71" spans="1:16" ht="12.75" customHeight="1">
      <c r="A71" s="262">
        <v>42172</v>
      </c>
      <c r="B71" s="249" t="s">
        <v>202</v>
      </c>
      <c r="C71" s="250">
        <v>5574000</v>
      </c>
      <c r="D71" s="250"/>
      <c r="E71" s="237"/>
      <c r="F71" s="244"/>
      <c r="G71" s="237"/>
      <c r="H71" s="245"/>
      <c r="I71" s="237"/>
      <c r="J71" s="270"/>
      <c r="K71" s="237"/>
      <c r="L71" s="270"/>
      <c r="M71" s="246"/>
      <c r="N71" s="246"/>
      <c r="O71" s="198">
        <f t="shared" si="6"/>
        <v>5574000</v>
      </c>
      <c r="P71" s="247"/>
    </row>
    <row r="72" spans="1:16" ht="15">
      <c r="A72" s="263">
        <v>42172</v>
      </c>
      <c r="B72" s="224" t="s">
        <v>95</v>
      </c>
      <c r="C72" s="227">
        <v>16320000</v>
      </c>
      <c r="D72" s="227"/>
      <c r="E72" s="149"/>
      <c r="F72" s="158"/>
      <c r="G72" s="149"/>
      <c r="H72" s="160"/>
      <c r="I72" s="149"/>
      <c r="J72" s="268"/>
      <c r="K72" s="149"/>
      <c r="L72" s="268"/>
      <c r="M72" s="38"/>
      <c r="N72" s="38"/>
      <c r="O72" s="187">
        <f t="shared" si="6"/>
        <v>16320000</v>
      </c>
      <c r="P72" s="150"/>
    </row>
    <row r="73" spans="1:16" ht="15">
      <c r="A73" s="263">
        <v>42172</v>
      </c>
      <c r="B73" s="224" t="s">
        <v>203</v>
      </c>
      <c r="C73" s="227">
        <v>3600000</v>
      </c>
      <c r="D73" s="227"/>
      <c r="E73" s="149"/>
      <c r="F73" s="158"/>
      <c r="G73" s="149"/>
      <c r="H73" s="160"/>
      <c r="I73" s="149"/>
      <c r="J73" s="268"/>
      <c r="K73" s="149"/>
      <c r="L73" s="268"/>
      <c r="M73" s="38"/>
      <c r="N73" s="38"/>
      <c r="O73" s="187">
        <f t="shared" si="6"/>
        <v>3600000</v>
      </c>
      <c r="P73" s="150"/>
    </row>
    <row r="74" spans="1:16" ht="15">
      <c r="A74" s="263">
        <v>42172</v>
      </c>
      <c r="B74" s="224" t="s">
        <v>204</v>
      </c>
      <c r="C74" s="227">
        <v>12948000</v>
      </c>
      <c r="D74" s="227"/>
      <c r="E74" s="149"/>
      <c r="F74" s="158"/>
      <c r="G74" s="149"/>
      <c r="H74" s="160"/>
      <c r="I74" s="149"/>
      <c r="J74" s="268"/>
      <c r="K74" s="149"/>
      <c r="L74" s="268"/>
      <c r="M74" s="38"/>
      <c r="N74" s="38"/>
      <c r="O74" s="187">
        <f t="shared" si="6"/>
        <v>12948000</v>
      </c>
      <c r="P74" s="150"/>
    </row>
    <row r="75" spans="1:16" ht="15">
      <c r="A75" s="263">
        <v>42172</v>
      </c>
      <c r="B75" s="224" t="s">
        <v>167</v>
      </c>
      <c r="C75" s="227">
        <v>3900000</v>
      </c>
      <c r="D75" s="227"/>
      <c r="E75" s="149"/>
      <c r="F75" s="158"/>
      <c r="G75" s="149"/>
      <c r="H75" s="160"/>
      <c r="I75" s="149"/>
      <c r="J75" s="268"/>
      <c r="K75" s="149"/>
      <c r="L75" s="268"/>
      <c r="M75" s="38"/>
      <c r="N75" s="38"/>
      <c r="O75" s="187">
        <f t="shared" si="6"/>
        <v>3900000</v>
      </c>
      <c r="P75" s="150"/>
    </row>
    <row r="76" spans="1:16" ht="15">
      <c r="A76" s="263">
        <v>42172</v>
      </c>
      <c r="B76" s="224" t="s">
        <v>205</v>
      </c>
      <c r="C76" s="227">
        <v>696000</v>
      </c>
      <c r="D76" s="227"/>
      <c r="E76" s="149"/>
      <c r="F76" s="158"/>
      <c r="G76" s="149"/>
      <c r="H76" s="160"/>
      <c r="I76" s="149"/>
      <c r="J76" s="268"/>
      <c r="K76" s="149"/>
      <c r="L76" s="268"/>
      <c r="M76" s="38"/>
      <c r="N76" s="38"/>
      <c r="O76" s="187">
        <f t="shared" si="6"/>
        <v>696000</v>
      </c>
      <c r="P76" s="150"/>
    </row>
    <row r="77" spans="1:16" ht="15">
      <c r="A77" s="263">
        <v>42172</v>
      </c>
      <c r="B77" s="224" t="s">
        <v>118</v>
      </c>
      <c r="C77" s="227">
        <v>4980000</v>
      </c>
      <c r="D77" s="227"/>
      <c r="E77" s="149"/>
      <c r="F77" s="158"/>
      <c r="G77" s="149"/>
      <c r="H77" s="160"/>
      <c r="I77" s="149"/>
      <c r="J77" s="268"/>
      <c r="K77" s="149"/>
      <c r="L77" s="268"/>
      <c r="M77" s="38"/>
      <c r="N77" s="38"/>
      <c r="O77" s="187">
        <f t="shared" si="6"/>
        <v>4980000</v>
      </c>
      <c r="P77" s="150"/>
    </row>
    <row r="78" spans="1:16" ht="15">
      <c r="A78" s="263">
        <v>42172</v>
      </c>
      <c r="B78" s="224" t="s">
        <v>206</v>
      </c>
      <c r="C78" s="227"/>
      <c r="D78" s="227">
        <v>400000</v>
      </c>
      <c r="E78" s="149"/>
      <c r="F78" s="158"/>
      <c r="G78" s="149"/>
      <c r="H78" s="160"/>
      <c r="I78" s="149"/>
      <c r="J78" s="268"/>
      <c r="K78" s="149"/>
      <c r="L78" s="268"/>
      <c r="M78" s="38"/>
      <c r="N78" s="38"/>
      <c r="O78" s="187">
        <f t="shared" si="6"/>
        <v>400000</v>
      </c>
      <c r="P78" s="150"/>
    </row>
    <row r="79" spans="1:16" ht="15">
      <c r="A79" s="263">
        <v>42172</v>
      </c>
      <c r="B79" s="224" t="s">
        <v>207</v>
      </c>
      <c r="C79" s="227"/>
      <c r="D79" s="227">
        <v>7740000</v>
      </c>
      <c r="E79" s="149"/>
      <c r="F79" s="158"/>
      <c r="G79" s="149"/>
      <c r="H79" s="160"/>
      <c r="I79" s="149"/>
      <c r="J79" s="268"/>
      <c r="K79" s="149"/>
      <c r="L79" s="268"/>
      <c r="M79" s="38"/>
      <c r="N79" s="38"/>
      <c r="O79" s="187">
        <f t="shared" si="6"/>
        <v>7740000</v>
      </c>
      <c r="P79" s="150"/>
    </row>
    <row r="80" spans="1:16" ht="15">
      <c r="A80" s="263">
        <v>42172</v>
      </c>
      <c r="B80" s="224" t="s">
        <v>208</v>
      </c>
      <c r="C80" s="227"/>
      <c r="D80" s="227">
        <v>7470000</v>
      </c>
      <c r="E80" s="149"/>
      <c r="F80" s="158"/>
      <c r="G80" s="149"/>
      <c r="H80" s="160"/>
      <c r="I80" s="149"/>
      <c r="J80" s="268"/>
      <c r="K80" s="149"/>
      <c r="L80" s="268"/>
      <c r="M80" s="38"/>
      <c r="N80" s="38"/>
      <c r="O80" s="187">
        <f t="shared" si="6"/>
        <v>7470000</v>
      </c>
      <c r="P80" s="150"/>
    </row>
    <row r="81" spans="1:16" ht="15">
      <c r="A81" s="263">
        <v>42172</v>
      </c>
      <c r="B81" s="224" t="s">
        <v>126</v>
      </c>
      <c r="C81" s="227"/>
      <c r="D81" s="227">
        <v>5418000</v>
      </c>
      <c r="E81" s="149"/>
      <c r="F81" s="158"/>
      <c r="G81" s="149"/>
      <c r="H81" s="160"/>
      <c r="I81" s="149"/>
      <c r="J81" s="268"/>
      <c r="K81" s="149"/>
      <c r="L81" s="268"/>
      <c r="M81" s="38"/>
      <c r="N81" s="38"/>
      <c r="O81" s="187">
        <f t="shared" si="6"/>
        <v>5418000</v>
      </c>
      <c r="P81" s="150"/>
    </row>
    <row r="82" spans="1:16" ht="15.75" thickBot="1">
      <c r="A82" s="264">
        <v>42172</v>
      </c>
      <c r="B82" s="226" t="s">
        <v>209</v>
      </c>
      <c r="C82" s="228"/>
      <c r="D82" s="201"/>
      <c r="E82" s="228">
        <v>9000000</v>
      </c>
      <c r="F82" s="201"/>
      <c r="G82" s="205"/>
      <c r="H82" s="200"/>
      <c r="I82" s="205"/>
      <c r="J82" s="269"/>
      <c r="K82" s="205"/>
      <c r="L82" s="269"/>
      <c r="M82" s="202"/>
      <c r="N82" s="202"/>
      <c r="O82" s="199">
        <f>+C82+D82+E82+F82-G82-I82-K82-M82</f>
        <v>9000000</v>
      </c>
      <c r="P82" s="203" t="s">
        <v>201</v>
      </c>
    </row>
    <row r="83" spans="1:16" ht="15">
      <c r="A83" s="262">
        <v>42173</v>
      </c>
      <c r="B83" s="249" t="s">
        <v>213</v>
      </c>
      <c r="C83" s="250">
        <v>100000</v>
      </c>
      <c r="D83" s="244"/>
      <c r="E83" s="237"/>
      <c r="F83" s="244"/>
      <c r="G83" s="237"/>
      <c r="H83" s="245"/>
      <c r="I83" s="237"/>
      <c r="J83" s="270"/>
      <c r="K83" s="237"/>
      <c r="L83" s="270"/>
      <c r="M83" s="246"/>
      <c r="N83" s="246"/>
      <c r="O83" s="198">
        <f t="shared" si="6"/>
        <v>100000</v>
      </c>
      <c r="P83" s="247"/>
    </row>
    <row r="84" spans="1:16" ht="15">
      <c r="A84" s="263">
        <v>42173</v>
      </c>
      <c r="B84" s="224" t="s">
        <v>214</v>
      </c>
      <c r="C84" s="227">
        <v>8148000</v>
      </c>
      <c r="D84" s="158"/>
      <c r="E84" s="149"/>
      <c r="F84" s="158"/>
      <c r="G84" s="149"/>
      <c r="H84" s="160"/>
      <c r="I84" s="149"/>
      <c r="J84" s="268"/>
      <c r="K84" s="149"/>
      <c r="L84" s="268"/>
      <c r="M84" s="38"/>
      <c r="N84" s="38"/>
      <c r="O84" s="187">
        <f t="shared" si="6"/>
        <v>8148000</v>
      </c>
      <c r="P84" s="150"/>
    </row>
    <row r="85" spans="1:16" ht="15">
      <c r="A85" s="263">
        <v>42173</v>
      </c>
      <c r="B85" s="224" t="s">
        <v>215</v>
      </c>
      <c r="C85" s="227">
        <v>1240000</v>
      </c>
      <c r="D85" s="158"/>
      <c r="E85" s="149"/>
      <c r="F85" s="158"/>
      <c r="G85" s="149"/>
      <c r="H85" s="160"/>
      <c r="I85" s="149"/>
      <c r="J85" s="268"/>
      <c r="K85" s="149"/>
      <c r="L85" s="268"/>
      <c r="M85" s="38"/>
      <c r="N85" s="38"/>
      <c r="O85" s="187">
        <f t="shared" si="6"/>
        <v>1240000</v>
      </c>
      <c r="P85" s="150"/>
    </row>
    <row r="86" spans="1:16" ht="15">
      <c r="A86" s="263">
        <v>42173</v>
      </c>
      <c r="B86" s="224" t="s">
        <v>135</v>
      </c>
      <c r="C86" s="227">
        <v>11592000</v>
      </c>
      <c r="D86" s="158"/>
      <c r="E86" s="149"/>
      <c r="F86" s="158"/>
      <c r="G86" s="149"/>
      <c r="H86" s="160"/>
      <c r="I86" s="149"/>
      <c r="J86" s="268"/>
      <c r="K86" s="149"/>
      <c r="L86" s="268"/>
      <c r="M86" s="38"/>
      <c r="N86" s="38"/>
      <c r="O86" s="187">
        <f t="shared" si="6"/>
        <v>11592000</v>
      </c>
      <c r="P86" s="150"/>
    </row>
    <row r="87" spans="1:16" ht="15">
      <c r="A87" s="263">
        <v>42173</v>
      </c>
      <c r="B87" s="224" t="s">
        <v>216</v>
      </c>
      <c r="C87" s="227">
        <v>1048000</v>
      </c>
      <c r="D87" s="158"/>
      <c r="E87" s="149"/>
      <c r="F87" s="158"/>
      <c r="G87" s="149"/>
      <c r="H87" s="160"/>
      <c r="I87" s="149"/>
      <c r="J87" s="268"/>
      <c r="K87" s="149"/>
      <c r="L87" s="268"/>
      <c r="M87" s="38"/>
      <c r="N87" s="38"/>
      <c r="O87" s="187">
        <f t="shared" si="6"/>
        <v>1048000</v>
      </c>
      <c r="P87" s="150"/>
    </row>
    <row r="88" spans="1:16" ht="15">
      <c r="A88" s="263">
        <v>42173</v>
      </c>
      <c r="B88" s="224" t="s">
        <v>96</v>
      </c>
      <c r="C88" s="227">
        <v>4980000</v>
      </c>
      <c r="D88" s="158"/>
      <c r="E88" s="149"/>
      <c r="F88" s="158"/>
      <c r="G88" s="149"/>
      <c r="H88" s="160"/>
      <c r="I88" s="149"/>
      <c r="J88" s="268"/>
      <c r="K88" s="149"/>
      <c r="L88" s="268"/>
      <c r="M88" s="38"/>
      <c r="N88" s="38"/>
      <c r="O88" s="187">
        <f t="shared" si="6"/>
        <v>4980000</v>
      </c>
      <c r="P88" s="150"/>
    </row>
    <row r="89" spans="1:16" ht="15">
      <c r="A89" s="263">
        <v>42173</v>
      </c>
      <c r="B89" s="224" t="s">
        <v>120</v>
      </c>
      <c r="C89" s="227"/>
      <c r="D89" s="227">
        <v>1500000</v>
      </c>
      <c r="E89" s="149"/>
      <c r="F89" s="158"/>
      <c r="G89" s="149"/>
      <c r="H89" s="160"/>
      <c r="I89" s="149"/>
      <c r="J89" s="268"/>
      <c r="K89" s="149"/>
      <c r="L89" s="268"/>
      <c r="M89" s="38"/>
      <c r="N89" s="38"/>
      <c r="O89" s="187">
        <f t="shared" si="6"/>
        <v>1500000</v>
      </c>
      <c r="P89" s="150"/>
    </row>
    <row r="90" spans="1:16" ht="15">
      <c r="A90" s="260">
        <v>42173</v>
      </c>
      <c r="B90" s="222" t="s">
        <v>222</v>
      </c>
      <c r="C90" s="276"/>
      <c r="D90" s="223">
        <v>8864000</v>
      </c>
      <c r="E90" s="149"/>
      <c r="F90" s="158"/>
      <c r="G90" s="149"/>
      <c r="H90" s="160"/>
      <c r="I90" s="149"/>
      <c r="J90" s="268"/>
      <c r="K90" s="149"/>
      <c r="L90" s="268"/>
      <c r="M90" s="38"/>
      <c r="N90" s="38"/>
      <c r="O90" s="187"/>
      <c r="P90" s="150"/>
    </row>
    <row r="91" spans="1:16" ht="15">
      <c r="A91" s="263">
        <v>42173</v>
      </c>
      <c r="B91" s="224" t="s">
        <v>217</v>
      </c>
      <c r="C91" s="227"/>
      <c r="D91" s="227">
        <v>12096000</v>
      </c>
      <c r="E91" s="149"/>
      <c r="F91" s="158"/>
      <c r="G91" s="149"/>
      <c r="H91" s="160"/>
      <c r="I91" s="149"/>
      <c r="J91" s="268"/>
      <c r="K91" s="149"/>
      <c r="L91" s="268"/>
      <c r="M91" s="38"/>
      <c r="N91" s="38"/>
      <c r="O91" s="187">
        <f t="shared" si="6"/>
        <v>12096000</v>
      </c>
      <c r="P91" s="150"/>
    </row>
    <row r="92" spans="1:16" ht="15">
      <c r="A92" s="263">
        <v>42173</v>
      </c>
      <c r="B92" s="224" t="s">
        <v>218</v>
      </c>
      <c r="C92" s="227"/>
      <c r="D92" s="158"/>
      <c r="E92" s="227">
        <v>6600000</v>
      </c>
      <c r="F92" s="158"/>
      <c r="G92" s="149"/>
      <c r="H92" s="160"/>
      <c r="I92" s="149"/>
      <c r="J92" s="268"/>
      <c r="K92" s="149"/>
      <c r="L92" s="268"/>
      <c r="M92" s="38"/>
      <c r="N92" s="38"/>
      <c r="O92" s="187">
        <f t="shared" si="6"/>
        <v>6600000</v>
      </c>
      <c r="P92" s="150" t="s">
        <v>224</v>
      </c>
    </row>
    <row r="93" spans="1:16" ht="15">
      <c r="A93" s="263">
        <v>42173</v>
      </c>
      <c r="B93" s="224" t="s">
        <v>219</v>
      </c>
      <c r="C93" s="227"/>
      <c r="D93" s="158"/>
      <c r="E93" s="149"/>
      <c r="F93" s="227">
        <v>2040000</v>
      </c>
      <c r="G93" s="149"/>
      <c r="H93" s="160"/>
      <c r="I93" s="149"/>
      <c r="J93" s="268"/>
      <c r="K93" s="149"/>
      <c r="L93" s="268"/>
      <c r="M93" s="38"/>
      <c r="N93" s="38"/>
      <c r="O93" s="187">
        <f t="shared" si="6"/>
        <v>2040000</v>
      </c>
      <c r="P93" s="150"/>
    </row>
    <row r="94" spans="1:16" ht="15.75" thickBot="1">
      <c r="A94" s="264">
        <v>42173</v>
      </c>
      <c r="B94" s="226" t="s">
        <v>94</v>
      </c>
      <c r="C94" s="228"/>
      <c r="D94" s="201"/>
      <c r="E94" s="205"/>
      <c r="F94" s="228">
        <v>14430000</v>
      </c>
      <c r="G94" s="205"/>
      <c r="H94" s="200"/>
      <c r="I94" s="205"/>
      <c r="J94" s="269"/>
      <c r="K94" s="205"/>
      <c r="L94" s="269"/>
      <c r="M94" s="202"/>
      <c r="N94" s="202"/>
      <c r="O94" s="199">
        <f>+C94+D94+E94+F94-G94-I94-K94-M94</f>
        <v>14430000</v>
      </c>
      <c r="P94" s="203"/>
    </row>
    <row r="95" spans="1:16" ht="15">
      <c r="A95" s="262">
        <v>42174</v>
      </c>
      <c r="B95" s="249" t="s">
        <v>232</v>
      </c>
      <c r="C95" s="250">
        <v>960000</v>
      </c>
      <c r="D95" s="250"/>
      <c r="E95" s="237"/>
      <c r="F95" s="244"/>
      <c r="G95" s="237"/>
      <c r="H95" s="245"/>
      <c r="I95" s="237"/>
      <c r="J95" s="270"/>
      <c r="K95" s="237"/>
      <c r="L95" s="270"/>
      <c r="M95" s="246"/>
      <c r="N95" s="246"/>
      <c r="O95" s="198">
        <f t="shared" si="6"/>
        <v>960000</v>
      </c>
      <c r="P95" s="247"/>
    </row>
    <row r="96" spans="1:16" ht="15">
      <c r="A96" s="263">
        <v>42174</v>
      </c>
      <c r="B96" s="224" t="s">
        <v>233</v>
      </c>
      <c r="C96" s="227">
        <v>720000</v>
      </c>
      <c r="D96" s="158"/>
      <c r="E96" s="149"/>
      <c r="F96" s="158"/>
      <c r="G96" s="149"/>
      <c r="H96" s="160"/>
      <c r="I96" s="149"/>
      <c r="J96" s="268"/>
      <c r="K96" s="149"/>
      <c r="L96" s="268"/>
      <c r="M96" s="38"/>
      <c r="N96" s="38"/>
      <c r="O96" s="187">
        <f t="shared" si="6"/>
        <v>720000</v>
      </c>
      <c r="P96" s="150"/>
    </row>
    <row r="97" spans="1:16" ht="15">
      <c r="A97" s="263">
        <v>42174</v>
      </c>
      <c r="B97" s="224" t="s">
        <v>234</v>
      </c>
      <c r="C97" s="227">
        <v>9990000</v>
      </c>
      <c r="D97" s="158"/>
      <c r="E97" s="149"/>
      <c r="F97" s="158"/>
      <c r="G97" s="149"/>
      <c r="H97" s="160"/>
      <c r="I97" s="149"/>
      <c r="J97" s="268"/>
      <c r="K97" s="149"/>
      <c r="L97" s="268"/>
      <c r="M97" s="38"/>
      <c r="N97" s="38"/>
      <c r="O97" s="187">
        <f t="shared" si="6"/>
        <v>9990000</v>
      </c>
      <c r="P97" s="150"/>
    </row>
    <row r="98" spans="1:16" ht="15">
      <c r="A98" s="263">
        <v>42174</v>
      </c>
      <c r="B98" s="224" t="s">
        <v>144</v>
      </c>
      <c r="C98" s="227">
        <v>1020000</v>
      </c>
      <c r="D98" s="158"/>
      <c r="E98" s="149"/>
      <c r="F98" s="158"/>
      <c r="G98" s="149"/>
      <c r="H98" s="160"/>
      <c r="I98" s="149"/>
      <c r="J98" s="268"/>
      <c r="K98" s="149"/>
      <c r="L98" s="268"/>
      <c r="M98" s="38"/>
      <c r="N98" s="38"/>
      <c r="O98" s="187">
        <f t="shared" si="6"/>
        <v>1020000</v>
      </c>
      <c r="P98" s="150"/>
    </row>
    <row r="99" spans="1:16" ht="15">
      <c r="A99" s="263">
        <v>42174</v>
      </c>
      <c r="B99" s="224" t="s">
        <v>235</v>
      </c>
      <c r="C99" s="227">
        <v>1080000</v>
      </c>
      <c r="D99" s="158"/>
      <c r="E99" s="149"/>
      <c r="F99" s="158"/>
      <c r="G99" s="149"/>
      <c r="H99" s="160"/>
      <c r="I99" s="149"/>
      <c r="J99" s="268"/>
      <c r="K99" s="149"/>
      <c r="L99" s="268"/>
      <c r="M99" s="38"/>
      <c r="N99" s="38"/>
      <c r="O99" s="187">
        <f t="shared" si="6"/>
        <v>1080000</v>
      </c>
      <c r="P99" s="150"/>
    </row>
    <row r="100" spans="1:16" ht="15">
      <c r="A100" s="263">
        <v>42174</v>
      </c>
      <c r="B100" s="224" t="s">
        <v>236</v>
      </c>
      <c r="C100" s="227"/>
      <c r="D100" s="158"/>
      <c r="E100" s="227">
        <v>12540000</v>
      </c>
      <c r="F100" s="158"/>
      <c r="G100" s="149"/>
      <c r="H100" s="160"/>
      <c r="I100" s="149"/>
      <c r="J100" s="268"/>
      <c r="K100" s="149"/>
      <c r="L100" s="268"/>
      <c r="M100" s="38"/>
      <c r="N100" s="38"/>
      <c r="O100" s="187">
        <f t="shared" si="6"/>
        <v>12540000</v>
      </c>
      <c r="P100" s="150" t="s">
        <v>231</v>
      </c>
    </row>
    <row r="101" spans="1:16" ht="15">
      <c r="A101" s="263">
        <v>42174</v>
      </c>
      <c r="B101" s="224" t="s">
        <v>237</v>
      </c>
      <c r="C101" s="227"/>
      <c r="D101" s="227">
        <v>924000</v>
      </c>
      <c r="E101" s="149"/>
      <c r="F101" s="158"/>
      <c r="G101" s="149"/>
      <c r="H101" s="160"/>
      <c r="I101" s="149"/>
      <c r="J101" s="268"/>
      <c r="K101" s="149"/>
      <c r="L101" s="268"/>
      <c r="M101" s="38"/>
      <c r="N101" s="38"/>
      <c r="O101" s="187">
        <f t="shared" si="6"/>
        <v>924000</v>
      </c>
      <c r="P101" s="150"/>
    </row>
    <row r="102" spans="1:16" ht="15">
      <c r="A102" s="263">
        <v>42174</v>
      </c>
      <c r="B102" s="224" t="s">
        <v>98</v>
      </c>
      <c r="C102" s="227"/>
      <c r="D102" s="227">
        <v>360000</v>
      </c>
      <c r="E102" s="149"/>
      <c r="F102" s="158"/>
      <c r="G102" s="149"/>
      <c r="H102" s="160"/>
      <c r="I102" s="149"/>
      <c r="J102" s="268"/>
      <c r="K102" s="149"/>
      <c r="L102" s="268"/>
      <c r="M102" s="38"/>
      <c r="N102" s="38"/>
      <c r="O102" s="187">
        <f t="shared" si="6"/>
        <v>360000</v>
      </c>
      <c r="P102" s="150"/>
    </row>
    <row r="103" spans="1:16" ht="15">
      <c r="A103" s="263">
        <v>42174</v>
      </c>
      <c r="B103" s="224" t="s">
        <v>217</v>
      </c>
      <c r="C103" s="227"/>
      <c r="D103" s="227">
        <v>19422000</v>
      </c>
      <c r="E103" s="149"/>
      <c r="F103" s="158"/>
      <c r="G103" s="149"/>
      <c r="H103" s="160"/>
      <c r="I103" s="149"/>
      <c r="J103" s="268"/>
      <c r="K103" s="149"/>
      <c r="L103" s="268"/>
      <c r="M103" s="38"/>
      <c r="N103" s="38"/>
      <c r="O103" s="187">
        <f>+C103+D103+E103+F103-G103-I103-K103-M103</f>
        <v>19422000</v>
      </c>
      <c r="P103" s="150"/>
    </row>
    <row r="104" spans="1:16" ht="15">
      <c r="A104" s="263">
        <v>42174</v>
      </c>
      <c r="B104" s="224" t="s">
        <v>133</v>
      </c>
      <c r="C104" s="227"/>
      <c r="D104" s="227">
        <v>3984000</v>
      </c>
      <c r="E104" s="147"/>
      <c r="F104" s="155"/>
      <c r="G104" s="147"/>
      <c r="H104" s="159"/>
      <c r="I104" s="147"/>
      <c r="J104" s="267"/>
      <c r="K104" s="147"/>
      <c r="L104" s="267"/>
      <c r="M104" s="80"/>
      <c r="N104" s="140"/>
      <c r="O104" s="187">
        <f t="shared" si="6"/>
        <v>3984000</v>
      </c>
      <c r="P104" s="137"/>
    </row>
    <row r="105" spans="1:16" ht="15.75" thickBot="1">
      <c r="A105" s="264">
        <v>42174</v>
      </c>
      <c r="B105" s="226" t="s">
        <v>238</v>
      </c>
      <c r="C105" s="228"/>
      <c r="D105" s="228">
        <v>6888000</v>
      </c>
      <c r="E105" s="148"/>
      <c r="F105" s="141"/>
      <c r="G105" s="148"/>
      <c r="H105" s="138"/>
      <c r="I105" s="148"/>
      <c r="J105" s="271"/>
      <c r="K105" s="148"/>
      <c r="L105" s="271"/>
      <c r="M105" s="141"/>
      <c r="N105" s="141"/>
      <c r="O105" s="81">
        <f t="shared" si="6"/>
        <v>6888000</v>
      </c>
      <c r="P105" s="139"/>
    </row>
    <row r="106" spans="1:16" ht="15.75" thickBot="1">
      <c r="A106" s="326">
        <v>42175</v>
      </c>
      <c r="B106" s="327" t="s">
        <v>280</v>
      </c>
      <c r="C106" s="328">
        <v>6048000</v>
      </c>
      <c r="D106" s="329"/>
      <c r="E106" s="330"/>
      <c r="F106" s="329"/>
      <c r="G106" s="330"/>
      <c r="H106" s="331"/>
      <c r="I106" s="330"/>
      <c r="J106" s="332"/>
      <c r="K106" s="330"/>
      <c r="L106" s="332"/>
      <c r="M106" s="333"/>
      <c r="N106" s="334"/>
      <c r="O106" s="335">
        <f t="shared" ref="O106:O139" si="7">+C106+D106+E106+F106-G106-I106-K106-M106</f>
        <v>6048000</v>
      </c>
      <c r="P106" s="336"/>
    </row>
    <row r="107" spans="1:16" ht="15">
      <c r="A107" s="262">
        <v>42177</v>
      </c>
      <c r="B107" s="249" t="s">
        <v>285</v>
      </c>
      <c r="C107" s="250">
        <v>1080000</v>
      </c>
      <c r="D107" s="319"/>
      <c r="E107" s="320"/>
      <c r="F107" s="319"/>
      <c r="G107" s="320"/>
      <c r="H107" s="321"/>
      <c r="I107" s="320"/>
      <c r="J107" s="322"/>
      <c r="K107" s="320"/>
      <c r="L107" s="322"/>
      <c r="M107" s="323"/>
      <c r="N107" s="324"/>
      <c r="O107" s="198">
        <f t="shared" si="7"/>
        <v>1080000</v>
      </c>
      <c r="P107" s="325"/>
    </row>
    <row r="108" spans="1:16" ht="12.75" customHeight="1">
      <c r="A108" s="263">
        <v>42177</v>
      </c>
      <c r="B108" s="224" t="s">
        <v>204</v>
      </c>
      <c r="C108" s="227">
        <v>13944000</v>
      </c>
      <c r="D108" s="155"/>
      <c r="E108" s="147"/>
      <c r="F108" s="155"/>
      <c r="G108" s="147"/>
      <c r="H108" s="159"/>
      <c r="I108" s="147"/>
      <c r="J108" s="267"/>
      <c r="K108" s="147"/>
      <c r="L108" s="267"/>
      <c r="M108" s="80"/>
      <c r="N108" s="140"/>
      <c r="O108" s="187">
        <f t="shared" si="7"/>
        <v>13944000</v>
      </c>
      <c r="P108" s="137"/>
    </row>
    <row r="109" spans="1:16" ht="12.75" customHeight="1">
      <c r="A109" s="263">
        <v>42177</v>
      </c>
      <c r="B109" s="224" t="s">
        <v>95</v>
      </c>
      <c r="C109" s="227">
        <v>6540000</v>
      </c>
      <c r="D109" s="155"/>
      <c r="E109" s="147"/>
      <c r="F109" s="155"/>
      <c r="G109" s="147"/>
      <c r="H109" s="159"/>
      <c r="I109" s="147"/>
      <c r="J109" s="267"/>
      <c r="K109" s="147"/>
      <c r="L109" s="267"/>
      <c r="M109" s="80"/>
      <c r="N109" s="140"/>
      <c r="O109" s="187">
        <f t="shared" si="7"/>
        <v>6540000</v>
      </c>
      <c r="P109" s="137"/>
    </row>
    <row r="110" spans="1:16" ht="12.75" customHeight="1">
      <c r="A110" s="263">
        <v>42177</v>
      </c>
      <c r="B110" s="224" t="s">
        <v>286</v>
      </c>
      <c r="C110" s="227">
        <v>7140000</v>
      </c>
      <c r="D110" s="155"/>
      <c r="E110" s="147"/>
      <c r="F110" s="155"/>
      <c r="G110" s="147"/>
      <c r="H110" s="159"/>
      <c r="I110" s="147"/>
      <c r="J110" s="267"/>
      <c r="K110" s="147"/>
      <c r="L110" s="267"/>
      <c r="M110" s="80"/>
      <c r="N110" s="140"/>
      <c r="O110" s="187">
        <f t="shared" si="7"/>
        <v>7140000</v>
      </c>
      <c r="P110" s="137"/>
    </row>
    <row r="111" spans="1:16" ht="12.75" customHeight="1">
      <c r="A111" s="263">
        <v>42177</v>
      </c>
      <c r="B111" s="224" t="s">
        <v>287</v>
      </c>
      <c r="C111" s="227">
        <v>2680000</v>
      </c>
      <c r="D111" s="155"/>
      <c r="E111" s="147"/>
      <c r="F111" s="155"/>
      <c r="G111" s="147"/>
      <c r="H111" s="159"/>
      <c r="I111" s="147"/>
      <c r="J111" s="267"/>
      <c r="K111" s="147"/>
      <c r="L111" s="267"/>
      <c r="M111" s="80"/>
      <c r="N111" s="140"/>
      <c r="O111" s="187">
        <f t="shared" si="7"/>
        <v>2680000</v>
      </c>
      <c r="P111" s="137"/>
    </row>
    <row r="112" spans="1:16" ht="12.75" customHeight="1">
      <c r="A112" s="263">
        <v>42177</v>
      </c>
      <c r="B112" s="224" t="s">
        <v>288</v>
      </c>
      <c r="C112" s="227">
        <v>3153000</v>
      </c>
      <c r="D112" s="155"/>
      <c r="E112" s="147"/>
      <c r="F112" s="155"/>
      <c r="G112" s="147"/>
      <c r="H112" s="159"/>
      <c r="I112" s="147"/>
      <c r="J112" s="267"/>
      <c r="K112" s="147"/>
      <c r="L112" s="267"/>
      <c r="M112" s="80"/>
      <c r="N112" s="140"/>
      <c r="O112" s="187">
        <f t="shared" si="7"/>
        <v>3153000</v>
      </c>
      <c r="P112" s="137"/>
    </row>
    <row r="113" spans="1:16" ht="12.75" customHeight="1">
      <c r="A113" s="263">
        <v>42177</v>
      </c>
      <c r="B113" s="224" t="s">
        <v>96</v>
      </c>
      <c r="C113" s="227">
        <v>3576000</v>
      </c>
      <c r="D113" s="158"/>
      <c r="E113" s="149"/>
      <c r="F113" s="158"/>
      <c r="G113" s="149"/>
      <c r="H113" s="160"/>
      <c r="I113" s="149"/>
      <c r="J113" s="268"/>
      <c r="K113" s="149"/>
      <c r="L113" s="268"/>
      <c r="M113" s="38"/>
      <c r="N113" s="38"/>
      <c r="O113" s="187">
        <f t="shared" si="7"/>
        <v>3576000</v>
      </c>
      <c r="P113" s="150"/>
    </row>
    <row r="114" spans="1:16" ht="12.75" customHeight="1">
      <c r="A114" s="263">
        <v>42177</v>
      </c>
      <c r="B114" s="224" t="s">
        <v>289</v>
      </c>
      <c r="C114" s="227"/>
      <c r="D114" s="227">
        <v>15936000</v>
      </c>
      <c r="E114" s="147"/>
      <c r="F114" s="155"/>
      <c r="G114" s="147"/>
      <c r="H114" s="159"/>
      <c r="I114" s="147"/>
      <c r="J114" s="267"/>
      <c r="K114" s="147"/>
      <c r="L114" s="267"/>
      <c r="M114" s="80"/>
      <c r="N114" s="140"/>
      <c r="O114" s="187">
        <f t="shared" si="7"/>
        <v>15936000</v>
      </c>
      <c r="P114" s="137"/>
    </row>
    <row r="115" spans="1:16" ht="12.75" customHeight="1">
      <c r="A115" s="263">
        <v>42177</v>
      </c>
      <c r="B115" s="224" t="s">
        <v>207</v>
      </c>
      <c r="C115" s="227"/>
      <c r="D115" s="227">
        <v>9120000</v>
      </c>
      <c r="E115" s="147"/>
      <c r="F115" s="155"/>
      <c r="G115" s="147"/>
      <c r="H115" s="159"/>
      <c r="I115" s="147"/>
      <c r="J115" s="267"/>
      <c r="K115" s="147"/>
      <c r="L115" s="267"/>
      <c r="M115" s="80"/>
      <c r="N115" s="140"/>
      <c r="O115" s="187">
        <f t="shared" si="7"/>
        <v>9120000</v>
      </c>
      <c r="P115" s="137"/>
    </row>
    <row r="116" spans="1:16" ht="12.75" customHeight="1">
      <c r="A116" s="263">
        <v>42177</v>
      </c>
      <c r="B116" s="224" t="s">
        <v>208</v>
      </c>
      <c r="C116" s="227"/>
      <c r="D116" s="227">
        <v>16434000</v>
      </c>
      <c r="E116" s="149"/>
      <c r="F116" s="158"/>
      <c r="G116" s="149"/>
      <c r="H116" s="160"/>
      <c r="I116" s="149"/>
      <c r="J116" s="268"/>
      <c r="K116" s="149"/>
      <c r="L116" s="268"/>
      <c r="M116" s="38"/>
      <c r="N116" s="38"/>
      <c r="O116" s="187">
        <f t="shared" si="7"/>
        <v>16434000</v>
      </c>
      <c r="P116" s="150"/>
    </row>
    <row r="117" spans="1:16" ht="12.75" customHeight="1">
      <c r="A117" s="263">
        <v>42177</v>
      </c>
      <c r="B117" s="224" t="s">
        <v>217</v>
      </c>
      <c r="C117" s="227"/>
      <c r="D117" s="227">
        <v>14940000</v>
      </c>
      <c r="E117" s="147"/>
      <c r="F117" s="227"/>
      <c r="G117" s="147"/>
      <c r="H117" s="159"/>
      <c r="I117" s="147"/>
      <c r="J117" s="267"/>
      <c r="K117" s="147"/>
      <c r="L117" s="267"/>
      <c r="M117" s="80"/>
      <c r="N117" s="140"/>
      <c r="O117" s="187">
        <f t="shared" si="7"/>
        <v>14940000</v>
      </c>
      <c r="P117" s="137"/>
    </row>
    <row r="118" spans="1:16" ht="12.75" customHeight="1">
      <c r="A118" s="263">
        <v>42177</v>
      </c>
      <c r="B118" s="224" t="s">
        <v>290</v>
      </c>
      <c r="C118" s="227"/>
      <c r="D118" s="155"/>
      <c r="E118" s="147"/>
      <c r="F118" s="227">
        <v>50214000</v>
      </c>
      <c r="G118" s="147"/>
      <c r="H118" s="159"/>
      <c r="I118" s="147"/>
      <c r="J118" s="267"/>
      <c r="K118" s="147"/>
      <c r="L118" s="267"/>
      <c r="M118" s="80"/>
      <c r="N118" s="140"/>
      <c r="O118" s="187">
        <f t="shared" si="7"/>
        <v>50214000</v>
      </c>
      <c r="P118" s="137"/>
    </row>
    <row r="119" spans="1:16" ht="12.75" customHeight="1" thickBot="1">
      <c r="A119" s="264">
        <v>42177</v>
      </c>
      <c r="B119" s="226" t="s">
        <v>291</v>
      </c>
      <c r="C119" s="228"/>
      <c r="D119" s="201"/>
      <c r="E119" s="205"/>
      <c r="F119" s="228">
        <v>5280000</v>
      </c>
      <c r="G119" s="205"/>
      <c r="H119" s="200"/>
      <c r="I119" s="205"/>
      <c r="J119" s="269"/>
      <c r="K119" s="205"/>
      <c r="L119" s="269"/>
      <c r="M119" s="202"/>
      <c r="N119" s="202"/>
      <c r="O119" s="199">
        <f t="shared" si="7"/>
        <v>5280000</v>
      </c>
      <c r="P119" s="203"/>
    </row>
    <row r="120" spans="1:16" ht="12.75" customHeight="1">
      <c r="A120" s="262">
        <v>42178</v>
      </c>
      <c r="B120" s="249" t="s">
        <v>316</v>
      </c>
      <c r="C120" s="250">
        <v>750000</v>
      </c>
      <c r="D120" s="244"/>
      <c r="E120" s="237"/>
      <c r="F120" s="244"/>
      <c r="G120" s="237"/>
      <c r="H120" s="245"/>
      <c r="I120" s="237"/>
      <c r="J120" s="270"/>
      <c r="K120" s="237"/>
      <c r="L120" s="270"/>
      <c r="M120" s="246"/>
      <c r="N120" s="246"/>
      <c r="O120" s="198">
        <f t="shared" si="7"/>
        <v>750000</v>
      </c>
      <c r="P120" s="247"/>
    </row>
    <row r="121" spans="1:16" ht="12.75" customHeight="1">
      <c r="A121" s="263">
        <v>42178</v>
      </c>
      <c r="B121" s="224" t="s">
        <v>317</v>
      </c>
      <c r="C121" s="227">
        <v>2700000</v>
      </c>
      <c r="D121" s="155"/>
      <c r="E121" s="147"/>
      <c r="F121" s="155"/>
      <c r="G121" s="147"/>
      <c r="H121" s="159"/>
      <c r="I121" s="147"/>
      <c r="J121" s="267"/>
      <c r="K121" s="147"/>
      <c r="L121" s="267"/>
      <c r="M121" s="80"/>
      <c r="N121" s="140"/>
      <c r="O121" s="187">
        <f t="shared" si="7"/>
        <v>2700000</v>
      </c>
      <c r="P121" s="137"/>
    </row>
    <row r="122" spans="1:16" ht="12.75" customHeight="1">
      <c r="A122" s="263">
        <v>42178</v>
      </c>
      <c r="B122" s="224" t="s">
        <v>318</v>
      </c>
      <c r="C122" s="227">
        <v>8964000</v>
      </c>
      <c r="D122" s="155"/>
      <c r="E122" s="147"/>
      <c r="F122" s="155"/>
      <c r="G122" s="147"/>
      <c r="H122" s="159"/>
      <c r="I122" s="147"/>
      <c r="J122" s="267"/>
      <c r="K122" s="147"/>
      <c r="L122" s="267"/>
      <c r="M122" s="80"/>
      <c r="N122" s="140"/>
      <c r="O122" s="187">
        <f t="shared" si="7"/>
        <v>8964000</v>
      </c>
      <c r="P122" s="137"/>
    </row>
    <row r="123" spans="1:16" ht="12.75" customHeight="1">
      <c r="A123" s="263">
        <v>42178</v>
      </c>
      <c r="B123" s="224" t="s">
        <v>319</v>
      </c>
      <c r="C123" s="227">
        <v>2650000</v>
      </c>
      <c r="D123" s="227"/>
      <c r="E123" s="149"/>
      <c r="F123" s="158"/>
      <c r="G123" s="149"/>
      <c r="H123" s="160"/>
      <c r="I123" s="149"/>
      <c r="J123" s="268"/>
      <c r="K123" s="149"/>
      <c r="L123" s="268"/>
      <c r="M123" s="38"/>
      <c r="N123" s="38"/>
      <c r="O123" s="187">
        <f t="shared" si="7"/>
        <v>2650000</v>
      </c>
      <c r="P123" s="150"/>
    </row>
    <row r="124" spans="1:16" ht="12.75" customHeight="1">
      <c r="A124" s="263">
        <v>42178</v>
      </c>
      <c r="B124" s="224" t="s">
        <v>320</v>
      </c>
      <c r="C124" s="227">
        <v>1950000</v>
      </c>
      <c r="D124" s="227"/>
      <c r="E124" s="149"/>
      <c r="F124" s="158"/>
      <c r="G124" s="149"/>
      <c r="H124" s="160"/>
      <c r="I124" s="149"/>
      <c r="J124" s="268"/>
      <c r="K124" s="149"/>
      <c r="L124" s="268"/>
      <c r="M124" s="38"/>
      <c r="N124" s="38"/>
      <c r="O124" s="187">
        <f t="shared" si="7"/>
        <v>1950000</v>
      </c>
      <c r="P124" s="150"/>
    </row>
    <row r="125" spans="1:16" ht="12.75" customHeight="1">
      <c r="A125" s="263">
        <v>42178</v>
      </c>
      <c r="B125" s="224" t="s">
        <v>95</v>
      </c>
      <c r="C125" s="227">
        <v>9120000</v>
      </c>
      <c r="D125" s="227"/>
      <c r="E125" s="149"/>
      <c r="F125" s="158"/>
      <c r="G125" s="149"/>
      <c r="H125" s="160"/>
      <c r="I125" s="149"/>
      <c r="J125" s="268"/>
      <c r="K125" s="149"/>
      <c r="L125" s="268"/>
      <c r="M125" s="38"/>
      <c r="N125" s="38"/>
      <c r="O125" s="187">
        <f t="shared" si="7"/>
        <v>9120000</v>
      </c>
      <c r="P125" s="150"/>
    </row>
    <row r="126" spans="1:16" ht="12.75" customHeight="1">
      <c r="A126" s="263">
        <v>42178</v>
      </c>
      <c r="B126" s="224" t="s">
        <v>321</v>
      </c>
      <c r="C126" s="227"/>
      <c r="D126" s="227">
        <v>1070000</v>
      </c>
      <c r="E126" s="149"/>
      <c r="F126" s="158"/>
      <c r="G126" s="149"/>
      <c r="H126" s="160"/>
      <c r="I126" s="149"/>
      <c r="J126" s="268"/>
      <c r="K126" s="149"/>
      <c r="L126" s="268"/>
      <c r="M126" s="38"/>
      <c r="N126" s="38"/>
      <c r="O126" s="187">
        <f t="shared" si="7"/>
        <v>1070000</v>
      </c>
      <c r="P126" s="150"/>
    </row>
    <row r="127" spans="1:16" ht="12.75" customHeight="1">
      <c r="A127" s="263">
        <v>42178</v>
      </c>
      <c r="B127" s="224" t="s">
        <v>322</v>
      </c>
      <c r="C127" s="227"/>
      <c r="D127" s="227">
        <v>2040000</v>
      </c>
      <c r="E127" s="147"/>
      <c r="F127" s="227"/>
      <c r="G127" s="147"/>
      <c r="H127" s="159"/>
      <c r="I127" s="147"/>
      <c r="J127" s="267"/>
      <c r="K127" s="147"/>
      <c r="L127" s="267"/>
      <c r="M127" s="80"/>
      <c r="N127" s="140"/>
      <c r="O127" s="187">
        <f t="shared" si="7"/>
        <v>2040000</v>
      </c>
      <c r="P127" s="137"/>
    </row>
    <row r="128" spans="1:16" ht="12.75" customHeight="1">
      <c r="A128" s="263">
        <v>42178</v>
      </c>
      <c r="B128" s="224" t="s">
        <v>323</v>
      </c>
      <c r="C128" s="227"/>
      <c r="D128" s="227">
        <v>1320000</v>
      </c>
      <c r="E128" s="149"/>
      <c r="F128" s="227"/>
      <c r="G128" s="149"/>
      <c r="H128" s="160"/>
      <c r="I128" s="149"/>
      <c r="J128" s="268"/>
      <c r="K128" s="149"/>
      <c r="L128" s="268"/>
      <c r="M128" s="38"/>
      <c r="N128" s="38"/>
      <c r="O128" s="187">
        <f t="shared" si="7"/>
        <v>1320000</v>
      </c>
      <c r="P128" s="150"/>
    </row>
    <row r="129" spans="1:16" ht="12.75" customHeight="1">
      <c r="A129" s="263">
        <v>42178</v>
      </c>
      <c r="B129" s="224" t="s">
        <v>324</v>
      </c>
      <c r="C129" s="227"/>
      <c r="D129" s="227">
        <v>3750000</v>
      </c>
      <c r="E129" s="149"/>
      <c r="F129" s="158"/>
      <c r="G129" s="149"/>
      <c r="H129" s="160"/>
      <c r="I129" s="149"/>
      <c r="J129" s="268"/>
      <c r="K129" s="149"/>
      <c r="L129" s="268"/>
      <c r="M129" s="38"/>
      <c r="N129" s="38"/>
      <c r="O129" s="187">
        <f t="shared" si="7"/>
        <v>3750000</v>
      </c>
      <c r="P129" s="150"/>
    </row>
    <row r="130" spans="1:16" ht="12.75" customHeight="1">
      <c r="A130" s="263">
        <v>42178</v>
      </c>
      <c r="B130" s="224" t="s">
        <v>325</v>
      </c>
      <c r="C130" s="227"/>
      <c r="D130" s="227">
        <v>3762000</v>
      </c>
      <c r="E130" s="149"/>
      <c r="F130" s="158"/>
      <c r="G130" s="149"/>
      <c r="H130" s="160"/>
      <c r="I130" s="149"/>
      <c r="J130" s="268"/>
      <c r="K130" s="149"/>
      <c r="L130" s="268"/>
      <c r="M130" s="38"/>
      <c r="N130" s="38"/>
      <c r="O130" s="187">
        <f t="shared" si="7"/>
        <v>3762000</v>
      </c>
      <c r="P130" s="150"/>
    </row>
    <row r="131" spans="1:16" ht="12.75" customHeight="1" thickBot="1">
      <c r="A131" s="264">
        <v>42178</v>
      </c>
      <c r="B131" s="226" t="s">
        <v>326</v>
      </c>
      <c r="C131" s="228"/>
      <c r="D131" s="228">
        <v>2742000</v>
      </c>
      <c r="E131" s="205"/>
      <c r="F131" s="201"/>
      <c r="G131" s="205"/>
      <c r="H131" s="200"/>
      <c r="I131" s="205"/>
      <c r="J131" s="269"/>
      <c r="K131" s="205"/>
      <c r="L131" s="269"/>
      <c r="M131" s="202"/>
      <c r="N131" s="202"/>
      <c r="O131" s="199">
        <f t="shared" si="7"/>
        <v>2742000</v>
      </c>
      <c r="P131" s="203"/>
    </row>
    <row r="132" spans="1:16" ht="12.75" customHeight="1">
      <c r="A132" s="262">
        <v>42179</v>
      </c>
      <c r="B132" s="249" t="s">
        <v>328</v>
      </c>
      <c r="C132" s="250"/>
      <c r="D132" s="250">
        <v>1000000</v>
      </c>
      <c r="E132" s="237"/>
      <c r="F132" s="244"/>
      <c r="G132" s="237"/>
      <c r="H132" s="245"/>
      <c r="I132" s="237"/>
      <c r="J132" s="270"/>
      <c r="K132" s="237"/>
      <c r="L132" s="270"/>
      <c r="M132" s="246"/>
      <c r="N132" s="246"/>
      <c r="O132" s="198">
        <f t="shared" si="7"/>
        <v>1000000</v>
      </c>
      <c r="P132" s="247"/>
    </row>
    <row r="133" spans="1:16" ht="12.75" customHeight="1">
      <c r="A133" s="263">
        <v>42179</v>
      </c>
      <c r="B133" s="224" t="s">
        <v>329</v>
      </c>
      <c r="C133" s="227"/>
      <c r="D133" s="227">
        <v>1740000</v>
      </c>
      <c r="E133" s="149"/>
      <c r="F133" s="158"/>
      <c r="G133" s="149"/>
      <c r="H133" s="160"/>
      <c r="I133" s="149"/>
      <c r="J133" s="268"/>
      <c r="K133" s="149"/>
      <c r="L133" s="268"/>
      <c r="M133" s="38"/>
      <c r="N133" s="38"/>
      <c r="O133" s="187">
        <f t="shared" si="7"/>
        <v>1740000</v>
      </c>
      <c r="P133" s="150"/>
    </row>
    <row r="134" spans="1:16" ht="12.75" customHeight="1">
      <c r="A134" s="263">
        <v>42179</v>
      </c>
      <c r="B134" s="224" t="s">
        <v>330</v>
      </c>
      <c r="C134" s="227"/>
      <c r="D134" s="227">
        <v>6150000</v>
      </c>
      <c r="E134" s="149"/>
      <c r="F134" s="158"/>
      <c r="G134" s="149"/>
      <c r="H134" s="160"/>
      <c r="I134" s="149"/>
      <c r="J134" s="268"/>
      <c r="K134" s="149"/>
      <c r="L134" s="268"/>
      <c r="M134" s="38"/>
      <c r="N134" s="38"/>
      <c r="O134" s="187">
        <f t="shared" si="7"/>
        <v>6150000</v>
      </c>
      <c r="P134" s="150"/>
    </row>
    <row r="135" spans="1:16" ht="12.75" customHeight="1">
      <c r="A135" s="263">
        <v>42179</v>
      </c>
      <c r="B135" s="224" t="s">
        <v>331</v>
      </c>
      <c r="C135" s="227"/>
      <c r="D135" s="227">
        <v>19920000</v>
      </c>
      <c r="E135" s="149"/>
      <c r="F135" s="158"/>
      <c r="G135" s="149">
        <v>19920000</v>
      </c>
      <c r="H135" s="160">
        <v>42184</v>
      </c>
      <c r="I135" s="149"/>
      <c r="J135" s="268"/>
      <c r="K135" s="149"/>
      <c r="L135" s="268"/>
      <c r="M135" s="38"/>
      <c r="N135" s="38"/>
      <c r="O135" s="187">
        <f t="shared" si="7"/>
        <v>0</v>
      </c>
      <c r="P135" s="150"/>
    </row>
    <row r="136" spans="1:16" ht="12.75" customHeight="1">
      <c r="A136" s="263">
        <v>42179</v>
      </c>
      <c r="B136" s="224" t="s">
        <v>217</v>
      </c>
      <c r="C136" s="227"/>
      <c r="D136" s="227">
        <v>29208000</v>
      </c>
      <c r="E136" s="227"/>
      <c r="F136" s="158"/>
      <c r="G136" s="149"/>
      <c r="H136" s="160"/>
      <c r="I136" s="149"/>
      <c r="J136" s="268"/>
      <c r="K136" s="149"/>
      <c r="L136" s="268"/>
      <c r="M136" s="38"/>
      <c r="N136" s="38"/>
      <c r="O136" s="187">
        <f t="shared" si="7"/>
        <v>29208000</v>
      </c>
      <c r="P136" s="150" t="s">
        <v>82</v>
      </c>
    </row>
    <row r="137" spans="1:16" ht="12.75" customHeight="1" thickBot="1">
      <c r="A137" s="264">
        <v>42179</v>
      </c>
      <c r="B137" s="226" t="s">
        <v>332</v>
      </c>
      <c r="C137" s="228"/>
      <c r="D137" s="156"/>
      <c r="E137" s="228"/>
      <c r="F137" s="228">
        <v>15120000</v>
      </c>
      <c r="G137" s="148"/>
      <c r="H137" s="252"/>
      <c r="I137" s="148"/>
      <c r="J137" s="272"/>
      <c r="K137" s="148"/>
      <c r="L137" s="272"/>
      <c r="M137" s="251"/>
      <c r="N137" s="141"/>
      <c r="O137" s="199">
        <f t="shared" si="7"/>
        <v>15120000</v>
      </c>
      <c r="P137" s="139" t="s">
        <v>97</v>
      </c>
    </row>
    <row r="138" spans="1:16" ht="12.75" customHeight="1">
      <c r="A138" s="262">
        <v>42180</v>
      </c>
      <c r="B138" s="249" t="s">
        <v>403</v>
      </c>
      <c r="C138" s="250">
        <v>2400000</v>
      </c>
      <c r="D138" s="320"/>
      <c r="E138" s="320"/>
      <c r="F138" s="324"/>
      <c r="G138" s="320"/>
      <c r="H138" s="377"/>
      <c r="I138" s="320"/>
      <c r="J138" s="378"/>
      <c r="K138" s="320"/>
      <c r="L138" s="378"/>
      <c r="M138" s="324"/>
      <c r="N138" s="324"/>
      <c r="O138" s="379">
        <f t="shared" si="7"/>
        <v>2400000</v>
      </c>
      <c r="P138" s="325"/>
    </row>
    <row r="139" spans="1:16" ht="12.75" customHeight="1">
      <c r="A139" s="262">
        <v>42180</v>
      </c>
      <c r="B139" s="224" t="s">
        <v>404</v>
      </c>
      <c r="C139" s="227">
        <v>18258000</v>
      </c>
      <c r="D139" s="140"/>
      <c r="E139" s="140"/>
      <c r="F139" s="140"/>
      <c r="G139" s="147"/>
      <c r="H139" s="195"/>
      <c r="I139" s="147"/>
      <c r="J139" s="266"/>
      <c r="K139" s="147"/>
      <c r="L139" s="266"/>
      <c r="M139" s="80"/>
      <c r="N139" s="140"/>
      <c r="O139" s="196">
        <f t="shared" si="7"/>
        <v>18258000</v>
      </c>
      <c r="P139" s="137"/>
    </row>
    <row r="140" spans="1:16" ht="12.75" customHeight="1">
      <c r="A140" s="262">
        <v>42180</v>
      </c>
      <c r="B140" s="224" t="s">
        <v>319</v>
      </c>
      <c r="C140" s="227">
        <v>5090000</v>
      </c>
      <c r="D140" s="311"/>
      <c r="E140" s="165"/>
      <c r="F140" s="165"/>
      <c r="G140" s="149"/>
      <c r="H140" s="159"/>
      <c r="I140" s="147"/>
      <c r="J140" s="267"/>
      <c r="K140" s="147"/>
      <c r="L140" s="267"/>
      <c r="M140" s="80"/>
      <c r="N140" s="140"/>
      <c r="O140" s="187">
        <f t="shared" ref="O140:O180" si="8">+C140+D140+E140+F140-G140-I140-K140-M140</f>
        <v>5090000</v>
      </c>
      <c r="P140" s="137"/>
    </row>
    <row r="141" spans="1:16" ht="12.75" customHeight="1">
      <c r="A141" s="262">
        <v>42180</v>
      </c>
      <c r="B141" s="224" t="s">
        <v>405</v>
      </c>
      <c r="C141" s="227">
        <v>9660000</v>
      </c>
      <c r="D141" s="227"/>
      <c r="E141" s="165"/>
      <c r="F141" s="165"/>
      <c r="G141" s="149"/>
      <c r="H141" s="159"/>
      <c r="I141" s="147"/>
      <c r="J141" s="267"/>
      <c r="K141" s="147"/>
      <c r="L141" s="267"/>
      <c r="M141" s="80"/>
      <c r="N141" s="140"/>
      <c r="O141" s="187">
        <f t="shared" si="8"/>
        <v>9660000</v>
      </c>
      <c r="P141" s="137"/>
    </row>
    <row r="142" spans="1:16" ht="12.75" customHeight="1">
      <c r="A142" s="262">
        <v>42180</v>
      </c>
      <c r="B142" s="224" t="s">
        <v>406</v>
      </c>
      <c r="C142" s="227">
        <v>4950000</v>
      </c>
      <c r="D142" s="227"/>
      <c r="E142" s="165"/>
      <c r="F142" s="165"/>
      <c r="G142" s="149"/>
      <c r="H142" s="159"/>
      <c r="I142" s="147"/>
      <c r="J142" s="267"/>
      <c r="K142" s="147"/>
      <c r="L142" s="267"/>
      <c r="M142" s="80"/>
      <c r="N142" s="140"/>
      <c r="O142" s="187">
        <f t="shared" si="8"/>
        <v>4950000</v>
      </c>
      <c r="P142" s="137"/>
    </row>
    <row r="143" spans="1:16" ht="12.75" customHeight="1">
      <c r="A143" s="262">
        <v>42180</v>
      </c>
      <c r="B143" s="224" t="s">
        <v>407</v>
      </c>
      <c r="C143" s="227">
        <v>1420000</v>
      </c>
      <c r="D143" s="227"/>
      <c r="E143" s="140"/>
      <c r="F143" s="140"/>
      <c r="G143" s="147"/>
      <c r="H143" s="195"/>
      <c r="I143" s="147"/>
      <c r="J143" s="266"/>
      <c r="K143" s="147"/>
      <c r="L143" s="266"/>
      <c r="M143" s="80"/>
      <c r="N143" s="140"/>
      <c r="O143" s="187">
        <f t="shared" si="8"/>
        <v>1420000</v>
      </c>
      <c r="P143" s="137"/>
    </row>
    <row r="144" spans="1:16" ht="12.75" customHeight="1">
      <c r="A144" s="262">
        <v>42180</v>
      </c>
      <c r="B144" s="224" t="s">
        <v>95</v>
      </c>
      <c r="C144" s="227">
        <v>17160000</v>
      </c>
      <c r="D144" s="227"/>
      <c r="E144" s="164"/>
      <c r="F144" s="164"/>
      <c r="G144" s="149"/>
      <c r="H144" s="160"/>
      <c r="I144" s="149"/>
      <c r="J144" s="268"/>
      <c r="K144" s="149"/>
      <c r="L144" s="268"/>
      <c r="M144" s="38"/>
      <c r="N144" s="38"/>
      <c r="O144" s="187">
        <f t="shared" si="8"/>
        <v>17160000</v>
      </c>
      <c r="P144" s="150"/>
    </row>
    <row r="145" spans="1:16" ht="12.75" customHeight="1" thickBot="1">
      <c r="A145" s="264">
        <v>42180</v>
      </c>
      <c r="B145" s="226" t="s">
        <v>408</v>
      </c>
      <c r="C145" s="228"/>
      <c r="D145" s="228">
        <v>340000</v>
      </c>
      <c r="E145" s="141"/>
      <c r="F145" s="228"/>
      <c r="G145" s="148"/>
      <c r="H145" s="138"/>
      <c r="I145" s="148"/>
      <c r="J145" s="271"/>
      <c r="K145" s="148"/>
      <c r="L145" s="271"/>
      <c r="M145" s="251"/>
      <c r="N145" s="141"/>
      <c r="O145" s="199">
        <f t="shared" si="8"/>
        <v>340000</v>
      </c>
      <c r="P145" s="139"/>
    </row>
    <row r="146" spans="1:16" ht="12.75" customHeight="1">
      <c r="A146" s="262">
        <v>42181</v>
      </c>
      <c r="B146" s="249" t="s">
        <v>410</v>
      </c>
      <c r="C146" s="250">
        <v>5340000</v>
      </c>
      <c r="D146" s="380"/>
      <c r="E146" s="381"/>
      <c r="F146" s="381"/>
      <c r="G146" s="237"/>
      <c r="H146" s="321"/>
      <c r="I146" s="320"/>
      <c r="J146" s="322"/>
      <c r="K146" s="320"/>
      <c r="L146" s="322"/>
      <c r="M146" s="323"/>
      <c r="N146" s="324"/>
      <c r="O146" s="198">
        <f t="shared" si="8"/>
        <v>5340000</v>
      </c>
      <c r="P146" s="325"/>
    </row>
    <row r="147" spans="1:16" ht="12.75" customHeight="1">
      <c r="A147" s="262">
        <v>42181</v>
      </c>
      <c r="B147" s="224" t="s">
        <v>411</v>
      </c>
      <c r="C147" s="227">
        <v>2928000</v>
      </c>
      <c r="D147" s="140"/>
      <c r="E147" s="140"/>
      <c r="F147" s="140"/>
      <c r="G147" s="147"/>
      <c r="H147" s="195"/>
      <c r="I147" s="147"/>
      <c r="J147" s="266"/>
      <c r="K147" s="147"/>
      <c r="L147" s="266"/>
      <c r="M147" s="80"/>
      <c r="N147" s="140"/>
      <c r="O147" s="187">
        <f t="shared" si="8"/>
        <v>2928000</v>
      </c>
      <c r="P147" s="137"/>
    </row>
    <row r="148" spans="1:16" ht="12.75" customHeight="1">
      <c r="A148" s="262">
        <v>42181</v>
      </c>
      <c r="B148" s="224" t="s">
        <v>412</v>
      </c>
      <c r="C148" s="227">
        <v>7968000</v>
      </c>
      <c r="D148" s="149"/>
      <c r="E148" s="140"/>
      <c r="F148" s="140"/>
      <c r="G148" s="147"/>
      <c r="H148" s="195"/>
      <c r="I148" s="147"/>
      <c r="J148" s="266"/>
      <c r="K148" s="147"/>
      <c r="L148" s="266"/>
      <c r="M148" s="80"/>
      <c r="N148" s="140"/>
      <c r="O148" s="187">
        <f t="shared" si="8"/>
        <v>7968000</v>
      </c>
      <c r="P148" s="137"/>
    </row>
    <row r="149" spans="1:16" ht="12.75" customHeight="1">
      <c r="A149" s="262">
        <v>42181</v>
      </c>
      <c r="B149" s="224" t="s">
        <v>415</v>
      </c>
      <c r="C149" s="227">
        <v>688000</v>
      </c>
      <c r="D149" s="164"/>
      <c r="E149" s="164"/>
      <c r="F149" s="164"/>
      <c r="G149" s="149"/>
      <c r="H149" s="160"/>
      <c r="I149" s="149"/>
      <c r="J149" s="268"/>
      <c r="K149" s="149"/>
      <c r="L149" s="268"/>
      <c r="M149" s="38"/>
      <c r="N149" s="38"/>
      <c r="O149" s="187">
        <f t="shared" si="8"/>
        <v>688000</v>
      </c>
      <c r="P149" s="150"/>
    </row>
    <row r="150" spans="1:16" ht="12.75" customHeight="1">
      <c r="A150" s="262">
        <v>42181</v>
      </c>
      <c r="B150" s="224" t="s">
        <v>413</v>
      </c>
      <c r="C150" s="227"/>
      <c r="D150" s="227">
        <v>2565000</v>
      </c>
      <c r="E150" s="140"/>
      <c r="F150" s="140"/>
      <c r="G150" s="147"/>
      <c r="H150" s="195"/>
      <c r="I150" s="147"/>
      <c r="J150" s="266"/>
      <c r="K150" s="147"/>
      <c r="L150" s="266"/>
      <c r="M150" s="80"/>
      <c r="N150" s="140"/>
      <c r="O150" s="187">
        <f t="shared" si="8"/>
        <v>2565000</v>
      </c>
      <c r="P150" s="137"/>
    </row>
    <row r="151" spans="1:16" ht="12.75" customHeight="1" thickBot="1">
      <c r="A151" s="264">
        <v>42181</v>
      </c>
      <c r="B151" s="226" t="s">
        <v>414</v>
      </c>
      <c r="C151" s="228"/>
      <c r="D151" s="228">
        <v>1320000</v>
      </c>
      <c r="E151" s="382"/>
      <c r="F151" s="382"/>
      <c r="G151" s="205"/>
      <c r="H151" s="252"/>
      <c r="I151" s="148"/>
      <c r="J151" s="272"/>
      <c r="K151" s="148"/>
      <c r="L151" s="272"/>
      <c r="M151" s="251"/>
      <c r="N151" s="141"/>
      <c r="O151" s="199">
        <f t="shared" si="8"/>
        <v>1320000</v>
      </c>
      <c r="P151" s="139"/>
    </row>
    <row r="152" spans="1:16" ht="12.75" customHeight="1">
      <c r="A152" s="262">
        <v>42182</v>
      </c>
      <c r="B152" s="249" t="s">
        <v>416</v>
      </c>
      <c r="C152" s="250">
        <v>1350000</v>
      </c>
      <c r="D152" s="250"/>
      <c r="E152" s="324"/>
      <c r="F152" s="324"/>
      <c r="G152" s="320"/>
      <c r="H152" s="377"/>
      <c r="I152" s="320"/>
      <c r="J152" s="378"/>
      <c r="K152" s="320"/>
      <c r="L152" s="378"/>
      <c r="M152" s="323"/>
      <c r="N152" s="324"/>
      <c r="O152" s="198">
        <f t="shared" si="8"/>
        <v>1350000</v>
      </c>
      <c r="P152" s="325"/>
    </row>
    <row r="153" spans="1:16" ht="12.75" customHeight="1">
      <c r="A153" s="262">
        <v>42182</v>
      </c>
      <c r="B153" s="224" t="s">
        <v>417</v>
      </c>
      <c r="C153" s="227">
        <v>7740000</v>
      </c>
      <c r="D153" s="227"/>
      <c r="E153" s="149"/>
      <c r="F153" s="165"/>
      <c r="G153" s="149"/>
      <c r="H153" s="159"/>
      <c r="I153" s="147"/>
      <c r="J153" s="267"/>
      <c r="K153" s="147"/>
      <c r="L153" s="267"/>
      <c r="M153" s="80"/>
      <c r="N153" s="140"/>
      <c r="O153" s="187">
        <f t="shared" si="8"/>
        <v>7740000</v>
      </c>
      <c r="P153" s="137" t="s">
        <v>82</v>
      </c>
    </row>
    <row r="154" spans="1:16" ht="12.75" customHeight="1">
      <c r="A154" s="262">
        <v>42182</v>
      </c>
      <c r="B154" s="224" t="s">
        <v>418</v>
      </c>
      <c r="C154" s="227"/>
      <c r="D154" s="227">
        <v>4200000</v>
      </c>
      <c r="E154" s="165"/>
      <c r="F154" s="165"/>
      <c r="G154" s="149"/>
      <c r="H154" s="159"/>
      <c r="I154" s="147"/>
      <c r="J154" s="267"/>
      <c r="K154" s="147"/>
      <c r="L154" s="267"/>
      <c r="M154" s="80"/>
      <c r="N154" s="140"/>
      <c r="O154" s="187">
        <f t="shared" si="8"/>
        <v>4200000</v>
      </c>
      <c r="P154" s="137"/>
    </row>
    <row r="155" spans="1:16" ht="12.75" customHeight="1" thickBot="1">
      <c r="A155" s="264">
        <v>42182</v>
      </c>
      <c r="B155" s="226" t="s">
        <v>419</v>
      </c>
      <c r="C155" s="228"/>
      <c r="D155" s="228">
        <v>3900000</v>
      </c>
      <c r="E155" s="382"/>
      <c r="F155" s="228"/>
      <c r="G155" s="205"/>
      <c r="H155" s="252"/>
      <c r="I155" s="148"/>
      <c r="J155" s="272"/>
      <c r="K155" s="148"/>
      <c r="L155" s="272"/>
      <c r="M155" s="251"/>
      <c r="N155" s="141"/>
      <c r="O155" s="199">
        <f t="shared" si="8"/>
        <v>3900000</v>
      </c>
      <c r="P155" s="139"/>
    </row>
    <row r="156" spans="1:16" ht="12.75" customHeight="1">
      <c r="A156" s="262">
        <v>42184</v>
      </c>
      <c r="B156" s="249" t="s">
        <v>420</v>
      </c>
      <c r="C156" s="250">
        <v>2022000</v>
      </c>
      <c r="D156" s="380"/>
      <c r="E156" s="381"/>
      <c r="F156" s="381"/>
      <c r="G156" s="320"/>
      <c r="H156" s="321"/>
      <c r="I156" s="320"/>
      <c r="J156" s="322"/>
      <c r="K156" s="320"/>
      <c r="L156" s="322"/>
      <c r="M156" s="323"/>
      <c r="N156" s="324"/>
      <c r="O156" s="198">
        <f t="shared" si="8"/>
        <v>2022000</v>
      </c>
      <c r="P156" s="325"/>
    </row>
    <row r="157" spans="1:16" ht="12.75" customHeight="1">
      <c r="A157" s="263">
        <v>42184</v>
      </c>
      <c r="B157" s="224" t="s">
        <v>421</v>
      </c>
      <c r="C157" s="227">
        <v>560000</v>
      </c>
      <c r="D157" s="164"/>
      <c r="E157" s="165"/>
      <c r="F157" s="165"/>
      <c r="G157" s="149"/>
      <c r="H157" s="159"/>
      <c r="I157" s="147"/>
      <c r="J157" s="267"/>
      <c r="K157" s="147"/>
      <c r="L157" s="267"/>
      <c r="M157" s="80"/>
      <c r="N157" s="140"/>
      <c r="O157" s="187">
        <f t="shared" si="8"/>
        <v>560000</v>
      </c>
      <c r="P157" s="137"/>
    </row>
    <row r="158" spans="1:16" ht="12.75" customHeight="1">
      <c r="A158" s="263">
        <v>42184</v>
      </c>
      <c r="B158" s="224" t="s">
        <v>95</v>
      </c>
      <c r="C158" s="227">
        <v>16296000</v>
      </c>
      <c r="D158" s="164"/>
      <c r="E158" s="164"/>
      <c r="F158" s="164"/>
      <c r="G158" s="149"/>
      <c r="H158" s="160"/>
      <c r="I158" s="149"/>
      <c r="J158" s="268"/>
      <c r="K158" s="149"/>
      <c r="L158" s="268"/>
      <c r="M158" s="38"/>
      <c r="N158" s="38"/>
      <c r="O158" s="187">
        <f t="shared" si="8"/>
        <v>16296000</v>
      </c>
      <c r="P158" s="150"/>
    </row>
    <row r="159" spans="1:16" ht="12.75" customHeight="1">
      <c r="A159" s="263">
        <v>42184</v>
      </c>
      <c r="B159" s="224" t="s">
        <v>422</v>
      </c>
      <c r="C159" s="227"/>
      <c r="D159" s="196"/>
      <c r="E159" s="227">
        <v>19920000</v>
      </c>
      <c r="F159" s="196"/>
      <c r="G159" s="149"/>
      <c r="H159" s="159"/>
      <c r="I159" s="147"/>
      <c r="J159" s="266"/>
      <c r="K159" s="147"/>
      <c r="L159" s="266"/>
      <c r="M159" s="80"/>
      <c r="N159" s="140"/>
      <c r="O159" s="187">
        <f t="shared" si="8"/>
        <v>19920000</v>
      </c>
      <c r="P159" s="137" t="s">
        <v>426</v>
      </c>
    </row>
    <row r="160" spans="1:16" ht="12.75" customHeight="1" thickBot="1">
      <c r="A160" s="264">
        <v>42184</v>
      </c>
      <c r="B160" s="226" t="s">
        <v>429</v>
      </c>
      <c r="C160" s="228"/>
      <c r="D160" s="383"/>
      <c r="E160" s="382"/>
      <c r="F160" s="228">
        <v>60000</v>
      </c>
      <c r="G160" s="205"/>
      <c r="H160" s="252"/>
      <c r="I160" s="148"/>
      <c r="J160" s="272"/>
      <c r="K160" s="148"/>
      <c r="L160" s="272"/>
      <c r="M160" s="251"/>
      <c r="N160" s="141"/>
      <c r="O160" s="199">
        <f t="shared" si="8"/>
        <v>60000</v>
      </c>
      <c r="P160" s="139"/>
    </row>
    <row r="161" spans="1:16" ht="12.75" customHeight="1">
      <c r="A161" s="262">
        <v>42185</v>
      </c>
      <c r="B161" s="249" t="s">
        <v>430</v>
      </c>
      <c r="C161" s="250">
        <v>1100000</v>
      </c>
      <c r="D161" s="381"/>
      <c r="E161" s="381"/>
      <c r="F161" s="381"/>
      <c r="G161" s="237"/>
      <c r="H161" s="321"/>
      <c r="I161" s="320"/>
      <c r="J161" s="322"/>
      <c r="K161" s="320"/>
      <c r="L161" s="322"/>
      <c r="M161" s="323"/>
      <c r="N161" s="324"/>
      <c r="O161" s="198">
        <f t="shared" si="8"/>
        <v>1100000</v>
      </c>
      <c r="P161" s="325"/>
    </row>
    <row r="162" spans="1:16" ht="12.75" customHeight="1">
      <c r="A162" s="263">
        <v>42185</v>
      </c>
      <c r="B162" s="224" t="s">
        <v>431</v>
      </c>
      <c r="C162" s="227">
        <v>850000</v>
      </c>
      <c r="D162" s="165"/>
      <c r="E162" s="165"/>
      <c r="F162" s="165"/>
      <c r="G162" s="149"/>
      <c r="H162" s="159"/>
      <c r="I162" s="147"/>
      <c r="J162" s="267"/>
      <c r="K162" s="147"/>
      <c r="L162" s="267"/>
      <c r="M162" s="80"/>
      <c r="N162" s="140"/>
      <c r="O162" s="187">
        <f t="shared" si="8"/>
        <v>850000</v>
      </c>
      <c r="P162" s="137"/>
    </row>
    <row r="163" spans="1:16" ht="12.75" customHeight="1">
      <c r="A163" s="263">
        <v>42185</v>
      </c>
      <c r="B163" s="224" t="s">
        <v>96</v>
      </c>
      <c r="C163" s="227">
        <v>5070000</v>
      </c>
      <c r="D163" s="164"/>
      <c r="E163" s="164"/>
      <c r="F163" s="164"/>
      <c r="G163" s="149"/>
      <c r="H163" s="159"/>
      <c r="I163" s="149"/>
      <c r="J163" s="268"/>
      <c r="K163" s="149"/>
      <c r="L163" s="268"/>
      <c r="M163" s="38"/>
      <c r="N163" s="38"/>
      <c r="O163" s="187">
        <f t="shared" si="8"/>
        <v>5070000</v>
      </c>
      <c r="P163" s="150"/>
    </row>
    <row r="164" spans="1:16" ht="12.75" customHeight="1">
      <c r="A164" s="263">
        <v>42185</v>
      </c>
      <c r="B164" s="224" t="s">
        <v>432</v>
      </c>
      <c r="C164" s="227"/>
      <c r="D164" s="227">
        <v>2055000</v>
      </c>
      <c r="E164" s="165"/>
      <c r="F164" s="165"/>
      <c r="G164" s="147"/>
      <c r="H164" s="159"/>
      <c r="I164" s="147"/>
      <c r="J164" s="267"/>
      <c r="K164" s="147"/>
      <c r="L164" s="267"/>
      <c r="M164" s="80"/>
      <c r="N164" s="140"/>
      <c r="O164" s="187">
        <f t="shared" si="8"/>
        <v>2055000</v>
      </c>
      <c r="P164" s="137"/>
    </row>
    <row r="165" spans="1:16" ht="12.75" customHeight="1" thickBot="1">
      <c r="A165" s="264">
        <v>42185</v>
      </c>
      <c r="B165" s="226" t="s">
        <v>433</v>
      </c>
      <c r="C165" s="228"/>
      <c r="D165" s="205"/>
      <c r="E165" s="228">
        <v>19920000</v>
      </c>
      <c r="F165" s="382"/>
      <c r="G165" s="205"/>
      <c r="H165" s="252"/>
      <c r="I165" s="148"/>
      <c r="J165" s="272"/>
      <c r="K165" s="148"/>
      <c r="L165" s="272"/>
      <c r="M165" s="251"/>
      <c r="N165" s="141"/>
      <c r="O165" s="199">
        <f t="shared" si="8"/>
        <v>19920000</v>
      </c>
      <c r="P165" s="139" t="s">
        <v>434</v>
      </c>
    </row>
    <row r="166" spans="1:16" ht="12.75" customHeight="1">
      <c r="A166" s="262">
        <v>42186</v>
      </c>
      <c r="B166" s="249" t="s">
        <v>437</v>
      </c>
      <c r="C166" s="250">
        <v>11000000</v>
      </c>
      <c r="D166" s="381"/>
      <c r="E166" s="381"/>
      <c r="F166" s="381"/>
      <c r="G166" s="237"/>
      <c r="H166" s="321"/>
      <c r="I166" s="320"/>
      <c r="J166" s="322"/>
      <c r="K166" s="320"/>
      <c r="L166" s="322"/>
      <c r="M166" s="323"/>
      <c r="N166" s="324"/>
      <c r="O166" s="198">
        <f t="shared" si="8"/>
        <v>11000000</v>
      </c>
      <c r="P166" s="325"/>
    </row>
    <row r="167" spans="1:16" ht="12.75" customHeight="1">
      <c r="A167" s="263">
        <v>42186</v>
      </c>
      <c r="B167" s="224" t="s">
        <v>438</v>
      </c>
      <c r="C167" s="227">
        <v>1260000</v>
      </c>
      <c r="D167" s="149"/>
      <c r="E167" s="165"/>
      <c r="F167" s="165"/>
      <c r="G167" s="149"/>
      <c r="H167" s="159"/>
      <c r="I167" s="147"/>
      <c r="J167" s="267"/>
      <c r="K167" s="147"/>
      <c r="L167" s="267"/>
      <c r="M167" s="80"/>
      <c r="N167" s="140"/>
      <c r="O167" s="187">
        <f t="shared" si="8"/>
        <v>1260000</v>
      </c>
      <c r="P167" s="137"/>
    </row>
    <row r="168" spans="1:16" ht="12.75" customHeight="1">
      <c r="A168" s="263">
        <v>42186</v>
      </c>
      <c r="B168" s="224" t="s">
        <v>439</v>
      </c>
      <c r="C168" s="227">
        <v>1590000</v>
      </c>
      <c r="D168" s="155"/>
      <c r="E168" s="147"/>
      <c r="F168" s="155"/>
      <c r="G168" s="149"/>
      <c r="H168" s="159"/>
      <c r="I168" s="147"/>
      <c r="J168" s="267"/>
      <c r="K168" s="147"/>
      <c r="L168" s="267"/>
      <c r="M168" s="80"/>
      <c r="N168" s="140"/>
      <c r="O168" s="187">
        <f t="shared" si="8"/>
        <v>1590000</v>
      </c>
      <c r="P168" s="137"/>
    </row>
    <row r="169" spans="1:16" ht="12.75" customHeight="1">
      <c r="A169" s="263">
        <v>42186</v>
      </c>
      <c r="B169" s="224" t="s">
        <v>135</v>
      </c>
      <c r="C169" s="227">
        <v>5478000</v>
      </c>
      <c r="D169" s="149"/>
      <c r="E169" s="140"/>
      <c r="F169" s="227"/>
      <c r="G169" s="147"/>
      <c r="H169" s="195"/>
      <c r="I169" s="147"/>
      <c r="J169" s="266"/>
      <c r="K169" s="147"/>
      <c r="L169" s="266"/>
      <c r="M169" s="80"/>
      <c r="N169" s="140"/>
      <c r="O169" s="187">
        <f t="shared" si="8"/>
        <v>5478000</v>
      </c>
      <c r="P169" s="137"/>
    </row>
    <row r="170" spans="1:16" ht="12.75" customHeight="1">
      <c r="A170" s="263">
        <v>42186</v>
      </c>
      <c r="B170" s="224" t="s">
        <v>440</v>
      </c>
      <c r="C170" s="227"/>
      <c r="D170" s="227">
        <v>5436000</v>
      </c>
      <c r="E170" s="140"/>
      <c r="F170" s="227"/>
      <c r="G170" s="149"/>
      <c r="H170" s="195"/>
      <c r="I170" s="147"/>
      <c r="J170" s="266"/>
      <c r="K170" s="147"/>
      <c r="L170" s="266"/>
      <c r="M170" s="80"/>
      <c r="N170" s="140"/>
      <c r="O170" s="187">
        <f t="shared" si="8"/>
        <v>5436000</v>
      </c>
      <c r="P170" s="137"/>
    </row>
    <row r="171" spans="1:16" ht="12.75" customHeight="1">
      <c r="A171" s="263">
        <v>42186</v>
      </c>
      <c r="B171" s="224" t="s">
        <v>440</v>
      </c>
      <c r="C171" s="227"/>
      <c r="D171" s="227">
        <v>4566000</v>
      </c>
      <c r="E171" s="149"/>
      <c r="F171" s="227"/>
      <c r="G171" s="149"/>
      <c r="H171" s="160"/>
      <c r="I171" s="149"/>
      <c r="J171" s="268"/>
      <c r="K171" s="149"/>
      <c r="L171" s="268"/>
      <c r="M171" s="38"/>
      <c r="N171" s="38"/>
      <c r="O171" s="187">
        <f t="shared" si="8"/>
        <v>4566000</v>
      </c>
      <c r="P171" s="150"/>
    </row>
    <row r="172" spans="1:16" ht="12.75" customHeight="1">
      <c r="A172" s="263">
        <v>42186</v>
      </c>
      <c r="B172" s="224" t="s">
        <v>441</v>
      </c>
      <c r="C172" s="227"/>
      <c r="D172" s="227">
        <v>12600000</v>
      </c>
      <c r="E172" s="147"/>
      <c r="F172" s="227"/>
      <c r="G172" s="147"/>
      <c r="H172" s="159"/>
      <c r="I172" s="147"/>
      <c r="J172" s="267"/>
      <c r="K172" s="147"/>
      <c r="L172" s="267"/>
      <c r="M172" s="80"/>
      <c r="N172" s="140"/>
      <c r="O172" s="187">
        <f t="shared" si="8"/>
        <v>12600000</v>
      </c>
      <c r="P172" s="137"/>
    </row>
    <row r="173" spans="1:16" ht="12.75" customHeight="1">
      <c r="A173" s="263">
        <v>42186</v>
      </c>
      <c r="B173" s="224" t="s">
        <v>172</v>
      </c>
      <c r="C173" s="227"/>
      <c r="D173" s="155"/>
      <c r="E173" s="147"/>
      <c r="F173" s="227">
        <v>19410000</v>
      </c>
      <c r="G173" s="147"/>
      <c r="H173" s="159"/>
      <c r="I173" s="147"/>
      <c r="J173" s="267"/>
      <c r="K173" s="147"/>
      <c r="L173" s="267"/>
      <c r="M173" s="80"/>
      <c r="N173" s="140"/>
      <c r="O173" s="187">
        <f t="shared" si="8"/>
        <v>19410000</v>
      </c>
      <c r="P173" s="137"/>
    </row>
    <row r="174" spans="1:16" ht="12.75" customHeight="1">
      <c r="A174" s="302"/>
      <c r="B174" s="224"/>
      <c r="C174" s="227"/>
      <c r="D174" s="155"/>
      <c r="E174" s="147"/>
      <c r="F174" s="155"/>
      <c r="G174" s="147"/>
      <c r="H174" s="159"/>
      <c r="I174" s="147"/>
      <c r="J174" s="267"/>
      <c r="K174" s="147"/>
      <c r="L174" s="267"/>
      <c r="M174" s="80"/>
      <c r="N174" s="140"/>
      <c r="O174" s="187">
        <f t="shared" si="8"/>
        <v>0</v>
      </c>
      <c r="P174" s="137"/>
    </row>
    <row r="175" spans="1:16" ht="12.75" customHeight="1">
      <c r="A175" s="302"/>
      <c r="B175" s="224"/>
      <c r="C175" s="227"/>
      <c r="D175" s="155"/>
      <c r="E175" s="147"/>
      <c r="F175" s="155"/>
      <c r="G175" s="147"/>
      <c r="H175" s="159"/>
      <c r="I175" s="147"/>
      <c r="J175" s="267"/>
      <c r="K175" s="147"/>
      <c r="L175" s="267"/>
      <c r="M175" s="80"/>
      <c r="N175" s="140"/>
      <c r="O175" s="187">
        <f t="shared" si="8"/>
        <v>0</v>
      </c>
      <c r="P175" s="137"/>
    </row>
    <row r="176" spans="1:16" ht="12.75" customHeight="1">
      <c r="A176" s="302"/>
      <c r="B176" s="224"/>
      <c r="C176" s="227"/>
      <c r="D176" s="155"/>
      <c r="E176" s="147"/>
      <c r="F176" s="155"/>
      <c r="G176" s="147"/>
      <c r="H176" s="159"/>
      <c r="I176" s="147"/>
      <c r="J176" s="267"/>
      <c r="K176" s="147"/>
      <c r="L176" s="267"/>
      <c r="M176" s="80"/>
      <c r="N176" s="140"/>
      <c r="O176" s="187">
        <f t="shared" si="8"/>
        <v>0</v>
      </c>
      <c r="P176" s="137"/>
    </row>
    <row r="177" spans="1:16" ht="12.75" customHeight="1">
      <c r="A177" s="302"/>
      <c r="B177" s="224"/>
      <c r="C177" s="227"/>
      <c r="D177" s="227"/>
      <c r="E177" s="147"/>
      <c r="F177" s="155"/>
      <c r="G177" s="147"/>
      <c r="H177" s="159"/>
      <c r="I177" s="147"/>
      <c r="J177" s="267"/>
      <c r="K177" s="147"/>
      <c r="L177" s="267"/>
      <c r="M177" s="80"/>
      <c r="N177" s="140"/>
      <c r="O177" s="187">
        <f t="shared" si="8"/>
        <v>0</v>
      </c>
      <c r="P177" s="137"/>
    </row>
    <row r="178" spans="1:16" ht="12.75" customHeight="1">
      <c r="A178" s="302"/>
      <c r="B178" s="224"/>
      <c r="C178" s="227"/>
      <c r="D178" s="227"/>
      <c r="E178" s="140"/>
      <c r="F178" s="140"/>
      <c r="G178" s="147"/>
      <c r="H178" s="195"/>
      <c r="I178" s="147"/>
      <c r="J178" s="266"/>
      <c r="K178" s="147"/>
      <c r="L178" s="266"/>
      <c r="M178" s="80"/>
      <c r="N178" s="140"/>
      <c r="O178" s="187">
        <f t="shared" si="8"/>
        <v>0</v>
      </c>
      <c r="P178" s="137"/>
    </row>
    <row r="179" spans="1:16" ht="12.75" customHeight="1">
      <c r="A179" s="302"/>
      <c r="B179" s="224"/>
      <c r="C179" s="227"/>
      <c r="D179" s="140"/>
      <c r="E179" s="140"/>
      <c r="F179" s="140"/>
      <c r="G179" s="147"/>
      <c r="H179" s="195"/>
      <c r="I179" s="147"/>
      <c r="J179" s="266"/>
      <c r="K179" s="147"/>
      <c r="L179" s="266"/>
      <c r="M179" s="80"/>
      <c r="N179" s="140"/>
      <c r="O179" s="187">
        <f t="shared" si="8"/>
        <v>0</v>
      </c>
      <c r="P179" s="137"/>
    </row>
    <row r="180" spans="1:16" ht="12.75" customHeight="1">
      <c r="A180" s="302"/>
      <c r="B180" s="224"/>
      <c r="C180" s="227"/>
      <c r="D180" s="155"/>
      <c r="E180" s="147"/>
      <c r="F180" s="155"/>
      <c r="G180" s="147"/>
      <c r="H180" s="159"/>
      <c r="I180" s="147"/>
      <c r="J180" s="267"/>
      <c r="K180" s="147"/>
      <c r="L180" s="267"/>
      <c r="M180" s="80"/>
      <c r="N180" s="140"/>
      <c r="O180" s="187">
        <f t="shared" si="8"/>
        <v>0</v>
      </c>
      <c r="P180" s="137"/>
    </row>
    <row r="181" spans="1:16" ht="12.75" customHeight="1">
      <c r="A181" s="302"/>
      <c r="B181" s="224"/>
      <c r="C181" s="227"/>
      <c r="D181" s="155"/>
      <c r="E181" s="147"/>
      <c r="F181" s="155"/>
      <c r="G181" s="147"/>
      <c r="H181" s="159"/>
      <c r="I181" s="147"/>
      <c r="J181" s="267"/>
      <c r="K181" s="147"/>
      <c r="L181" s="267"/>
      <c r="M181" s="80"/>
      <c r="N181" s="140"/>
      <c r="O181" s="187">
        <f t="shared" ref="O181:O244" si="9">+C181+D181+E181+F181-G181-I181-K181-M181</f>
        <v>0</v>
      </c>
      <c r="P181" s="137"/>
    </row>
    <row r="182" spans="1:16" ht="12.75" customHeight="1">
      <c r="A182" s="302"/>
      <c r="B182" s="224"/>
      <c r="C182" s="227"/>
      <c r="D182" s="158"/>
      <c r="E182" s="149"/>
      <c r="F182" s="227"/>
      <c r="G182" s="149"/>
      <c r="H182" s="160"/>
      <c r="I182" s="149"/>
      <c r="J182" s="268"/>
      <c r="K182" s="149"/>
      <c r="L182" s="268"/>
      <c r="M182" s="38"/>
      <c r="N182" s="38"/>
      <c r="O182" s="187">
        <f t="shared" si="9"/>
        <v>0</v>
      </c>
      <c r="P182" s="150"/>
    </row>
    <row r="183" spans="1:16" ht="12.75" customHeight="1">
      <c r="A183" s="302"/>
      <c r="B183" s="224"/>
      <c r="C183" s="227"/>
      <c r="D183" s="158"/>
      <c r="E183" s="149"/>
      <c r="F183" s="158"/>
      <c r="G183" s="149"/>
      <c r="H183" s="160"/>
      <c r="I183" s="149"/>
      <c r="J183" s="268"/>
      <c r="K183" s="149"/>
      <c r="L183" s="268"/>
      <c r="M183" s="38"/>
      <c r="N183" s="38"/>
      <c r="O183" s="187">
        <f t="shared" si="9"/>
        <v>0</v>
      </c>
      <c r="P183" s="150"/>
    </row>
    <row r="184" spans="1:16" ht="12.75" customHeight="1">
      <c r="A184" s="302"/>
      <c r="B184" s="224"/>
      <c r="C184" s="227"/>
      <c r="D184" s="155"/>
      <c r="E184" s="147"/>
      <c r="F184" s="155"/>
      <c r="G184" s="147"/>
      <c r="H184" s="159"/>
      <c r="I184" s="147"/>
      <c r="J184" s="267"/>
      <c r="K184" s="147"/>
      <c r="L184" s="267"/>
      <c r="M184" s="80"/>
      <c r="N184" s="140"/>
      <c r="O184" s="187">
        <f t="shared" si="9"/>
        <v>0</v>
      </c>
      <c r="P184" s="137"/>
    </row>
    <row r="185" spans="1:16" ht="12.75" customHeight="1">
      <c r="A185" s="302"/>
      <c r="B185" s="224"/>
      <c r="C185" s="227"/>
      <c r="D185" s="155"/>
      <c r="E185" s="147"/>
      <c r="F185" s="155"/>
      <c r="G185" s="147"/>
      <c r="H185" s="159"/>
      <c r="I185" s="147"/>
      <c r="J185" s="267"/>
      <c r="K185" s="147"/>
      <c r="L185" s="267"/>
      <c r="M185" s="80"/>
      <c r="N185" s="140"/>
      <c r="O185" s="187">
        <f t="shared" si="9"/>
        <v>0</v>
      </c>
      <c r="P185" s="137"/>
    </row>
    <row r="186" spans="1:16" ht="12.75" customHeight="1">
      <c r="A186" s="302"/>
      <c r="B186" s="224"/>
      <c r="C186" s="227"/>
      <c r="D186" s="227"/>
      <c r="E186" s="147"/>
      <c r="F186" s="155"/>
      <c r="G186" s="147"/>
      <c r="H186" s="159"/>
      <c r="I186" s="147"/>
      <c r="J186" s="267"/>
      <c r="K186" s="147"/>
      <c r="L186" s="267"/>
      <c r="M186" s="80"/>
      <c r="N186" s="140"/>
      <c r="O186" s="187">
        <f t="shared" si="9"/>
        <v>0</v>
      </c>
      <c r="P186" s="137"/>
    </row>
    <row r="187" spans="1:16" ht="12.75" customHeight="1">
      <c r="A187" s="302"/>
      <c r="B187" s="224"/>
      <c r="C187" s="227"/>
      <c r="D187" s="227"/>
      <c r="E187" s="147"/>
      <c r="F187" s="155"/>
      <c r="G187" s="147"/>
      <c r="H187" s="159"/>
      <c r="I187" s="147"/>
      <c r="J187" s="267"/>
      <c r="K187" s="147"/>
      <c r="L187" s="267"/>
      <c r="M187" s="80"/>
      <c r="N187" s="140"/>
      <c r="O187" s="187">
        <f t="shared" si="9"/>
        <v>0</v>
      </c>
      <c r="P187" s="137"/>
    </row>
    <row r="188" spans="1:16" ht="12.75" customHeight="1">
      <c r="A188" s="302"/>
      <c r="B188" s="224"/>
      <c r="C188" s="227"/>
      <c r="D188" s="227"/>
      <c r="E188" s="147"/>
      <c r="F188" s="155"/>
      <c r="G188" s="147"/>
      <c r="H188" s="159"/>
      <c r="I188" s="147"/>
      <c r="J188" s="267"/>
      <c r="K188" s="147"/>
      <c r="L188" s="267"/>
      <c r="M188" s="80"/>
      <c r="N188" s="140"/>
      <c r="O188" s="187">
        <f t="shared" si="9"/>
        <v>0</v>
      </c>
      <c r="P188" s="137"/>
    </row>
    <row r="189" spans="1:16" ht="12.75" customHeight="1">
      <c r="A189" s="302"/>
      <c r="B189" s="224"/>
      <c r="C189" s="227"/>
      <c r="D189" s="155"/>
      <c r="E189" s="147"/>
      <c r="F189" s="227"/>
      <c r="G189" s="147"/>
      <c r="H189" s="159"/>
      <c r="I189" s="147"/>
      <c r="J189" s="267"/>
      <c r="K189" s="147"/>
      <c r="L189" s="267"/>
      <c r="M189" s="80"/>
      <c r="N189" s="140"/>
      <c r="O189" s="187">
        <f t="shared" si="9"/>
        <v>0</v>
      </c>
      <c r="P189" s="137"/>
    </row>
    <row r="190" spans="1:16" ht="12.75" customHeight="1">
      <c r="A190" s="302"/>
      <c r="B190" s="224"/>
      <c r="C190" s="227"/>
      <c r="D190" s="155"/>
      <c r="E190" s="147"/>
      <c r="F190" s="155"/>
      <c r="G190" s="147"/>
      <c r="H190" s="159"/>
      <c r="I190" s="147"/>
      <c r="J190" s="267"/>
      <c r="K190" s="147"/>
      <c r="L190" s="267"/>
      <c r="M190" s="80"/>
      <c r="N190" s="140"/>
      <c r="O190" s="187">
        <f t="shared" si="9"/>
        <v>0</v>
      </c>
      <c r="P190" s="137"/>
    </row>
    <row r="191" spans="1:16" ht="12.75" customHeight="1">
      <c r="A191" s="302"/>
      <c r="B191" s="224"/>
      <c r="C191" s="227"/>
      <c r="D191" s="149"/>
      <c r="E191" s="149"/>
      <c r="F191" s="158"/>
      <c r="G191" s="149"/>
      <c r="H191" s="160"/>
      <c r="I191" s="149"/>
      <c r="J191" s="268"/>
      <c r="K191" s="149"/>
      <c r="L191" s="268"/>
      <c r="M191" s="38"/>
      <c r="N191" s="38"/>
      <c r="O191" s="187">
        <f t="shared" si="9"/>
        <v>0</v>
      </c>
      <c r="P191" s="150"/>
    </row>
    <row r="192" spans="1:16" ht="12.75" customHeight="1">
      <c r="A192" s="302"/>
      <c r="B192" s="224"/>
      <c r="C192" s="227"/>
      <c r="D192" s="149"/>
      <c r="E192" s="149"/>
      <c r="F192" s="158"/>
      <c r="G192" s="149"/>
      <c r="H192" s="160"/>
      <c r="I192" s="149"/>
      <c r="J192" s="268"/>
      <c r="K192" s="149"/>
      <c r="L192" s="268"/>
      <c r="M192" s="38"/>
      <c r="N192" s="38"/>
      <c r="O192" s="187">
        <f t="shared" si="9"/>
        <v>0</v>
      </c>
      <c r="P192" s="150"/>
    </row>
    <row r="193" spans="1:16" ht="12.75" customHeight="1">
      <c r="A193" s="302"/>
      <c r="B193" s="224"/>
      <c r="C193" s="227"/>
      <c r="D193" s="149"/>
      <c r="E193" s="147"/>
      <c r="F193" s="155"/>
      <c r="G193" s="147"/>
      <c r="H193" s="159"/>
      <c r="I193" s="147"/>
      <c r="J193" s="267"/>
      <c r="K193" s="147"/>
      <c r="L193" s="267"/>
      <c r="M193" s="80"/>
      <c r="N193" s="140"/>
      <c r="O193" s="187">
        <f t="shared" si="9"/>
        <v>0</v>
      </c>
      <c r="P193" s="137"/>
    </row>
    <row r="194" spans="1:16" ht="12.75" customHeight="1">
      <c r="A194" s="302"/>
      <c r="B194" s="224"/>
      <c r="C194" s="227"/>
      <c r="D194" s="227"/>
      <c r="E194" s="149"/>
      <c r="F194" s="158"/>
      <c r="G194" s="149"/>
      <c r="H194" s="160"/>
      <c r="I194" s="149"/>
      <c r="J194" s="268"/>
      <c r="K194" s="149"/>
      <c r="L194" s="268"/>
      <c r="M194" s="38"/>
      <c r="N194" s="38"/>
      <c r="O194" s="187">
        <f t="shared" si="9"/>
        <v>0</v>
      </c>
      <c r="P194" s="150"/>
    </row>
    <row r="195" spans="1:16" ht="12.75" customHeight="1">
      <c r="A195" s="302"/>
      <c r="B195" s="224"/>
      <c r="C195" s="227"/>
      <c r="D195" s="227"/>
      <c r="E195" s="147"/>
      <c r="F195" s="155"/>
      <c r="G195" s="149"/>
      <c r="H195" s="159"/>
      <c r="I195" s="147"/>
      <c r="J195" s="267"/>
      <c r="K195" s="147"/>
      <c r="L195" s="267"/>
      <c r="M195" s="80"/>
      <c r="N195" s="140"/>
      <c r="O195" s="187">
        <f t="shared" si="9"/>
        <v>0</v>
      </c>
      <c r="P195" s="137"/>
    </row>
    <row r="196" spans="1:16" ht="12.75" customHeight="1">
      <c r="A196" s="302"/>
      <c r="B196" s="224"/>
      <c r="C196" s="227"/>
      <c r="D196" s="157"/>
      <c r="E196" s="147"/>
      <c r="F196" s="155"/>
      <c r="G196" s="149"/>
      <c r="H196" s="159"/>
      <c r="I196" s="147"/>
      <c r="J196" s="267"/>
      <c r="K196" s="147"/>
      <c r="L196" s="267"/>
      <c r="M196" s="80"/>
      <c r="N196" s="140"/>
      <c r="O196" s="187">
        <f t="shared" si="9"/>
        <v>0</v>
      </c>
      <c r="P196" s="137"/>
    </row>
    <row r="197" spans="1:16" ht="12.75" customHeight="1">
      <c r="A197" s="302"/>
      <c r="B197" s="224"/>
      <c r="C197" s="227"/>
      <c r="D197" s="157"/>
      <c r="E197" s="147"/>
      <c r="F197" s="155"/>
      <c r="G197" s="147"/>
      <c r="H197" s="159"/>
      <c r="I197" s="147"/>
      <c r="J197" s="267"/>
      <c r="K197" s="147"/>
      <c r="L197" s="267"/>
      <c r="M197" s="80"/>
      <c r="N197" s="140"/>
      <c r="O197" s="187">
        <f t="shared" si="9"/>
        <v>0</v>
      </c>
      <c r="P197" s="137"/>
    </row>
    <row r="198" spans="1:16" ht="12.75" customHeight="1">
      <c r="A198" s="302"/>
      <c r="B198" s="224"/>
      <c r="C198" s="227"/>
      <c r="D198" s="155"/>
      <c r="E198" s="147"/>
      <c r="F198" s="155"/>
      <c r="G198" s="147"/>
      <c r="H198" s="159"/>
      <c r="I198" s="147"/>
      <c r="J198" s="267"/>
      <c r="K198" s="147"/>
      <c r="L198" s="267"/>
      <c r="M198" s="80"/>
      <c r="N198" s="140"/>
      <c r="O198" s="187">
        <f t="shared" si="9"/>
        <v>0</v>
      </c>
      <c r="P198" s="137"/>
    </row>
    <row r="199" spans="1:16" ht="12.75" customHeight="1">
      <c r="A199" s="302"/>
      <c r="B199" s="224"/>
      <c r="C199" s="227"/>
      <c r="D199" s="157"/>
      <c r="E199" s="147"/>
      <c r="F199" s="155"/>
      <c r="G199" s="147"/>
      <c r="H199" s="159"/>
      <c r="I199" s="147"/>
      <c r="J199" s="267"/>
      <c r="K199" s="147"/>
      <c r="L199" s="267"/>
      <c r="M199" s="80"/>
      <c r="N199" s="140"/>
      <c r="O199" s="187">
        <f t="shared" si="9"/>
        <v>0</v>
      </c>
      <c r="P199" s="137"/>
    </row>
    <row r="200" spans="1:16" ht="12.75" customHeight="1">
      <c r="A200" s="302"/>
      <c r="B200" s="224"/>
      <c r="C200" s="227"/>
      <c r="D200" s="157"/>
      <c r="E200" s="147"/>
      <c r="F200" s="155"/>
      <c r="G200" s="147"/>
      <c r="H200" s="159"/>
      <c r="I200" s="147"/>
      <c r="J200" s="267"/>
      <c r="K200" s="147"/>
      <c r="L200" s="267"/>
      <c r="M200" s="80"/>
      <c r="N200" s="140"/>
      <c r="O200" s="187">
        <f t="shared" si="9"/>
        <v>0</v>
      </c>
      <c r="P200" s="137"/>
    </row>
    <row r="201" spans="1:16" ht="12.75" customHeight="1">
      <c r="A201" s="302"/>
      <c r="B201" s="224"/>
      <c r="C201" s="227"/>
      <c r="D201" s="140"/>
      <c r="E201" s="140"/>
      <c r="F201" s="140"/>
      <c r="G201" s="147"/>
      <c r="H201" s="195"/>
      <c r="I201" s="147"/>
      <c r="J201" s="266"/>
      <c r="K201" s="147"/>
      <c r="L201" s="266"/>
      <c r="M201" s="80"/>
      <c r="N201" s="140"/>
      <c r="O201" s="187">
        <f t="shared" si="9"/>
        <v>0</v>
      </c>
      <c r="P201" s="137"/>
    </row>
    <row r="202" spans="1:16" ht="12.75" customHeight="1">
      <c r="A202" s="302"/>
      <c r="B202" s="224"/>
      <c r="C202" s="227"/>
      <c r="D202" s="227"/>
      <c r="E202" s="147"/>
      <c r="F202" s="155"/>
      <c r="G202" s="147"/>
      <c r="H202" s="159"/>
      <c r="I202" s="147"/>
      <c r="J202" s="267"/>
      <c r="K202" s="147"/>
      <c r="L202" s="267"/>
      <c r="M202" s="80"/>
      <c r="N202" s="140"/>
      <c r="O202" s="187">
        <f t="shared" si="9"/>
        <v>0</v>
      </c>
      <c r="P202" s="137"/>
    </row>
    <row r="203" spans="1:16" ht="12.75" customHeight="1">
      <c r="A203" s="302"/>
      <c r="B203" s="224"/>
      <c r="C203" s="227"/>
      <c r="D203" s="155"/>
      <c r="E203" s="147"/>
      <c r="F203" s="227"/>
      <c r="G203" s="147"/>
      <c r="H203" s="159"/>
      <c r="I203" s="147"/>
      <c r="J203" s="267"/>
      <c r="K203" s="147"/>
      <c r="L203" s="267"/>
      <c r="M203" s="80"/>
      <c r="N203" s="140"/>
      <c r="O203" s="187">
        <f t="shared" si="9"/>
        <v>0</v>
      </c>
      <c r="P203" s="137"/>
    </row>
    <row r="204" spans="1:16" ht="12.75" customHeight="1">
      <c r="A204" s="302"/>
      <c r="B204" s="224"/>
      <c r="C204" s="227"/>
      <c r="D204" s="155"/>
      <c r="E204" s="147"/>
      <c r="F204" s="227"/>
      <c r="G204" s="147"/>
      <c r="H204" s="159"/>
      <c r="I204" s="147"/>
      <c r="J204" s="267"/>
      <c r="K204" s="147"/>
      <c r="L204" s="267"/>
      <c r="M204" s="80"/>
      <c r="N204" s="140"/>
      <c r="O204" s="187">
        <f t="shared" si="9"/>
        <v>0</v>
      </c>
      <c r="P204" s="137"/>
    </row>
    <row r="205" spans="1:16" ht="12.75" customHeight="1">
      <c r="A205" s="302"/>
      <c r="B205" s="224"/>
      <c r="C205" s="227"/>
      <c r="D205" s="155"/>
      <c r="E205" s="147"/>
      <c r="F205" s="227"/>
      <c r="G205" s="147"/>
      <c r="H205" s="159"/>
      <c r="I205" s="147"/>
      <c r="J205" s="267"/>
      <c r="K205" s="147"/>
      <c r="L205" s="267"/>
      <c r="M205" s="80"/>
      <c r="N205" s="140"/>
      <c r="O205" s="187">
        <f t="shared" si="9"/>
        <v>0</v>
      </c>
      <c r="P205" s="137"/>
    </row>
    <row r="206" spans="1:16" ht="12.75" customHeight="1">
      <c r="A206" s="302"/>
      <c r="B206" s="224"/>
      <c r="C206" s="227"/>
      <c r="D206" s="140"/>
      <c r="E206" s="140"/>
      <c r="F206" s="140"/>
      <c r="G206" s="147"/>
      <c r="H206" s="195"/>
      <c r="I206" s="147"/>
      <c r="J206" s="266"/>
      <c r="K206" s="147"/>
      <c r="L206" s="266"/>
      <c r="M206" s="80"/>
      <c r="N206" s="140"/>
      <c r="O206" s="187">
        <f t="shared" si="9"/>
        <v>0</v>
      </c>
      <c r="P206" s="137"/>
    </row>
    <row r="207" spans="1:16" ht="12.75" customHeight="1">
      <c r="A207" s="302"/>
      <c r="B207" s="224"/>
      <c r="C207" s="227"/>
      <c r="D207" s="149"/>
      <c r="E207" s="147"/>
      <c r="F207" s="155"/>
      <c r="G207" s="147"/>
      <c r="H207" s="159"/>
      <c r="I207" s="147"/>
      <c r="J207" s="267"/>
      <c r="K207" s="147"/>
      <c r="L207" s="267"/>
      <c r="M207" s="80"/>
      <c r="N207" s="140"/>
      <c r="O207" s="187">
        <f t="shared" si="9"/>
        <v>0</v>
      </c>
      <c r="P207" s="137"/>
    </row>
    <row r="208" spans="1:16" ht="12.75" customHeight="1">
      <c r="A208" s="302"/>
      <c r="B208" s="224"/>
      <c r="C208" s="227"/>
      <c r="D208" s="149"/>
      <c r="E208" s="147"/>
      <c r="F208" s="155"/>
      <c r="G208" s="147"/>
      <c r="H208" s="159"/>
      <c r="I208" s="147"/>
      <c r="J208" s="267"/>
      <c r="K208" s="147"/>
      <c r="L208" s="267"/>
      <c r="M208" s="80"/>
      <c r="N208" s="140"/>
      <c r="O208" s="187">
        <f t="shared" si="9"/>
        <v>0</v>
      </c>
      <c r="P208" s="137"/>
    </row>
    <row r="209" spans="1:16" ht="12.75" customHeight="1">
      <c r="A209" s="302"/>
      <c r="B209" s="224"/>
      <c r="C209" s="227"/>
      <c r="D209" s="149"/>
      <c r="E209" s="147"/>
      <c r="F209" s="155"/>
      <c r="G209" s="147"/>
      <c r="H209" s="159"/>
      <c r="I209" s="147"/>
      <c r="J209" s="267"/>
      <c r="K209" s="147"/>
      <c r="L209" s="267"/>
      <c r="M209" s="80"/>
      <c r="N209" s="140"/>
      <c r="O209" s="187">
        <f t="shared" si="9"/>
        <v>0</v>
      </c>
      <c r="P209" s="137"/>
    </row>
    <row r="210" spans="1:16" ht="12.75" customHeight="1">
      <c r="A210" s="302"/>
      <c r="B210" s="224"/>
      <c r="C210" s="227"/>
      <c r="D210" s="149"/>
      <c r="E210" s="147"/>
      <c r="F210" s="155"/>
      <c r="G210" s="147"/>
      <c r="H210" s="159"/>
      <c r="I210" s="147"/>
      <c r="J210" s="267"/>
      <c r="K210" s="147"/>
      <c r="L210" s="267"/>
      <c r="M210" s="80"/>
      <c r="N210" s="140"/>
      <c r="O210" s="187">
        <f t="shared" si="9"/>
        <v>0</v>
      </c>
      <c r="P210" s="137"/>
    </row>
    <row r="211" spans="1:16" ht="12.75" customHeight="1">
      <c r="A211" s="302"/>
      <c r="B211" s="224"/>
      <c r="C211" s="227"/>
      <c r="D211" s="155"/>
      <c r="E211" s="147"/>
      <c r="F211" s="155"/>
      <c r="G211" s="149"/>
      <c r="H211" s="159"/>
      <c r="I211" s="147"/>
      <c r="J211" s="267"/>
      <c r="K211" s="147"/>
      <c r="L211" s="267"/>
      <c r="M211" s="80"/>
      <c r="N211" s="140"/>
      <c r="O211" s="187">
        <f t="shared" si="9"/>
        <v>0</v>
      </c>
      <c r="P211" s="137"/>
    </row>
    <row r="212" spans="1:16" ht="12.75" customHeight="1">
      <c r="A212" s="302"/>
      <c r="B212" s="224"/>
      <c r="C212" s="227"/>
      <c r="D212" s="158"/>
      <c r="E212" s="149"/>
      <c r="F212" s="227"/>
      <c r="G212" s="149"/>
      <c r="H212" s="160"/>
      <c r="I212" s="149"/>
      <c r="J212" s="268"/>
      <c r="K212" s="149"/>
      <c r="L212" s="268"/>
      <c r="M212" s="38"/>
      <c r="N212" s="38"/>
      <c r="O212" s="187">
        <f t="shared" si="9"/>
        <v>0</v>
      </c>
      <c r="P212" s="150"/>
    </row>
    <row r="213" spans="1:16" ht="12.75" customHeight="1">
      <c r="A213" s="302"/>
      <c r="B213" s="224"/>
      <c r="C213" s="227"/>
      <c r="D213" s="155"/>
      <c r="E213" s="147"/>
      <c r="F213" s="227"/>
      <c r="G213" s="147"/>
      <c r="H213" s="159"/>
      <c r="I213" s="147"/>
      <c r="J213" s="267"/>
      <c r="K213" s="147"/>
      <c r="L213" s="267"/>
      <c r="M213" s="80"/>
      <c r="N213" s="140"/>
      <c r="O213" s="187">
        <f t="shared" si="9"/>
        <v>0</v>
      </c>
      <c r="P213" s="137"/>
    </row>
    <row r="214" spans="1:16" ht="12.75" customHeight="1">
      <c r="A214" s="298"/>
      <c r="B214" s="299"/>
      <c r="C214" s="300"/>
      <c r="D214" s="315"/>
      <c r="E214" s="300"/>
      <c r="F214" s="315"/>
      <c r="G214" s="313"/>
      <c r="H214" s="316"/>
      <c r="I214" s="313"/>
      <c r="J214" s="317"/>
      <c r="K214" s="313"/>
      <c r="L214" s="317"/>
      <c r="M214" s="318"/>
      <c r="N214" s="312"/>
      <c r="O214" s="301">
        <f t="shared" si="9"/>
        <v>0</v>
      </c>
      <c r="P214" s="314"/>
    </row>
    <row r="215" spans="1:16" ht="12.75" customHeight="1">
      <c r="A215" s="302"/>
      <c r="B215" s="224"/>
      <c r="C215" s="227"/>
      <c r="D215" s="155"/>
      <c r="E215" s="147"/>
      <c r="F215" s="155"/>
      <c r="G215" s="147"/>
      <c r="H215" s="159"/>
      <c r="I215" s="147"/>
      <c r="J215" s="267"/>
      <c r="K215" s="147"/>
      <c r="L215" s="267"/>
      <c r="M215" s="80"/>
      <c r="N215" s="140"/>
      <c r="O215" s="187">
        <f t="shared" si="9"/>
        <v>0</v>
      </c>
      <c r="P215" s="137"/>
    </row>
    <row r="216" spans="1:16" ht="12.75" customHeight="1">
      <c r="A216" s="302"/>
      <c r="B216" s="224"/>
      <c r="C216" s="227"/>
      <c r="D216" s="158"/>
      <c r="E216" s="149"/>
      <c r="F216" s="158"/>
      <c r="G216" s="149"/>
      <c r="H216" s="160"/>
      <c r="I216" s="149"/>
      <c r="J216" s="268"/>
      <c r="K216" s="149"/>
      <c r="L216" s="268"/>
      <c r="M216" s="38"/>
      <c r="N216" s="38"/>
      <c r="O216" s="187">
        <f t="shared" si="9"/>
        <v>0</v>
      </c>
      <c r="P216" s="150"/>
    </row>
    <row r="217" spans="1:16" ht="12.75" customHeight="1">
      <c r="A217" s="302"/>
      <c r="B217" s="224"/>
      <c r="C217" s="227"/>
      <c r="D217" s="149"/>
      <c r="E217" s="147"/>
      <c r="F217" s="155"/>
      <c r="G217" s="147"/>
      <c r="H217" s="159"/>
      <c r="I217" s="147"/>
      <c r="J217" s="267"/>
      <c r="K217" s="147"/>
      <c r="L217" s="267"/>
      <c r="M217" s="80"/>
      <c r="N217" s="140"/>
      <c r="O217" s="187">
        <f t="shared" si="9"/>
        <v>0</v>
      </c>
      <c r="P217" s="137"/>
    </row>
    <row r="218" spans="1:16" ht="12.75" customHeight="1">
      <c r="A218" s="302"/>
      <c r="B218" s="224"/>
      <c r="C218" s="227"/>
      <c r="D218" s="140"/>
      <c r="E218" s="140"/>
      <c r="F218" s="140"/>
      <c r="G218" s="147"/>
      <c r="H218" s="195"/>
      <c r="I218" s="147"/>
      <c r="J218" s="266"/>
      <c r="K218" s="147"/>
      <c r="L218" s="266"/>
      <c r="M218" s="80"/>
      <c r="N218" s="140"/>
      <c r="O218" s="187">
        <f t="shared" si="9"/>
        <v>0</v>
      </c>
      <c r="P218" s="137"/>
    </row>
    <row r="219" spans="1:16" ht="12.75" customHeight="1">
      <c r="A219" s="302"/>
      <c r="B219" s="224"/>
      <c r="C219" s="227"/>
      <c r="D219" s="227"/>
      <c r="E219" s="149"/>
      <c r="F219" s="158"/>
      <c r="G219" s="149"/>
      <c r="H219" s="160"/>
      <c r="I219" s="149"/>
      <c r="J219" s="268"/>
      <c r="K219" s="149"/>
      <c r="L219" s="268"/>
      <c r="M219" s="38"/>
      <c r="N219" s="38"/>
      <c r="O219" s="187">
        <f t="shared" si="9"/>
        <v>0</v>
      </c>
      <c r="P219" s="150"/>
    </row>
    <row r="220" spans="1:16" ht="12.75" customHeight="1">
      <c r="A220" s="302"/>
      <c r="B220" s="224"/>
      <c r="C220" s="227"/>
      <c r="D220" s="227"/>
      <c r="E220" s="149"/>
      <c r="F220" s="158"/>
      <c r="G220" s="149"/>
      <c r="H220" s="160"/>
      <c r="I220" s="149"/>
      <c r="J220" s="268"/>
      <c r="K220" s="149"/>
      <c r="L220" s="268"/>
      <c r="M220" s="38"/>
      <c r="N220" s="38"/>
      <c r="O220" s="187">
        <f t="shared" si="9"/>
        <v>0</v>
      </c>
      <c r="P220" s="150"/>
    </row>
    <row r="221" spans="1:16" ht="12.75" customHeight="1">
      <c r="A221" s="302"/>
      <c r="B221" s="224"/>
      <c r="C221" s="227"/>
      <c r="D221" s="140"/>
      <c r="E221" s="140"/>
      <c r="F221" s="227"/>
      <c r="G221" s="147"/>
      <c r="H221" s="195"/>
      <c r="I221" s="147"/>
      <c r="J221" s="266"/>
      <c r="K221" s="147"/>
      <c r="L221" s="266"/>
      <c r="M221" s="80"/>
      <c r="N221" s="140"/>
      <c r="O221" s="187">
        <f t="shared" si="9"/>
        <v>0</v>
      </c>
      <c r="P221" s="137"/>
    </row>
    <row r="222" spans="1:16" ht="12.75" customHeight="1">
      <c r="A222" s="302"/>
      <c r="B222" s="224"/>
      <c r="C222" s="227"/>
      <c r="D222" s="140"/>
      <c r="E222" s="140"/>
      <c r="F222" s="140"/>
      <c r="G222" s="147"/>
      <c r="H222" s="195"/>
      <c r="I222" s="147"/>
      <c r="J222" s="266"/>
      <c r="K222" s="147"/>
      <c r="L222" s="266"/>
      <c r="M222" s="80"/>
      <c r="N222" s="140"/>
      <c r="O222" s="187">
        <f t="shared" si="9"/>
        <v>0</v>
      </c>
      <c r="P222" s="137"/>
    </row>
    <row r="223" spans="1:16" ht="12.75" customHeight="1">
      <c r="A223" s="302"/>
      <c r="B223" s="224"/>
      <c r="C223" s="227"/>
      <c r="D223" s="140"/>
      <c r="E223" s="140"/>
      <c r="F223" s="140"/>
      <c r="G223" s="147"/>
      <c r="H223" s="195"/>
      <c r="I223" s="147"/>
      <c r="J223" s="266"/>
      <c r="K223" s="147"/>
      <c r="L223" s="266"/>
      <c r="M223" s="80"/>
      <c r="N223" s="140"/>
      <c r="O223" s="187">
        <f t="shared" si="9"/>
        <v>0</v>
      </c>
      <c r="P223" s="137"/>
    </row>
    <row r="224" spans="1:16" ht="12.75" customHeight="1">
      <c r="A224" s="302"/>
      <c r="B224" s="224"/>
      <c r="C224" s="227"/>
      <c r="D224" s="155"/>
      <c r="E224" s="147"/>
      <c r="F224" s="155"/>
      <c r="G224" s="147"/>
      <c r="H224" s="159"/>
      <c r="I224" s="147"/>
      <c r="J224" s="267"/>
      <c r="K224" s="147"/>
      <c r="L224" s="267"/>
      <c r="M224" s="80"/>
      <c r="N224" s="140"/>
      <c r="O224" s="187">
        <f t="shared" si="9"/>
        <v>0</v>
      </c>
      <c r="P224" s="137"/>
    </row>
    <row r="225" spans="1:16" ht="12.75" customHeight="1">
      <c r="A225" s="302"/>
      <c r="B225" s="224"/>
      <c r="C225" s="227"/>
      <c r="D225" s="155"/>
      <c r="E225" s="147"/>
      <c r="F225" s="155"/>
      <c r="G225" s="147"/>
      <c r="H225" s="159"/>
      <c r="I225" s="147"/>
      <c r="J225" s="267"/>
      <c r="K225" s="147"/>
      <c r="L225" s="267"/>
      <c r="M225" s="80"/>
      <c r="N225" s="140"/>
      <c r="O225" s="187">
        <f t="shared" si="9"/>
        <v>0</v>
      </c>
      <c r="P225" s="137"/>
    </row>
    <row r="226" spans="1:16" ht="12.75" customHeight="1">
      <c r="A226" s="302"/>
      <c r="B226" s="224"/>
      <c r="C226" s="227"/>
      <c r="D226" s="155"/>
      <c r="E226" s="147"/>
      <c r="F226" s="155"/>
      <c r="G226" s="147"/>
      <c r="H226" s="159"/>
      <c r="I226" s="147"/>
      <c r="J226" s="267"/>
      <c r="K226" s="147"/>
      <c r="L226" s="267"/>
      <c r="M226" s="80"/>
      <c r="N226" s="140"/>
      <c r="O226" s="187">
        <f t="shared" si="9"/>
        <v>0</v>
      </c>
      <c r="P226" s="137"/>
    </row>
    <row r="227" spans="1:16" ht="12.75" customHeight="1">
      <c r="A227" s="302"/>
      <c r="B227" s="224"/>
      <c r="C227" s="227"/>
      <c r="D227" s="149"/>
      <c r="E227" s="147"/>
      <c r="F227" s="155"/>
      <c r="G227" s="147"/>
      <c r="H227" s="159"/>
      <c r="I227" s="147"/>
      <c r="J227" s="267"/>
      <c r="K227" s="147"/>
      <c r="L227" s="267"/>
      <c r="M227" s="80"/>
      <c r="N227" s="140"/>
      <c r="O227" s="187">
        <f t="shared" si="9"/>
        <v>0</v>
      </c>
      <c r="P227" s="137"/>
    </row>
    <row r="228" spans="1:16" ht="12.75" customHeight="1">
      <c r="A228" s="302"/>
      <c r="B228" s="224"/>
      <c r="C228" s="227"/>
      <c r="D228" s="149"/>
      <c r="E228" s="147"/>
      <c r="F228" s="155"/>
      <c r="G228" s="147"/>
      <c r="H228" s="159"/>
      <c r="I228" s="147"/>
      <c r="J228" s="267"/>
      <c r="K228" s="147"/>
      <c r="L228" s="267"/>
      <c r="M228" s="80"/>
      <c r="N228" s="140"/>
      <c r="O228" s="187">
        <f t="shared" si="9"/>
        <v>0</v>
      </c>
      <c r="P228" s="137"/>
    </row>
    <row r="229" spans="1:16" ht="12.75" customHeight="1">
      <c r="A229" s="302"/>
      <c r="B229" s="224"/>
      <c r="C229" s="227"/>
      <c r="D229" s="149"/>
      <c r="E229" s="147"/>
      <c r="F229" s="155"/>
      <c r="G229" s="147"/>
      <c r="H229" s="159"/>
      <c r="I229" s="147"/>
      <c r="J229" s="267"/>
      <c r="K229" s="147"/>
      <c r="L229" s="267"/>
      <c r="M229" s="80"/>
      <c r="N229" s="140"/>
      <c r="O229" s="187">
        <f t="shared" si="9"/>
        <v>0</v>
      </c>
      <c r="P229" s="137"/>
    </row>
    <row r="230" spans="1:16" ht="12.75" customHeight="1">
      <c r="A230" s="302"/>
      <c r="B230" s="224"/>
      <c r="C230" s="227"/>
      <c r="D230" s="140"/>
      <c r="E230" s="140"/>
      <c r="F230" s="140"/>
      <c r="G230" s="147"/>
      <c r="H230" s="195"/>
      <c r="I230" s="147"/>
      <c r="J230" s="266"/>
      <c r="K230" s="147"/>
      <c r="L230" s="266"/>
      <c r="M230" s="80"/>
      <c r="N230" s="140"/>
      <c r="O230" s="187">
        <f t="shared" si="9"/>
        <v>0</v>
      </c>
      <c r="P230" s="137"/>
    </row>
    <row r="231" spans="1:16" ht="12.75" customHeight="1">
      <c r="A231" s="302"/>
      <c r="B231" s="224"/>
      <c r="C231" s="227"/>
      <c r="D231" s="227"/>
      <c r="E231" s="140"/>
      <c r="F231" s="140"/>
      <c r="G231" s="147"/>
      <c r="H231" s="195"/>
      <c r="I231" s="147"/>
      <c r="J231" s="266"/>
      <c r="K231" s="147"/>
      <c r="L231" s="266"/>
      <c r="M231" s="80"/>
      <c r="N231" s="140"/>
      <c r="O231" s="187">
        <f t="shared" si="9"/>
        <v>0</v>
      </c>
      <c r="P231" s="137"/>
    </row>
    <row r="232" spans="1:16" ht="12.75" customHeight="1">
      <c r="A232" s="302"/>
      <c r="B232" s="224"/>
      <c r="C232" s="227"/>
      <c r="D232" s="140"/>
      <c r="E232" s="140"/>
      <c r="F232" s="227"/>
      <c r="G232" s="147"/>
      <c r="H232" s="195"/>
      <c r="I232" s="147"/>
      <c r="J232" s="266"/>
      <c r="K232" s="147"/>
      <c r="L232" s="266"/>
      <c r="M232" s="80"/>
      <c r="N232" s="140"/>
      <c r="O232" s="187">
        <f t="shared" si="9"/>
        <v>0</v>
      </c>
      <c r="P232" s="137"/>
    </row>
    <row r="233" spans="1:16" ht="12.75" customHeight="1">
      <c r="A233" s="302"/>
      <c r="B233" s="224"/>
      <c r="C233" s="227"/>
      <c r="D233" s="155"/>
      <c r="E233" s="147"/>
      <c r="F233" s="155"/>
      <c r="G233" s="147"/>
      <c r="H233" s="159"/>
      <c r="I233" s="147"/>
      <c r="J233" s="267"/>
      <c r="K233" s="147"/>
      <c r="L233" s="267"/>
      <c r="M233" s="80"/>
      <c r="N233" s="140"/>
      <c r="O233" s="187">
        <f t="shared" si="9"/>
        <v>0</v>
      </c>
      <c r="P233" s="137"/>
    </row>
    <row r="234" spans="1:16" ht="12.75" customHeight="1">
      <c r="A234" s="302"/>
      <c r="B234" s="224"/>
      <c r="C234" s="227"/>
      <c r="D234" s="155"/>
      <c r="E234" s="147"/>
      <c r="F234" s="155"/>
      <c r="G234" s="147"/>
      <c r="H234" s="159"/>
      <c r="I234" s="147"/>
      <c r="J234" s="267"/>
      <c r="K234" s="147"/>
      <c r="L234" s="267"/>
      <c r="M234" s="80"/>
      <c r="N234" s="140"/>
      <c r="O234" s="187">
        <f t="shared" si="9"/>
        <v>0</v>
      </c>
      <c r="P234" s="137"/>
    </row>
    <row r="235" spans="1:16" ht="12.75" customHeight="1">
      <c r="A235" s="302"/>
      <c r="B235" s="224"/>
      <c r="C235" s="227"/>
      <c r="D235" s="140"/>
      <c r="E235" s="140"/>
      <c r="F235" s="140"/>
      <c r="G235" s="147"/>
      <c r="H235" s="195"/>
      <c r="I235" s="147"/>
      <c r="J235" s="266"/>
      <c r="K235" s="147"/>
      <c r="L235" s="266"/>
      <c r="M235" s="80"/>
      <c r="N235" s="140"/>
      <c r="O235" s="187">
        <f t="shared" si="9"/>
        <v>0</v>
      </c>
      <c r="P235" s="137"/>
    </row>
    <row r="236" spans="1:16" ht="12.75" customHeight="1">
      <c r="A236" s="302"/>
      <c r="B236" s="224"/>
      <c r="C236" s="227"/>
      <c r="D236" s="227"/>
      <c r="E236" s="147"/>
      <c r="F236" s="155"/>
      <c r="G236" s="147"/>
      <c r="H236" s="159"/>
      <c r="I236" s="147"/>
      <c r="J236" s="267"/>
      <c r="K236" s="147"/>
      <c r="L236" s="267"/>
      <c r="M236" s="80"/>
      <c r="N236" s="140"/>
      <c r="O236" s="187">
        <f t="shared" si="9"/>
        <v>0</v>
      </c>
      <c r="P236" s="137"/>
    </row>
    <row r="237" spans="1:16" ht="12.75" customHeight="1">
      <c r="A237" s="302"/>
      <c r="B237" s="224"/>
      <c r="C237" s="227"/>
      <c r="D237" s="227"/>
      <c r="E237" s="147"/>
      <c r="F237" s="155"/>
      <c r="G237" s="147"/>
      <c r="H237" s="159"/>
      <c r="I237" s="147"/>
      <c r="J237" s="267"/>
      <c r="K237" s="147"/>
      <c r="L237" s="267"/>
      <c r="M237" s="80"/>
      <c r="N237" s="140"/>
      <c r="O237" s="187">
        <f t="shared" si="9"/>
        <v>0</v>
      </c>
      <c r="P237" s="137"/>
    </row>
    <row r="238" spans="1:16" ht="12.75" customHeight="1">
      <c r="A238" s="302"/>
      <c r="B238" s="224"/>
      <c r="C238" s="227"/>
      <c r="D238" s="155"/>
      <c r="E238" s="227"/>
      <c r="F238" s="155"/>
      <c r="G238" s="147"/>
      <c r="H238" s="159"/>
      <c r="I238" s="147"/>
      <c r="J238" s="267"/>
      <c r="K238" s="147"/>
      <c r="L238" s="267"/>
      <c r="M238" s="80"/>
      <c r="N238" s="140"/>
      <c r="O238" s="187">
        <f t="shared" si="9"/>
        <v>0</v>
      </c>
      <c r="P238" s="137" t="s">
        <v>82</v>
      </c>
    </row>
    <row r="239" spans="1:16" ht="12.75" customHeight="1">
      <c r="A239" s="302"/>
      <c r="B239" s="224"/>
      <c r="C239" s="227"/>
      <c r="D239" s="158"/>
      <c r="E239" s="149"/>
      <c r="F239" s="227"/>
      <c r="G239" s="149"/>
      <c r="H239" s="160"/>
      <c r="I239" s="149"/>
      <c r="J239" s="268"/>
      <c r="K239" s="149"/>
      <c r="L239" s="268"/>
      <c r="M239" s="38"/>
      <c r="N239" s="38"/>
      <c r="O239" s="187">
        <f t="shared" si="9"/>
        <v>0</v>
      </c>
      <c r="P239" s="150"/>
    </row>
    <row r="240" spans="1:16" ht="12.75" customHeight="1">
      <c r="A240" s="302"/>
      <c r="B240" s="224"/>
      <c r="C240" s="227"/>
      <c r="D240" s="155"/>
      <c r="E240" s="147"/>
      <c r="F240" s="227"/>
      <c r="G240" s="147"/>
      <c r="H240" s="159"/>
      <c r="I240" s="147"/>
      <c r="J240" s="267"/>
      <c r="K240" s="147"/>
      <c r="L240" s="267"/>
      <c r="M240" s="80"/>
      <c r="N240" s="140"/>
      <c r="O240" s="187">
        <f t="shared" si="9"/>
        <v>0</v>
      </c>
      <c r="P240" s="137"/>
    </row>
    <row r="241" spans="1:16" ht="12.75" customHeight="1">
      <c r="A241" s="302"/>
      <c r="B241" s="224"/>
      <c r="C241" s="227"/>
      <c r="D241" s="158"/>
      <c r="E241" s="149"/>
      <c r="F241" s="158"/>
      <c r="G241" s="149"/>
      <c r="H241" s="160"/>
      <c r="I241" s="149"/>
      <c r="J241" s="268"/>
      <c r="K241" s="149"/>
      <c r="L241" s="268"/>
      <c r="M241" s="38"/>
      <c r="N241" s="38"/>
      <c r="O241" s="187">
        <f t="shared" si="9"/>
        <v>0</v>
      </c>
      <c r="P241" s="150"/>
    </row>
    <row r="242" spans="1:16" ht="12.75" customHeight="1">
      <c r="A242" s="302"/>
      <c r="B242" s="224"/>
      <c r="C242" s="227"/>
      <c r="D242" s="155"/>
      <c r="E242" s="147"/>
      <c r="F242" s="155"/>
      <c r="G242" s="147"/>
      <c r="H242" s="159"/>
      <c r="I242" s="147"/>
      <c r="J242" s="267"/>
      <c r="K242" s="147"/>
      <c r="L242" s="267"/>
      <c r="M242" s="80"/>
      <c r="N242" s="140"/>
      <c r="O242" s="187">
        <f t="shared" si="9"/>
        <v>0</v>
      </c>
      <c r="P242" s="137"/>
    </row>
    <row r="243" spans="1:16" ht="12.75" customHeight="1">
      <c r="A243" s="302"/>
      <c r="B243" s="224"/>
      <c r="C243" s="227"/>
      <c r="D243" s="155"/>
      <c r="E243" s="147"/>
      <c r="F243" s="155"/>
      <c r="G243" s="147"/>
      <c r="H243" s="159"/>
      <c r="I243" s="147"/>
      <c r="J243" s="267"/>
      <c r="K243" s="147"/>
      <c r="L243" s="267"/>
      <c r="M243" s="80"/>
      <c r="N243" s="140"/>
      <c r="O243" s="187">
        <f t="shared" si="9"/>
        <v>0</v>
      </c>
      <c r="P243" s="137"/>
    </row>
    <row r="244" spans="1:16" ht="12.75" customHeight="1">
      <c r="A244" s="302"/>
      <c r="B244" s="224"/>
      <c r="C244" s="227"/>
      <c r="D244" s="158"/>
      <c r="E244" s="149"/>
      <c r="F244" s="158"/>
      <c r="G244" s="149"/>
      <c r="H244" s="160"/>
      <c r="I244" s="149"/>
      <c r="J244" s="268"/>
      <c r="K244" s="149"/>
      <c r="L244" s="268"/>
      <c r="M244" s="38"/>
      <c r="N244" s="38"/>
      <c r="O244" s="187">
        <f t="shared" si="9"/>
        <v>0</v>
      </c>
      <c r="P244" s="150"/>
    </row>
    <row r="245" spans="1:16" ht="12.75" customHeight="1">
      <c r="A245" s="302"/>
      <c r="B245" s="224"/>
      <c r="C245" s="227"/>
      <c r="D245" s="155"/>
      <c r="E245" s="147"/>
      <c r="F245" s="155"/>
      <c r="G245" s="147"/>
      <c r="H245" s="159"/>
      <c r="I245" s="147"/>
      <c r="J245" s="267"/>
      <c r="K245" s="147"/>
      <c r="L245" s="267"/>
      <c r="M245" s="80"/>
      <c r="N245" s="140"/>
      <c r="O245" s="187">
        <f t="shared" ref="O245:O323" si="10">+C245+D245+E245+F245-G245-I245-K245-M245</f>
        <v>0</v>
      </c>
      <c r="P245" s="137"/>
    </row>
    <row r="246" spans="1:16" ht="12.75" customHeight="1">
      <c r="A246" s="302"/>
      <c r="B246" s="224"/>
      <c r="C246" s="227"/>
      <c r="D246" s="155"/>
      <c r="E246" s="147"/>
      <c r="F246" s="155"/>
      <c r="G246" s="147"/>
      <c r="H246" s="159"/>
      <c r="I246" s="147"/>
      <c r="J246" s="267"/>
      <c r="K246" s="147"/>
      <c r="L246" s="267"/>
      <c r="M246" s="80"/>
      <c r="N246" s="140"/>
      <c r="O246" s="187">
        <f t="shared" si="10"/>
        <v>0</v>
      </c>
      <c r="P246" s="137"/>
    </row>
    <row r="247" spans="1:16" ht="12.75" customHeight="1">
      <c r="A247" s="302"/>
      <c r="B247" s="224"/>
      <c r="C247" s="227"/>
      <c r="D247" s="227"/>
      <c r="E247" s="147"/>
      <c r="F247" s="155"/>
      <c r="G247" s="147"/>
      <c r="H247" s="159"/>
      <c r="I247" s="147"/>
      <c r="J247" s="267"/>
      <c r="K247" s="147"/>
      <c r="L247" s="267"/>
      <c r="M247" s="80"/>
      <c r="N247" s="140"/>
      <c r="O247" s="187">
        <f t="shared" si="10"/>
        <v>0</v>
      </c>
      <c r="P247" s="137"/>
    </row>
    <row r="248" spans="1:16" ht="12.75" customHeight="1">
      <c r="A248" s="302"/>
      <c r="B248" s="224"/>
      <c r="C248" s="227"/>
      <c r="D248" s="227"/>
      <c r="E248" s="149"/>
      <c r="F248" s="158"/>
      <c r="G248" s="149"/>
      <c r="H248" s="160"/>
      <c r="I248" s="149"/>
      <c r="J248" s="268"/>
      <c r="K248" s="149"/>
      <c r="L248" s="268"/>
      <c r="M248" s="38"/>
      <c r="N248" s="38"/>
      <c r="O248" s="187">
        <f t="shared" si="10"/>
        <v>0</v>
      </c>
      <c r="P248" s="150"/>
    </row>
    <row r="249" spans="1:16" ht="12.75" customHeight="1">
      <c r="A249" s="302"/>
      <c r="B249" s="224"/>
      <c r="C249" s="227"/>
      <c r="D249" s="227"/>
      <c r="E249" s="147"/>
      <c r="F249" s="155"/>
      <c r="G249" s="147"/>
      <c r="H249" s="159"/>
      <c r="I249" s="147"/>
      <c r="J249" s="267"/>
      <c r="K249" s="147"/>
      <c r="L249" s="267"/>
      <c r="M249" s="80"/>
      <c r="N249" s="140"/>
      <c r="O249" s="187">
        <f t="shared" si="10"/>
        <v>0</v>
      </c>
      <c r="P249" s="137"/>
    </row>
    <row r="250" spans="1:16" ht="12.75" customHeight="1">
      <c r="A250" s="302"/>
      <c r="B250" s="224"/>
      <c r="C250" s="227"/>
      <c r="D250" s="227"/>
      <c r="E250" s="147"/>
      <c r="F250" s="155"/>
      <c r="G250" s="147"/>
      <c r="H250" s="159"/>
      <c r="I250" s="147"/>
      <c r="J250" s="267"/>
      <c r="K250" s="147"/>
      <c r="L250" s="267"/>
      <c r="M250" s="80"/>
      <c r="N250" s="140"/>
      <c r="O250" s="187">
        <f t="shared" si="10"/>
        <v>0</v>
      </c>
      <c r="P250" s="137"/>
    </row>
    <row r="251" spans="1:16" ht="12.75" customHeight="1">
      <c r="A251" s="302"/>
      <c r="B251" s="224"/>
      <c r="C251" s="227"/>
      <c r="D251" s="155"/>
      <c r="E251" s="147"/>
      <c r="F251" s="155"/>
      <c r="G251" s="147"/>
      <c r="H251" s="159"/>
      <c r="I251" s="147"/>
      <c r="J251" s="267"/>
      <c r="K251" s="147"/>
      <c r="L251" s="267"/>
      <c r="M251" s="80"/>
      <c r="N251" s="140"/>
      <c r="O251" s="187">
        <f t="shared" si="10"/>
        <v>0</v>
      </c>
      <c r="P251" s="137"/>
    </row>
    <row r="252" spans="1:16" ht="12.75" customHeight="1">
      <c r="A252" s="302"/>
      <c r="B252" s="224"/>
      <c r="C252" s="227"/>
      <c r="D252" s="155"/>
      <c r="E252" s="147"/>
      <c r="F252" s="155"/>
      <c r="G252" s="147"/>
      <c r="H252" s="159"/>
      <c r="I252" s="147"/>
      <c r="J252" s="267"/>
      <c r="K252" s="147"/>
      <c r="L252" s="267"/>
      <c r="M252" s="80"/>
      <c r="N252" s="140"/>
      <c r="O252" s="187">
        <f t="shared" si="10"/>
        <v>0</v>
      </c>
      <c r="P252" s="137"/>
    </row>
    <row r="253" spans="1:16" ht="12.75" customHeight="1">
      <c r="A253" s="302"/>
      <c r="B253" s="224"/>
      <c r="C253" s="227"/>
      <c r="D253" s="155"/>
      <c r="E253" s="147"/>
      <c r="F253" s="155"/>
      <c r="G253" s="147"/>
      <c r="H253" s="159"/>
      <c r="I253" s="147"/>
      <c r="J253" s="267"/>
      <c r="K253" s="147"/>
      <c r="L253" s="267"/>
      <c r="M253" s="80"/>
      <c r="N253" s="140"/>
      <c r="O253" s="187">
        <f t="shared" si="10"/>
        <v>0</v>
      </c>
      <c r="P253" s="137"/>
    </row>
    <row r="254" spans="1:16" ht="12.75" customHeight="1">
      <c r="A254" s="302"/>
      <c r="B254" s="224"/>
      <c r="C254" s="227"/>
      <c r="D254" s="155"/>
      <c r="E254" s="147"/>
      <c r="F254" s="155"/>
      <c r="G254" s="147"/>
      <c r="H254" s="159"/>
      <c r="I254" s="147"/>
      <c r="J254" s="267"/>
      <c r="K254" s="147"/>
      <c r="L254" s="267"/>
      <c r="M254" s="80"/>
      <c r="N254" s="140"/>
      <c r="O254" s="187">
        <f t="shared" si="10"/>
        <v>0</v>
      </c>
      <c r="P254" s="137"/>
    </row>
    <row r="255" spans="1:16" ht="12.75" customHeight="1">
      <c r="A255" s="302"/>
      <c r="B255" s="224"/>
      <c r="C255" s="227"/>
      <c r="D255" s="155"/>
      <c r="E255" s="147"/>
      <c r="F255" s="155"/>
      <c r="G255" s="147"/>
      <c r="H255" s="159"/>
      <c r="I255" s="147"/>
      <c r="J255" s="267"/>
      <c r="K255" s="147"/>
      <c r="L255" s="267"/>
      <c r="M255" s="80"/>
      <c r="N255" s="140"/>
      <c r="O255" s="187">
        <f t="shared" si="10"/>
        <v>0</v>
      </c>
      <c r="P255" s="137"/>
    </row>
    <row r="256" spans="1:16" ht="12.75" customHeight="1">
      <c r="A256" s="302"/>
      <c r="B256" s="224"/>
      <c r="C256" s="227"/>
      <c r="D256" s="158"/>
      <c r="E256" s="149"/>
      <c r="F256" s="158"/>
      <c r="G256" s="149"/>
      <c r="H256" s="160"/>
      <c r="I256" s="149"/>
      <c r="J256" s="268"/>
      <c r="K256" s="149"/>
      <c r="L256" s="268"/>
      <c r="M256" s="38"/>
      <c r="N256" s="38"/>
      <c r="O256" s="187">
        <f t="shared" si="10"/>
        <v>0</v>
      </c>
      <c r="P256" s="150"/>
    </row>
    <row r="257" spans="1:16" ht="12.75" customHeight="1">
      <c r="A257" s="302"/>
      <c r="B257" s="224"/>
      <c r="C257" s="227"/>
      <c r="D257" s="155"/>
      <c r="E257" s="147"/>
      <c r="F257" s="155"/>
      <c r="G257" s="147"/>
      <c r="H257" s="159"/>
      <c r="I257" s="147"/>
      <c r="J257" s="267"/>
      <c r="K257" s="147"/>
      <c r="L257" s="267"/>
      <c r="M257" s="80"/>
      <c r="N257" s="140"/>
      <c r="O257" s="187">
        <f t="shared" si="10"/>
        <v>0</v>
      </c>
      <c r="P257" s="137"/>
    </row>
    <row r="258" spans="1:16" ht="12.75" customHeight="1">
      <c r="A258" s="302"/>
      <c r="B258" s="224"/>
      <c r="C258" s="227"/>
      <c r="D258" s="227"/>
      <c r="E258" s="147"/>
      <c r="F258" s="155"/>
      <c r="G258" s="147"/>
      <c r="H258" s="159"/>
      <c r="I258" s="147"/>
      <c r="J258" s="267"/>
      <c r="K258" s="147"/>
      <c r="L258" s="267"/>
      <c r="M258" s="80"/>
      <c r="N258" s="140"/>
      <c r="O258" s="187">
        <f t="shared" si="10"/>
        <v>0</v>
      </c>
      <c r="P258" s="137"/>
    </row>
    <row r="259" spans="1:16" ht="12.75" customHeight="1">
      <c r="A259" s="302"/>
      <c r="B259" s="224"/>
      <c r="C259" s="227"/>
      <c r="D259" s="158"/>
      <c r="E259" s="227"/>
      <c r="F259" s="158"/>
      <c r="G259" s="149"/>
      <c r="H259" s="160"/>
      <c r="I259" s="149"/>
      <c r="J259" s="268"/>
      <c r="K259" s="149"/>
      <c r="L259" s="268"/>
      <c r="M259" s="38"/>
      <c r="N259" s="38"/>
      <c r="O259" s="187">
        <f t="shared" si="10"/>
        <v>0</v>
      </c>
      <c r="P259" s="150" t="s">
        <v>82</v>
      </c>
    </row>
    <row r="260" spans="1:16" ht="12.75" customHeight="1">
      <c r="A260" s="302"/>
      <c r="B260" s="224"/>
      <c r="C260" s="227"/>
      <c r="D260" s="155"/>
      <c r="E260" s="147"/>
      <c r="F260" s="155"/>
      <c r="G260" s="147"/>
      <c r="H260" s="159"/>
      <c r="I260" s="147"/>
      <c r="J260" s="267"/>
      <c r="K260" s="147"/>
      <c r="L260" s="267"/>
      <c r="M260" s="80"/>
      <c r="N260" s="140"/>
      <c r="O260" s="187">
        <f t="shared" si="10"/>
        <v>0</v>
      </c>
      <c r="P260" s="137"/>
    </row>
    <row r="261" spans="1:16" ht="12.75" customHeight="1">
      <c r="A261" s="302"/>
      <c r="B261" s="224"/>
      <c r="C261" s="227"/>
      <c r="D261" s="155"/>
      <c r="E261" s="147"/>
      <c r="F261" s="155"/>
      <c r="G261" s="147"/>
      <c r="H261" s="159"/>
      <c r="I261" s="147"/>
      <c r="J261" s="267"/>
      <c r="K261" s="147"/>
      <c r="L261" s="267"/>
      <c r="M261" s="80"/>
      <c r="N261" s="140"/>
      <c r="O261" s="187">
        <f t="shared" si="10"/>
        <v>0</v>
      </c>
      <c r="P261" s="137"/>
    </row>
    <row r="262" spans="1:16" ht="12.75" customHeight="1">
      <c r="A262" s="302"/>
      <c r="B262" s="224"/>
      <c r="C262" s="227"/>
      <c r="D262" s="158"/>
      <c r="E262" s="149"/>
      <c r="F262" s="158"/>
      <c r="G262" s="149"/>
      <c r="H262" s="160"/>
      <c r="I262" s="149"/>
      <c r="J262" s="268"/>
      <c r="K262" s="149"/>
      <c r="L262" s="268"/>
      <c r="M262" s="38"/>
      <c r="N262" s="38"/>
      <c r="O262" s="187">
        <f t="shared" si="10"/>
        <v>0</v>
      </c>
      <c r="P262" s="150"/>
    </row>
    <row r="263" spans="1:16" ht="12.75" customHeight="1">
      <c r="A263" s="302"/>
      <c r="B263" s="224"/>
      <c r="C263" s="227"/>
      <c r="D263" s="227"/>
      <c r="E263" s="149"/>
      <c r="F263" s="158"/>
      <c r="G263" s="149"/>
      <c r="H263" s="160"/>
      <c r="I263" s="149"/>
      <c r="J263" s="268"/>
      <c r="K263" s="149"/>
      <c r="L263" s="268"/>
      <c r="M263" s="38"/>
      <c r="N263" s="38"/>
      <c r="O263" s="187">
        <f t="shared" si="10"/>
        <v>0</v>
      </c>
      <c r="P263" s="150"/>
    </row>
    <row r="264" spans="1:16" ht="12.75" customHeight="1">
      <c r="A264" s="302"/>
      <c r="B264" s="224"/>
      <c r="C264" s="227"/>
      <c r="D264" s="227"/>
      <c r="E264" s="147"/>
      <c r="F264" s="155"/>
      <c r="G264" s="147"/>
      <c r="H264" s="159"/>
      <c r="I264" s="147"/>
      <c r="J264" s="267"/>
      <c r="K264" s="147"/>
      <c r="L264" s="267"/>
      <c r="M264" s="80"/>
      <c r="N264" s="140"/>
      <c r="O264" s="187">
        <f t="shared" si="10"/>
        <v>0</v>
      </c>
      <c r="P264" s="137"/>
    </row>
    <row r="265" spans="1:16" ht="12.75" customHeight="1">
      <c r="A265" s="302"/>
      <c r="B265" s="224"/>
      <c r="C265" s="227"/>
      <c r="D265" s="227"/>
      <c r="E265" s="147"/>
      <c r="F265" s="155"/>
      <c r="G265" s="147"/>
      <c r="H265" s="159"/>
      <c r="I265" s="147"/>
      <c r="J265" s="267"/>
      <c r="K265" s="147"/>
      <c r="L265" s="267"/>
      <c r="M265" s="80"/>
      <c r="N265" s="140"/>
      <c r="O265" s="187">
        <f t="shared" si="10"/>
        <v>0</v>
      </c>
      <c r="P265" s="137"/>
    </row>
    <row r="266" spans="1:16" ht="12.75" customHeight="1">
      <c r="A266" s="302"/>
      <c r="B266" s="224"/>
      <c r="C266" s="227"/>
      <c r="D266" s="158"/>
      <c r="E266" s="149"/>
      <c r="F266" s="158"/>
      <c r="G266" s="149"/>
      <c r="H266" s="160"/>
      <c r="I266" s="149"/>
      <c r="J266" s="268"/>
      <c r="K266" s="149"/>
      <c r="L266" s="268"/>
      <c r="M266" s="38"/>
      <c r="N266" s="38"/>
      <c r="O266" s="187">
        <f t="shared" si="10"/>
        <v>0</v>
      </c>
      <c r="P266" s="150"/>
    </row>
    <row r="267" spans="1:16" ht="12.75" customHeight="1">
      <c r="A267" s="302"/>
      <c r="B267" s="224"/>
      <c r="C267" s="227"/>
      <c r="D267" s="158"/>
      <c r="E267" s="149"/>
      <c r="F267" s="158"/>
      <c r="G267" s="149"/>
      <c r="H267" s="160"/>
      <c r="I267" s="149"/>
      <c r="J267" s="268"/>
      <c r="K267" s="149"/>
      <c r="L267" s="268"/>
      <c r="M267" s="38"/>
      <c r="N267" s="38"/>
      <c r="O267" s="187">
        <f t="shared" si="10"/>
        <v>0</v>
      </c>
      <c r="P267" s="150"/>
    </row>
    <row r="268" spans="1:16" ht="12.75" customHeight="1">
      <c r="A268" s="302"/>
      <c r="B268" s="224"/>
      <c r="C268" s="227"/>
      <c r="D268" s="158"/>
      <c r="E268" s="149"/>
      <c r="F268" s="158"/>
      <c r="G268" s="149"/>
      <c r="H268" s="160"/>
      <c r="I268" s="149"/>
      <c r="J268" s="268"/>
      <c r="K268" s="149"/>
      <c r="L268" s="268"/>
      <c r="M268" s="38"/>
      <c r="N268" s="38"/>
      <c r="O268" s="187">
        <f t="shared" si="10"/>
        <v>0</v>
      </c>
      <c r="P268" s="150"/>
    </row>
    <row r="269" spans="1:16" ht="12.75" customHeight="1">
      <c r="A269" s="302"/>
      <c r="B269" s="224"/>
      <c r="C269" s="227"/>
      <c r="D269" s="158"/>
      <c r="E269" s="149"/>
      <c r="F269" s="158"/>
      <c r="G269" s="149"/>
      <c r="H269" s="160"/>
      <c r="I269" s="149"/>
      <c r="J269" s="268"/>
      <c r="K269" s="149"/>
      <c r="L269" s="268"/>
      <c r="M269" s="38"/>
      <c r="N269" s="38"/>
      <c r="O269" s="187">
        <f t="shared" si="10"/>
        <v>0</v>
      </c>
      <c r="P269" s="150"/>
    </row>
    <row r="270" spans="1:16" ht="12.75" customHeight="1">
      <c r="A270" s="302"/>
      <c r="B270" s="224"/>
      <c r="C270" s="227"/>
      <c r="D270" s="155"/>
      <c r="E270" s="147"/>
      <c r="F270" s="155"/>
      <c r="G270" s="147"/>
      <c r="H270" s="159"/>
      <c r="I270" s="147"/>
      <c r="J270" s="267"/>
      <c r="K270" s="147"/>
      <c r="L270" s="267"/>
      <c r="M270" s="80"/>
      <c r="N270" s="140"/>
      <c r="O270" s="187">
        <f t="shared" si="10"/>
        <v>0</v>
      </c>
      <c r="P270" s="137"/>
    </row>
    <row r="271" spans="1:16" ht="12.75" customHeight="1">
      <c r="A271" s="302"/>
      <c r="B271" s="224"/>
      <c r="C271" s="227"/>
      <c r="D271" s="227"/>
      <c r="E271" s="149"/>
      <c r="F271" s="158"/>
      <c r="G271" s="149"/>
      <c r="H271" s="160"/>
      <c r="I271" s="149"/>
      <c r="J271" s="268"/>
      <c r="K271" s="149"/>
      <c r="L271" s="268"/>
      <c r="M271" s="38"/>
      <c r="N271" s="38"/>
      <c r="O271" s="187">
        <f t="shared" si="10"/>
        <v>0</v>
      </c>
      <c r="P271" s="150"/>
    </row>
    <row r="272" spans="1:16" ht="12.75" customHeight="1">
      <c r="A272" s="302"/>
      <c r="B272" s="224"/>
      <c r="C272" s="227"/>
      <c r="D272" s="227"/>
      <c r="E272" s="149"/>
      <c r="F272" s="158"/>
      <c r="G272" s="149"/>
      <c r="H272" s="160"/>
      <c r="I272" s="149"/>
      <c r="J272" s="268"/>
      <c r="K272" s="149"/>
      <c r="L272" s="268"/>
      <c r="M272" s="38"/>
      <c r="N272" s="38"/>
      <c r="O272" s="187">
        <f t="shared" si="10"/>
        <v>0</v>
      </c>
      <c r="P272" s="150"/>
    </row>
    <row r="273" spans="1:16" ht="12.75" customHeight="1">
      <c r="A273" s="302"/>
      <c r="B273" s="224"/>
      <c r="C273" s="227"/>
      <c r="D273" s="227"/>
      <c r="E273" s="149"/>
      <c r="F273" s="158"/>
      <c r="G273" s="149"/>
      <c r="H273" s="160"/>
      <c r="I273" s="149"/>
      <c r="J273" s="268"/>
      <c r="K273" s="149"/>
      <c r="L273" s="268"/>
      <c r="M273" s="38"/>
      <c r="N273" s="38"/>
      <c r="O273" s="187">
        <f t="shared" si="10"/>
        <v>0</v>
      </c>
      <c r="P273" s="150"/>
    </row>
    <row r="274" spans="1:16" ht="12.75" customHeight="1">
      <c r="A274" s="302"/>
      <c r="B274" s="224"/>
      <c r="C274" s="227"/>
      <c r="D274" s="227"/>
      <c r="E274" s="149"/>
      <c r="F274" s="158"/>
      <c r="G274" s="149"/>
      <c r="H274" s="160"/>
      <c r="I274" s="149"/>
      <c r="J274" s="268"/>
      <c r="K274" s="149"/>
      <c r="L274" s="268"/>
      <c r="M274" s="38"/>
      <c r="N274" s="38"/>
      <c r="O274" s="187">
        <f t="shared" si="10"/>
        <v>0</v>
      </c>
      <c r="P274" s="150"/>
    </row>
    <row r="275" spans="1:16" ht="12.75" customHeight="1">
      <c r="A275" s="302"/>
      <c r="B275" s="224"/>
      <c r="C275" s="227"/>
      <c r="D275" s="227"/>
      <c r="E275" s="149"/>
      <c r="F275" s="158"/>
      <c r="G275" s="149"/>
      <c r="H275" s="160"/>
      <c r="I275" s="149"/>
      <c r="J275" s="268"/>
      <c r="K275" s="149"/>
      <c r="L275" s="268"/>
      <c r="M275" s="38"/>
      <c r="N275" s="38"/>
      <c r="O275" s="187">
        <f t="shared" si="10"/>
        <v>0</v>
      </c>
      <c r="P275" s="150"/>
    </row>
    <row r="276" spans="1:16" ht="12.75" customHeight="1">
      <c r="A276" s="302"/>
      <c r="B276" s="224"/>
      <c r="C276" s="227"/>
      <c r="D276" s="227"/>
      <c r="E276" s="149"/>
      <c r="F276" s="158"/>
      <c r="G276" s="149"/>
      <c r="H276" s="160"/>
      <c r="I276" s="149"/>
      <c r="J276" s="268"/>
      <c r="K276" s="149"/>
      <c r="L276" s="268"/>
      <c r="M276" s="38"/>
      <c r="N276" s="38"/>
      <c r="O276" s="187">
        <f t="shared" si="10"/>
        <v>0</v>
      </c>
      <c r="P276" s="150"/>
    </row>
    <row r="277" spans="1:16" ht="12.75" customHeight="1">
      <c r="A277" s="302"/>
      <c r="B277" s="224"/>
      <c r="C277" s="227"/>
      <c r="D277" s="227"/>
      <c r="E277" s="149"/>
      <c r="F277" s="158"/>
      <c r="G277" s="149"/>
      <c r="H277" s="160"/>
      <c r="I277" s="149"/>
      <c r="J277" s="268"/>
      <c r="K277" s="149"/>
      <c r="L277" s="268"/>
      <c r="M277" s="38"/>
      <c r="N277" s="38"/>
      <c r="O277" s="187">
        <f t="shared" si="10"/>
        <v>0</v>
      </c>
      <c r="P277" s="150"/>
    </row>
    <row r="278" spans="1:16" ht="12.75" customHeight="1">
      <c r="A278" s="302"/>
      <c r="B278" s="224"/>
      <c r="C278" s="227"/>
      <c r="D278" s="227"/>
      <c r="E278" s="149"/>
      <c r="F278" s="158"/>
      <c r="G278" s="149"/>
      <c r="H278" s="160"/>
      <c r="I278" s="149"/>
      <c r="J278" s="268"/>
      <c r="K278" s="149"/>
      <c r="L278" s="268"/>
      <c r="M278" s="38"/>
      <c r="N278" s="38"/>
      <c r="O278" s="187">
        <f t="shared" si="10"/>
        <v>0</v>
      </c>
      <c r="P278" s="150"/>
    </row>
    <row r="279" spans="1:16" ht="12.75" customHeight="1">
      <c r="A279" s="302"/>
      <c r="B279" s="224"/>
      <c r="C279" s="227"/>
      <c r="D279" s="227"/>
      <c r="E279" s="149"/>
      <c r="F279" s="158"/>
      <c r="G279" s="149"/>
      <c r="H279" s="160"/>
      <c r="I279" s="149"/>
      <c r="J279" s="268"/>
      <c r="K279" s="149"/>
      <c r="L279" s="268"/>
      <c r="M279" s="38"/>
      <c r="N279" s="38"/>
      <c r="O279" s="187">
        <f t="shared" si="10"/>
        <v>0</v>
      </c>
      <c r="P279" s="150"/>
    </row>
    <row r="280" spans="1:16" ht="12.75" customHeight="1">
      <c r="A280" s="302"/>
      <c r="B280" s="224"/>
      <c r="C280" s="227"/>
      <c r="D280" s="227"/>
      <c r="E280" s="149"/>
      <c r="F280" s="158"/>
      <c r="G280" s="149"/>
      <c r="H280" s="160"/>
      <c r="I280" s="149"/>
      <c r="J280" s="268"/>
      <c r="K280" s="149"/>
      <c r="L280" s="268"/>
      <c r="M280" s="38"/>
      <c r="N280" s="38"/>
      <c r="O280" s="187">
        <f t="shared" si="10"/>
        <v>0</v>
      </c>
      <c r="P280" s="150"/>
    </row>
    <row r="281" spans="1:16" ht="12.75" customHeight="1">
      <c r="A281" s="302"/>
      <c r="B281" s="224"/>
      <c r="C281" s="227"/>
      <c r="D281" s="227"/>
      <c r="E281" s="149"/>
      <c r="F281" s="158"/>
      <c r="G281" s="149"/>
      <c r="H281" s="160"/>
      <c r="I281" s="149"/>
      <c r="J281" s="268"/>
      <c r="K281" s="149"/>
      <c r="L281" s="268"/>
      <c r="M281" s="38"/>
      <c r="N281" s="38"/>
      <c r="O281" s="187">
        <f t="shared" si="10"/>
        <v>0</v>
      </c>
      <c r="P281" s="150"/>
    </row>
    <row r="282" spans="1:16" ht="12.75" customHeight="1">
      <c r="A282" s="302"/>
      <c r="B282" s="224"/>
      <c r="C282" s="227"/>
      <c r="D282" s="227"/>
      <c r="E282" s="149"/>
      <c r="F282" s="158"/>
      <c r="G282" s="149"/>
      <c r="H282" s="160"/>
      <c r="I282" s="149"/>
      <c r="J282" s="268"/>
      <c r="K282" s="149"/>
      <c r="L282" s="268"/>
      <c r="M282" s="38"/>
      <c r="N282" s="38"/>
      <c r="O282" s="187">
        <f t="shared" si="10"/>
        <v>0</v>
      </c>
      <c r="P282" s="150"/>
    </row>
    <row r="283" spans="1:16" ht="12.75" customHeight="1">
      <c r="A283" s="302"/>
      <c r="B283" s="224"/>
      <c r="C283" s="227"/>
      <c r="D283" s="227"/>
      <c r="E283" s="149"/>
      <c r="F283" s="158"/>
      <c r="G283" s="149"/>
      <c r="H283" s="160"/>
      <c r="I283" s="149"/>
      <c r="J283" s="268"/>
      <c r="K283" s="149"/>
      <c r="L283" s="268"/>
      <c r="M283" s="38"/>
      <c r="N283" s="38"/>
      <c r="O283" s="187">
        <f t="shared" si="10"/>
        <v>0</v>
      </c>
      <c r="P283" s="150"/>
    </row>
    <row r="284" spans="1:16" ht="12.75" customHeight="1">
      <c r="A284" s="302"/>
      <c r="B284" s="224"/>
      <c r="C284" s="227"/>
      <c r="D284" s="227"/>
      <c r="E284" s="149"/>
      <c r="F284" s="158"/>
      <c r="G284" s="149"/>
      <c r="H284" s="160"/>
      <c r="I284" s="149"/>
      <c r="J284" s="268"/>
      <c r="K284" s="149"/>
      <c r="L284" s="268"/>
      <c r="M284" s="38"/>
      <c r="N284" s="38"/>
      <c r="O284" s="187">
        <f t="shared" si="10"/>
        <v>0</v>
      </c>
      <c r="P284" s="150"/>
    </row>
    <row r="285" spans="1:16" ht="12.75" customHeight="1">
      <c r="A285" s="302"/>
      <c r="B285" s="224"/>
      <c r="C285" s="227"/>
      <c r="D285" s="227"/>
      <c r="E285" s="149"/>
      <c r="F285" s="158"/>
      <c r="G285" s="149"/>
      <c r="H285" s="160"/>
      <c r="I285" s="149"/>
      <c r="J285" s="268"/>
      <c r="K285" s="149"/>
      <c r="L285" s="268"/>
      <c r="M285" s="38"/>
      <c r="N285" s="38"/>
      <c r="O285" s="187">
        <f t="shared" si="10"/>
        <v>0</v>
      </c>
      <c r="P285" s="150"/>
    </row>
    <row r="286" spans="1:16" ht="12.75" customHeight="1">
      <c r="A286" s="302"/>
      <c r="B286" s="224"/>
      <c r="C286" s="227"/>
      <c r="D286" s="227"/>
      <c r="E286" s="149"/>
      <c r="F286" s="158"/>
      <c r="G286" s="149"/>
      <c r="H286" s="160"/>
      <c r="I286" s="149"/>
      <c r="J286" s="268"/>
      <c r="K286" s="149"/>
      <c r="L286" s="268"/>
      <c r="M286" s="38"/>
      <c r="N286" s="38"/>
      <c r="O286" s="187">
        <f t="shared" si="10"/>
        <v>0</v>
      </c>
      <c r="P286" s="150"/>
    </row>
    <row r="287" spans="1:16" ht="12.75" customHeight="1">
      <c r="A287" s="302"/>
      <c r="B287" s="224"/>
      <c r="C287" s="227"/>
      <c r="D287" s="227"/>
      <c r="E287" s="149"/>
      <c r="F287" s="158"/>
      <c r="G287" s="149"/>
      <c r="H287" s="160"/>
      <c r="I287" s="149"/>
      <c r="J287" s="268"/>
      <c r="K287" s="149"/>
      <c r="L287" s="268"/>
      <c r="M287" s="38"/>
      <c r="N287" s="38"/>
      <c r="O287" s="187">
        <f t="shared" si="10"/>
        <v>0</v>
      </c>
      <c r="P287" s="150"/>
    </row>
    <row r="288" spans="1:16" ht="12.75" customHeight="1">
      <c r="A288" s="302"/>
      <c r="B288" s="224"/>
      <c r="C288" s="227"/>
      <c r="D288" s="227"/>
      <c r="E288" s="149"/>
      <c r="F288" s="158"/>
      <c r="G288" s="149"/>
      <c r="H288" s="160"/>
      <c r="I288" s="149"/>
      <c r="J288" s="268"/>
      <c r="K288" s="149"/>
      <c r="L288" s="268"/>
      <c r="M288" s="38"/>
      <c r="N288" s="38"/>
      <c r="O288" s="187">
        <f t="shared" si="10"/>
        <v>0</v>
      </c>
      <c r="P288" s="150"/>
    </row>
    <row r="289" spans="1:16" ht="12.75" customHeight="1">
      <c r="A289" s="302"/>
      <c r="B289" s="224"/>
      <c r="C289" s="227"/>
      <c r="D289" s="227"/>
      <c r="E289" s="149"/>
      <c r="F289" s="158"/>
      <c r="G289" s="149"/>
      <c r="H289" s="160"/>
      <c r="I289" s="149"/>
      <c r="J289" s="268"/>
      <c r="K289" s="149"/>
      <c r="L289" s="268"/>
      <c r="M289" s="38"/>
      <c r="N289" s="38"/>
      <c r="O289" s="187">
        <f t="shared" si="10"/>
        <v>0</v>
      </c>
      <c r="P289" s="150"/>
    </row>
    <row r="290" spans="1:16" ht="12.75" customHeight="1">
      <c r="A290" s="302"/>
      <c r="B290" s="224"/>
      <c r="C290" s="227"/>
      <c r="D290" s="227"/>
      <c r="E290" s="149"/>
      <c r="F290" s="158"/>
      <c r="G290" s="149"/>
      <c r="H290" s="160"/>
      <c r="I290" s="149"/>
      <c r="J290" s="268"/>
      <c r="K290" s="149"/>
      <c r="L290" s="268"/>
      <c r="M290" s="38"/>
      <c r="N290" s="38"/>
      <c r="O290" s="187">
        <f t="shared" si="10"/>
        <v>0</v>
      </c>
      <c r="P290" s="150"/>
    </row>
    <row r="291" spans="1:16" ht="12.75" customHeight="1">
      <c r="A291" s="302"/>
      <c r="B291" s="224"/>
      <c r="C291" s="227"/>
      <c r="D291" s="227"/>
      <c r="E291" s="149"/>
      <c r="F291" s="158"/>
      <c r="G291" s="149"/>
      <c r="H291" s="160"/>
      <c r="I291" s="149"/>
      <c r="J291" s="268"/>
      <c r="K291" s="149"/>
      <c r="L291" s="268"/>
      <c r="M291" s="38"/>
      <c r="N291" s="38"/>
      <c r="O291" s="187">
        <f t="shared" si="10"/>
        <v>0</v>
      </c>
      <c r="P291" s="150"/>
    </row>
    <row r="292" spans="1:16" ht="12.75" customHeight="1">
      <c r="A292" s="302"/>
      <c r="B292" s="224"/>
      <c r="C292" s="227"/>
      <c r="D292" s="227"/>
      <c r="E292" s="149"/>
      <c r="F292" s="158"/>
      <c r="G292" s="149"/>
      <c r="H292" s="160"/>
      <c r="I292" s="149"/>
      <c r="J292" s="268"/>
      <c r="K292" s="149"/>
      <c r="L292" s="268"/>
      <c r="M292" s="38"/>
      <c r="N292" s="38"/>
      <c r="O292" s="187">
        <f t="shared" si="10"/>
        <v>0</v>
      </c>
      <c r="P292" s="150"/>
    </row>
    <row r="293" spans="1:16" ht="12.75" customHeight="1">
      <c r="A293" s="302"/>
      <c r="B293" s="224"/>
      <c r="C293" s="227"/>
      <c r="D293" s="227"/>
      <c r="E293" s="149"/>
      <c r="F293" s="158"/>
      <c r="G293" s="149"/>
      <c r="H293" s="160"/>
      <c r="I293" s="149"/>
      <c r="J293" s="268"/>
      <c r="K293" s="149"/>
      <c r="L293" s="268"/>
      <c r="M293" s="38"/>
      <c r="N293" s="38"/>
      <c r="O293" s="187">
        <f t="shared" si="10"/>
        <v>0</v>
      </c>
      <c r="P293" s="150"/>
    </row>
    <row r="294" spans="1:16" ht="12.75" customHeight="1">
      <c r="A294" s="302"/>
      <c r="B294" s="224"/>
      <c r="C294" s="227"/>
      <c r="D294" s="227"/>
      <c r="E294" s="149"/>
      <c r="F294" s="158"/>
      <c r="G294" s="149"/>
      <c r="H294" s="160"/>
      <c r="I294" s="149"/>
      <c r="J294" s="268"/>
      <c r="K294" s="149"/>
      <c r="L294" s="268"/>
      <c r="M294" s="38"/>
      <c r="N294" s="38"/>
      <c r="O294" s="187">
        <f t="shared" si="10"/>
        <v>0</v>
      </c>
      <c r="P294" s="150"/>
    </row>
    <row r="295" spans="1:16" ht="12.75" customHeight="1">
      <c r="A295" s="302"/>
      <c r="B295" s="224"/>
      <c r="C295" s="227"/>
      <c r="D295" s="227"/>
      <c r="E295" s="149"/>
      <c r="F295" s="158"/>
      <c r="G295" s="149"/>
      <c r="H295" s="160"/>
      <c r="I295" s="149"/>
      <c r="J295" s="268"/>
      <c r="K295" s="149"/>
      <c r="L295" s="268"/>
      <c r="M295" s="38"/>
      <c r="N295" s="38"/>
      <c r="O295" s="187">
        <f t="shared" si="10"/>
        <v>0</v>
      </c>
      <c r="P295" s="150"/>
    </row>
    <row r="296" spans="1:16" ht="12.75" customHeight="1">
      <c r="A296" s="302"/>
      <c r="B296" s="224"/>
      <c r="C296" s="227"/>
      <c r="D296" s="227"/>
      <c r="E296" s="149"/>
      <c r="F296" s="158"/>
      <c r="G296" s="149"/>
      <c r="H296" s="160"/>
      <c r="I296" s="149"/>
      <c r="J296" s="268"/>
      <c r="K296" s="149"/>
      <c r="L296" s="268"/>
      <c r="M296" s="38"/>
      <c r="N296" s="38"/>
      <c r="O296" s="187">
        <f t="shared" si="10"/>
        <v>0</v>
      </c>
      <c r="P296" s="150"/>
    </row>
    <row r="297" spans="1:16" ht="12.75" customHeight="1">
      <c r="A297" s="302"/>
      <c r="B297" s="224"/>
      <c r="C297" s="227"/>
      <c r="D297" s="227"/>
      <c r="E297" s="149"/>
      <c r="F297" s="158"/>
      <c r="G297" s="149"/>
      <c r="H297" s="160"/>
      <c r="I297" s="149"/>
      <c r="J297" s="268"/>
      <c r="K297" s="149"/>
      <c r="L297" s="268"/>
      <c r="M297" s="38"/>
      <c r="N297" s="38"/>
      <c r="O297" s="187">
        <f t="shared" si="10"/>
        <v>0</v>
      </c>
      <c r="P297" s="150"/>
    </row>
    <row r="298" spans="1:16" ht="12.75" customHeight="1">
      <c r="A298" s="302"/>
      <c r="B298" s="224"/>
      <c r="C298" s="227"/>
      <c r="D298" s="227"/>
      <c r="E298" s="149"/>
      <c r="F298" s="158"/>
      <c r="G298" s="149"/>
      <c r="H298" s="160"/>
      <c r="I298" s="149"/>
      <c r="J298" s="268"/>
      <c r="K298" s="149"/>
      <c r="L298" s="268"/>
      <c r="M298" s="38"/>
      <c r="N298" s="38"/>
      <c r="O298" s="187">
        <f t="shared" si="10"/>
        <v>0</v>
      </c>
      <c r="P298" s="150"/>
    </row>
    <row r="299" spans="1:16" ht="12.75" customHeight="1">
      <c r="A299" s="302"/>
      <c r="B299" s="224"/>
      <c r="C299" s="227"/>
      <c r="D299" s="227"/>
      <c r="E299" s="149"/>
      <c r="F299" s="158"/>
      <c r="G299" s="149"/>
      <c r="H299" s="160"/>
      <c r="I299" s="149"/>
      <c r="J299" s="268"/>
      <c r="K299" s="149"/>
      <c r="L299" s="268"/>
      <c r="M299" s="38"/>
      <c r="N299" s="38"/>
      <c r="O299" s="187">
        <f t="shared" si="10"/>
        <v>0</v>
      </c>
      <c r="P299" s="150"/>
    </row>
    <row r="300" spans="1:16" ht="12.75" customHeight="1">
      <c r="A300" s="302"/>
      <c r="B300" s="224"/>
      <c r="C300" s="227"/>
      <c r="D300" s="227"/>
      <c r="E300" s="149"/>
      <c r="F300" s="158"/>
      <c r="G300" s="149"/>
      <c r="H300" s="160"/>
      <c r="I300" s="149"/>
      <c r="J300" s="268"/>
      <c r="K300" s="149"/>
      <c r="L300" s="268"/>
      <c r="M300" s="38"/>
      <c r="N300" s="38"/>
      <c r="O300" s="187">
        <f t="shared" si="10"/>
        <v>0</v>
      </c>
      <c r="P300" s="150"/>
    </row>
    <row r="301" spans="1:16" ht="12.75" customHeight="1">
      <c r="A301" s="302"/>
      <c r="B301" s="224"/>
      <c r="C301" s="227"/>
      <c r="D301" s="158"/>
      <c r="E301" s="227"/>
      <c r="F301" s="158"/>
      <c r="G301" s="149"/>
      <c r="H301" s="160"/>
      <c r="I301" s="149"/>
      <c r="J301" s="268"/>
      <c r="K301" s="149"/>
      <c r="L301" s="268"/>
      <c r="M301" s="38"/>
      <c r="N301" s="38"/>
      <c r="O301" s="187">
        <f>+C301+D301+E301+F301-G301-I301-K301-M301</f>
        <v>0</v>
      </c>
      <c r="P301" s="150"/>
    </row>
    <row r="302" spans="1:16" ht="12.75" customHeight="1">
      <c r="A302" s="302"/>
      <c r="B302" s="224"/>
      <c r="C302" s="227"/>
      <c r="D302" s="158"/>
      <c r="E302" s="149"/>
      <c r="F302" s="158"/>
      <c r="G302" s="149"/>
      <c r="H302" s="160"/>
      <c r="I302" s="149"/>
      <c r="J302" s="268"/>
      <c r="K302" s="149"/>
      <c r="L302" s="268"/>
      <c r="M302" s="38"/>
      <c r="N302" s="38"/>
      <c r="O302" s="187">
        <f t="shared" si="10"/>
        <v>0</v>
      </c>
      <c r="P302" s="150"/>
    </row>
    <row r="303" spans="1:16" ht="12.75" customHeight="1">
      <c r="A303" s="302"/>
      <c r="B303" s="224"/>
      <c r="C303" s="227"/>
      <c r="D303" s="158"/>
      <c r="E303" s="149"/>
      <c r="F303" s="158"/>
      <c r="G303" s="149"/>
      <c r="H303" s="160"/>
      <c r="I303" s="149"/>
      <c r="J303" s="268"/>
      <c r="K303" s="149"/>
      <c r="L303" s="268"/>
      <c r="M303" s="38"/>
      <c r="N303" s="38"/>
      <c r="O303" s="187">
        <f t="shared" si="10"/>
        <v>0</v>
      </c>
      <c r="P303" s="150"/>
    </row>
    <row r="304" spans="1:16" ht="12.75" customHeight="1">
      <c r="A304" s="302"/>
      <c r="B304" s="224"/>
      <c r="C304" s="227"/>
      <c r="D304" s="158"/>
      <c r="E304" s="149"/>
      <c r="F304" s="158"/>
      <c r="G304" s="149"/>
      <c r="H304" s="160"/>
      <c r="I304" s="149"/>
      <c r="J304" s="268"/>
      <c r="K304" s="149"/>
      <c r="L304" s="268"/>
      <c r="M304" s="38"/>
      <c r="N304" s="38"/>
      <c r="O304" s="187">
        <f t="shared" si="10"/>
        <v>0</v>
      </c>
      <c r="P304" s="150"/>
    </row>
    <row r="305" spans="1:16" ht="12.75" customHeight="1">
      <c r="A305" s="302"/>
      <c r="B305" s="224"/>
      <c r="C305" s="227"/>
      <c r="D305" s="158"/>
      <c r="E305" s="149"/>
      <c r="F305" s="158"/>
      <c r="G305" s="149"/>
      <c r="H305" s="160"/>
      <c r="I305" s="149"/>
      <c r="J305" s="268"/>
      <c r="K305" s="149"/>
      <c r="L305" s="268"/>
      <c r="M305" s="38"/>
      <c r="N305" s="38"/>
      <c r="O305" s="187">
        <f t="shared" si="10"/>
        <v>0</v>
      </c>
      <c r="P305" s="150"/>
    </row>
    <row r="306" spans="1:16" ht="12.75" customHeight="1">
      <c r="A306" s="302"/>
      <c r="B306" s="224"/>
      <c r="C306" s="227"/>
      <c r="D306" s="158"/>
      <c r="E306" s="149"/>
      <c r="F306" s="158"/>
      <c r="G306" s="149"/>
      <c r="H306" s="160"/>
      <c r="I306" s="149"/>
      <c r="J306" s="268"/>
      <c r="K306" s="149"/>
      <c r="L306" s="268"/>
      <c r="M306" s="38"/>
      <c r="N306" s="38"/>
      <c r="O306" s="187">
        <f t="shared" si="10"/>
        <v>0</v>
      </c>
      <c r="P306" s="150"/>
    </row>
    <row r="307" spans="1:16" ht="12.75" customHeight="1">
      <c r="A307" s="302"/>
      <c r="B307" s="224"/>
      <c r="C307" s="227"/>
      <c r="D307" s="158"/>
      <c r="E307" s="149"/>
      <c r="F307" s="158"/>
      <c r="G307" s="149"/>
      <c r="H307" s="160"/>
      <c r="I307" s="149"/>
      <c r="J307" s="268"/>
      <c r="K307" s="149"/>
      <c r="L307" s="268"/>
      <c r="M307" s="38"/>
      <c r="N307" s="38"/>
      <c r="O307" s="187">
        <f t="shared" si="10"/>
        <v>0</v>
      </c>
      <c r="P307" s="150"/>
    </row>
    <row r="308" spans="1:16" ht="12.75" customHeight="1">
      <c r="A308" s="302"/>
      <c r="B308" s="224"/>
      <c r="C308" s="227"/>
      <c r="D308" s="227"/>
      <c r="E308" s="149"/>
      <c r="F308" s="158"/>
      <c r="G308" s="149"/>
      <c r="H308" s="160"/>
      <c r="I308" s="149"/>
      <c r="J308" s="268"/>
      <c r="K308" s="149"/>
      <c r="L308" s="268"/>
      <c r="M308" s="38"/>
      <c r="N308" s="38"/>
      <c r="O308" s="187">
        <f t="shared" si="10"/>
        <v>0</v>
      </c>
      <c r="P308" s="150"/>
    </row>
    <row r="309" spans="1:16" ht="12.75" customHeight="1">
      <c r="A309" s="302"/>
      <c r="B309" s="224"/>
      <c r="C309" s="227"/>
      <c r="D309" s="227"/>
      <c r="E309" s="149"/>
      <c r="F309" s="158"/>
      <c r="G309" s="149"/>
      <c r="H309" s="160"/>
      <c r="I309" s="149"/>
      <c r="J309" s="268"/>
      <c r="K309" s="149"/>
      <c r="L309" s="268"/>
      <c r="M309" s="38"/>
      <c r="N309" s="38"/>
      <c r="O309" s="187">
        <f t="shared" si="10"/>
        <v>0</v>
      </c>
      <c r="P309" s="150"/>
    </row>
    <row r="310" spans="1:16" ht="12.75" customHeight="1">
      <c r="A310" s="302"/>
      <c r="B310" s="224"/>
      <c r="C310" s="227"/>
      <c r="D310" s="158"/>
      <c r="E310" s="227"/>
      <c r="F310" s="158"/>
      <c r="G310" s="149"/>
      <c r="H310" s="160"/>
      <c r="I310" s="149"/>
      <c r="J310" s="268"/>
      <c r="K310" s="149"/>
      <c r="L310" s="268"/>
      <c r="M310" s="38"/>
      <c r="N310" s="38"/>
      <c r="O310" s="187">
        <f t="shared" si="10"/>
        <v>0</v>
      </c>
      <c r="P310" s="150"/>
    </row>
    <row r="311" spans="1:16" ht="12.75" customHeight="1">
      <c r="A311" s="302"/>
      <c r="B311" s="224"/>
      <c r="C311" s="227"/>
      <c r="D311" s="158"/>
      <c r="E311" s="149"/>
      <c r="F311" s="227"/>
      <c r="G311" s="149"/>
      <c r="H311" s="160"/>
      <c r="I311" s="149"/>
      <c r="J311" s="268"/>
      <c r="K311" s="149"/>
      <c r="L311" s="268"/>
      <c r="M311" s="38"/>
      <c r="N311" s="38"/>
      <c r="O311" s="187">
        <f t="shared" si="10"/>
        <v>0</v>
      </c>
      <c r="P311" s="150"/>
    </row>
    <row r="312" spans="1:16" ht="12.75" customHeight="1">
      <c r="A312" s="302"/>
      <c r="B312" s="224"/>
      <c r="C312" s="227"/>
      <c r="D312" s="158"/>
      <c r="E312" s="149"/>
      <c r="F312" s="227"/>
      <c r="G312" s="149"/>
      <c r="H312" s="160"/>
      <c r="I312" s="149"/>
      <c r="J312" s="268"/>
      <c r="K312" s="149"/>
      <c r="L312" s="268"/>
      <c r="M312" s="38"/>
      <c r="N312" s="38"/>
      <c r="O312" s="187">
        <f t="shared" si="10"/>
        <v>0</v>
      </c>
      <c r="P312" s="150"/>
    </row>
    <row r="313" spans="1:16" ht="12.75" customHeight="1">
      <c r="A313" s="302"/>
      <c r="B313" s="224"/>
      <c r="C313" s="227"/>
      <c r="D313" s="227"/>
      <c r="E313" s="149"/>
      <c r="F313" s="158"/>
      <c r="G313" s="149"/>
      <c r="H313" s="160"/>
      <c r="I313" s="149"/>
      <c r="J313" s="268"/>
      <c r="K313" s="149"/>
      <c r="L313" s="268"/>
      <c r="M313" s="38"/>
      <c r="N313" s="38"/>
      <c r="O313" s="187">
        <f t="shared" si="10"/>
        <v>0</v>
      </c>
      <c r="P313" s="150"/>
    </row>
    <row r="314" spans="1:16" ht="12.75" customHeight="1">
      <c r="A314" s="261"/>
      <c r="B314" s="38"/>
      <c r="C314" s="38"/>
      <c r="D314" s="158"/>
      <c r="E314" s="149"/>
      <c r="F314" s="158"/>
      <c r="G314" s="149"/>
      <c r="H314" s="160"/>
      <c r="I314" s="149"/>
      <c r="J314" s="268"/>
      <c r="K314" s="149"/>
      <c r="L314" s="268"/>
      <c r="M314" s="38"/>
      <c r="N314" s="38"/>
      <c r="O314" s="187">
        <f t="shared" si="10"/>
        <v>0</v>
      </c>
      <c r="P314" s="150"/>
    </row>
    <row r="315" spans="1:16" ht="12.75" customHeight="1">
      <c r="A315" s="261"/>
      <c r="B315" s="38"/>
      <c r="C315" s="38"/>
      <c r="D315" s="158"/>
      <c r="E315" s="149"/>
      <c r="F315" s="158"/>
      <c r="G315" s="149"/>
      <c r="H315" s="160"/>
      <c r="I315" s="149"/>
      <c r="J315" s="268"/>
      <c r="K315" s="149"/>
      <c r="L315" s="268"/>
      <c r="M315" s="38"/>
      <c r="N315" s="38"/>
      <c r="O315" s="187">
        <f t="shared" si="10"/>
        <v>0</v>
      </c>
      <c r="P315" s="150"/>
    </row>
    <row r="316" spans="1:16" ht="12.75" customHeight="1">
      <c r="A316" s="261"/>
      <c r="B316" s="38"/>
      <c r="C316" s="38"/>
      <c r="D316" s="158"/>
      <c r="E316" s="149"/>
      <c r="F316" s="158"/>
      <c r="G316" s="149"/>
      <c r="H316" s="160"/>
      <c r="I316" s="149"/>
      <c r="J316" s="268"/>
      <c r="K316" s="149"/>
      <c r="L316" s="268"/>
      <c r="M316" s="38"/>
      <c r="N316" s="38"/>
      <c r="O316" s="187">
        <f t="shared" si="10"/>
        <v>0</v>
      </c>
      <c r="P316" s="150"/>
    </row>
    <row r="317" spans="1:16" ht="12.75" customHeight="1">
      <c r="A317" s="261"/>
      <c r="B317" s="38"/>
      <c r="C317" s="38"/>
      <c r="D317" s="158"/>
      <c r="E317" s="149"/>
      <c r="F317" s="158"/>
      <c r="G317" s="149"/>
      <c r="H317" s="160"/>
      <c r="I317" s="149"/>
      <c r="J317" s="268"/>
      <c r="K317" s="149"/>
      <c r="L317" s="268"/>
      <c r="M317" s="38"/>
      <c r="N317" s="38"/>
      <c r="O317" s="187">
        <f t="shared" si="10"/>
        <v>0</v>
      </c>
      <c r="P317" s="150"/>
    </row>
    <row r="318" spans="1:16" ht="12.75" customHeight="1">
      <c r="A318" s="261"/>
      <c r="B318" s="38"/>
      <c r="C318" s="38"/>
      <c r="D318" s="158"/>
      <c r="E318" s="149"/>
      <c r="F318" s="158"/>
      <c r="G318" s="149"/>
      <c r="H318" s="160"/>
      <c r="I318" s="149"/>
      <c r="J318" s="268"/>
      <c r="K318" s="149"/>
      <c r="L318" s="268"/>
      <c r="M318" s="38"/>
      <c r="N318" s="38"/>
      <c r="O318" s="187">
        <f t="shared" si="10"/>
        <v>0</v>
      </c>
      <c r="P318" s="150"/>
    </row>
    <row r="319" spans="1:16" ht="12.75" customHeight="1">
      <c r="A319" s="261"/>
      <c r="B319" s="38"/>
      <c r="C319" s="38"/>
      <c r="D319" s="158"/>
      <c r="E319" s="149"/>
      <c r="F319" s="158"/>
      <c r="G319" s="149"/>
      <c r="H319" s="160"/>
      <c r="I319" s="149"/>
      <c r="J319" s="268"/>
      <c r="K319" s="149"/>
      <c r="L319" s="268"/>
      <c r="M319" s="38"/>
      <c r="N319" s="38"/>
      <c r="O319" s="187">
        <f t="shared" si="10"/>
        <v>0</v>
      </c>
      <c r="P319" s="150"/>
    </row>
    <row r="320" spans="1:16" ht="12.75" customHeight="1">
      <c r="A320" s="261"/>
      <c r="B320" s="38"/>
      <c r="C320" s="38"/>
      <c r="D320" s="158"/>
      <c r="E320" s="149"/>
      <c r="F320" s="158"/>
      <c r="G320" s="149"/>
      <c r="H320" s="160"/>
      <c r="I320" s="149"/>
      <c r="J320" s="268"/>
      <c r="K320" s="149"/>
      <c r="L320" s="268"/>
      <c r="M320" s="38"/>
      <c r="N320" s="38"/>
      <c r="O320" s="187">
        <f t="shared" si="10"/>
        <v>0</v>
      </c>
      <c r="P320" s="150"/>
    </row>
    <row r="321" spans="1:16" ht="12.75" customHeight="1">
      <c r="A321" s="261"/>
      <c r="B321" s="38"/>
      <c r="C321" s="38"/>
      <c r="D321" s="158"/>
      <c r="E321" s="149"/>
      <c r="F321" s="158"/>
      <c r="G321" s="149"/>
      <c r="H321" s="160"/>
      <c r="I321" s="149"/>
      <c r="J321" s="268"/>
      <c r="K321" s="149"/>
      <c r="L321" s="268"/>
      <c r="M321" s="38"/>
      <c r="N321" s="38"/>
      <c r="O321" s="187">
        <f>+C321+D321+E321+F321-G321-I321-K321-M321</f>
        <v>0</v>
      </c>
      <c r="P321" s="150"/>
    </row>
    <row r="322" spans="1:16" ht="12.75" customHeight="1">
      <c r="A322" s="261"/>
      <c r="B322" s="38"/>
      <c r="C322" s="77"/>
      <c r="D322" s="155"/>
      <c r="E322" s="147"/>
      <c r="F322" s="155"/>
      <c r="G322" s="147"/>
      <c r="H322" s="159"/>
      <c r="I322" s="147"/>
      <c r="J322" s="267"/>
      <c r="K322" s="147"/>
      <c r="L322" s="267"/>
      <c r="M322" s="80"/>
      <c r="N322" s="140"/>
      <c r="O322" s="187">
        <f t="shared" si="10"/>
        <v>0</v>
      </c>
      <c r="P322" s="137"/>
    </row>
    <row r="323" spans="1:16" ht="12.75" customHeight="1" thickBot="1">
      <c r="A323" s="265"/>
      <c r="B323" s="141"/>
      <c r="C323" s="141"/>
      <c r="D323" s="148"/>
      <c r="E323" s="148"/>
      <c r="F323" s="141"/>
      <c r="G323" s="148"/>
      <c r="H323" s="138"/>
      <c r="I323" s="148"/>
      <c r="J323" s="271"/>
      <c r="K323" s="148"/>
      <c r="L323" s="271"/>
      <c r="M323" s="141"/>
      <c r="N323" s="141"/>
      <c r="O323" s="81">
        <f t="shared" si="10"/>
        <v>0</v>
      </c>
      <c r="P323" s="139"/>
    </row>
    <row r="324" spans="1:16" ht="12.75" customHeight="1">
      <c r="A324" s="142"/>
      <c r="B324" s="143"/>
      <c r="C324" s="142"/>
      <c r="D324" s="142"/>
      <c r="E324" s="142"/>
      <c r="F324" s="142"/>
      <c r="G324" s="304"/>
      <c r="H324" s="144"/>
      <c r="I324" s="145"/>
      <c r="J324" s="194"/>
      <c r="K324" s="145"/>
      <c r="L324" s="142"/>
      <c r="M324" s="145"/>
      <c r="N324" s="142"/>
      <c r="O324" s="146">
        <f>+SUM(O3:O323)</f>
        <v>1144037000</v>
      </c>
      <c r="P324" s="142"/>
    </row>
    <row r="325" spans="1:16" ht="12.75" customHeight="1">
      <c r="G325" s="305"/>
    </row>
    <row r="326" spans="1:16" ht="12.75" customHeight="1">
      <c r="G326" s="305"/>
    </row>
    <row r="327" spans="1:16" ht="12.75" customHeight="1">
      <c r="G327" s="305"/>
    </row>
    <row r="328" spans="1:16" ht="12.75" customHeight="1">
      <c r="G328" s="305"/>
    </row>
    <row r="329" spans="1:16" ht="12.75" customHeight="1">
      <c r="G329" s="305"/>
    </row>
    <row r="330" spans="1:16" ht="12.75" customHeight="1">
      <c r="G330" s="305"/>
    </row>
    <row r="331" spans="1:16" ht="12.75" customHeight="1">
      <c r="G331" s="305"/>
    </row>
    <row r="332" spans="1:16" ht="12.75" customHeight="1">
      <c r="G332" s="305"/>
    </row>
    <row r="333" spans="1:16" ht="12.75" customHeight="1">
      <c r="G333" s="305"/>
    </row>
    <row r="334" spans="1:16" ht="12.75" customHeight="1">
      <c r="G334" s="305"/>
    </row>
    <row r="335" spans="1:16" ht="12.75" customHeight="1">
      <c r="G335" s="305"/>
    </row>
    <row r="336" spans="1:16" ht="12.75" customHeight="1">
      <c r="G336" s="305"/>
    </row>
    <row r="337" spans="7:7" ht="12.75" customHeight="1">
      <c r="G337" s="305"/>
    </row>
    <row r="338" spans="7:7" ht="12.75" customHeight="1">
      <c r="G338" s="305"/>
    </row>
    <row r="339" spans="7:7" ht="12.75" customHeight="1">
      <c r="G339" s="305"/>
    </row>
    <row r="340" spans="7:7" ht="12.75" customHeight="1">
      <c r="G340" s="305"/>
    </row>
    <row r="341" spans="7:7" ht="12.75" customHeight="1">
      <c r="G341" s="305"/>
    </row>
    <row r="342" spans="7:7" ht="12.75" customHeight="1">
      <c r="G342" s="305"/>
    </row>
    <row r="343" spans="7:7" ht="12.75" customHeight="1">
      <c r="G343" s="305"/>
    </row>
    <row r="344" spans="7:7" ht="12.75" customHeight="1">
      <c r="G344" s="305"/>
    </row>
    <row r="345" spans="7:7" ht="12.75" customHeight="1">
      <c r="G345" s="305"/>
    </row>
    <row r="346" spans="7:7" ht="12.75" customHeight="1">
      <c r="G346" s="305"/>
    </row>
    <row r="347" spans="7:7" ht="12.75" customHeight="1">
      <c r="G347" s="305"/>
    </row>
    <row r="348" spans="7:7" ht="12.75" customHeight="1">
      <c r="G348" s="305"/>
    </row>
    <row r="349" spans="7:7" ht="12.75" customHeight="1">
      <c r="G349" s="305"/>
    </row>
    <row r="350" spans="7:7" ht="12.75" customHeight="1">
      <c r="G350" s="305"/>
    </row>
    <row r="351" spans="7:7" ht="12.75" customHeight="1">
      <c r="G351" s="305"/>
    </row>
    <row r="352" spans="7:7" ht="12.75" customHeight="1">
      <c r="G352" s="305"/>
    </row>
    <row r="353" spans="7:7" ht="12.75" customHeight="1">
      <c r="G353" s="305"/>
    </row>
  </sheetData>
  <mergeCells count="9">
    <mergeCell ref="O1:O2"/>
    <mergeCell ref="P1:P2"/>
    <mergeCell ref="A1:A2"/>
    <mergeCell ref="B1:B2"/>
    <mergeCell ref="C1:C2"/>
    <mergeCell ref="D1:D2"/>
    <mergeCell ref="E1:E2"/>
    <mergeCell ref="F1:F2"/>
    <mergeCell ref="G1:N1"/>
  </mergeCells>
  <pageMargins left="0.27559055118110237" right="0.55118110236220474" top="0.15748031496062992" bottom="0.74803149606299213" header="0.19685039370078741" footer="0.51181102362204722"/>
  <pageSetup paperSize="5" scale="70" firstPageNumber="0" orientation="landscape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A2" sqref="A2:A3"/>
    </sheetView>
  </sheetViews>
  <sheetFormatPr defaultRowHeight="15"/>
  <cols>
    <col min="2" max="3" width="7" style="208" customWidth="1"/>
    <col min="4" max="4" width="9.85546875" style="208" customWidth="1"/>
    <col min="5" max="5" width="9.140625" style="208" customWidth="1"/>
    <col min="6" max="9" width="7" customWidth="1"/>
    <col min="10" max="11" width="9.140625" style="209"/>
  </cols>
  <sheetData>
    <row r="1" spans="1:11" ht="15.75" thickBot="1">
      <c r="A1" s="207" t="s">
        <v>124</v>
      </c>
    </row>
    <row r="2" spans="1:11">
      <c r="A2" s="373" t="s">
        <v>3</v>
      </c>
      <c r="B2" s="375" t="s">
        <v>89</v>
      </c>
      <c r="C2" s="376"/>
      <c r="D2" s="375" t="s">
        <v>123</v>
      </c>
      <c r="E2" s="376"/>
      <c r="F2" s="375" t="s">
        <v>90</v>
      </c>
      <c r="G2" s="376"/>
      <c r="H2" s="375" t="s">
        <v>21</v>
      </c>
      <c r="I2" s="376"/>
    </row>
    <row r="3" spans="1:11" ht="15.75" thickBot="1">
      <c r="A3" s="374"/>
      <c r="B3" s="210" t="s">
        <v>11</v>
      </c>
      <c r="C3" s="211" t="s">
        <v>22</v>
      </c>
      <c r="D3" s="210" t="s">
        <v>11</v>
      </c>
      <c r="E3" s="211" t="s">
        <v>22</v>
      </c>
      <c r="F3" s="210" t="s">
        <v>11</v>
      </c>
      <c r="G3" s="211" t="s">
        <v>22</v>
      </c>
      <c r="H3" s="210" t="s">
        <v>11</v>
      </c>
      <c r="I3" s="211" t="s">
        <v>22</v>
      </c>
    </row>
    <row r="4" spans="1:11">
      <c r="A4" s="212">
        <v>20</v>
      </c>
      <c r="B4" s="253"/>
      <c r="C4" s="254"/>
      <c r="D4" s="277"/>
      <c r="E4" s="282"/>
      <c r="F4" s="253">
        <f>3+3+2</f>
        <v>8</v>
      </c>
      <c r="G4" s="254">
        <f>7+9+5</f>
        <v>21</v>
      </c>
      <c r="H4" s="213">
        <f>+B4+F4+D4</f>
        <v>8</v>
      </c>
      <c r="I4" s="214">
        <f>+C4+G4+E4</f>
        <v>21</v>
      </c>
    </row>
    <row r="5" spans="1:11">
      <c r="A5" s="212">
        <v>35</v>
      </c>
      <c r="B5" s="253">
        <v>1</v>
      </c>
      <c r="C5" s="254">
        <v>10</v>
      </c>
      <c r="D5" s="277"/>
      <c r="E5" s="254"/>
      <c r="F5" s="253">
        <v>1</v>
      </c>
      <c r="G5" s="254"/>
      <c r="H5" s="213">
        <f t="shared" ref="H5:H23" si="0">+B5+F5+D5</f>
        <v>2</v>
      </c>
      <c r="I5" s="214">
        <f t="shared" ref="I5:I23" si="1">+C5+G5+E5</f>
        <v>10</v>
      </c>
    </row>
    <row r="6" spans="1:11">
      <c r="A6" s="215">
        <v>37</v>
      </c>
      <c r="B6" s="220"/>
      <c r="C6" s="221"/>
      <c r="D6" s="278"/>
      <c r="E6" s="221"/>
      <c r="F6" s="220"/>
      <c r="G6" s="221"/>
      <c r="H6" s="213">
        <f t="shared" si="0"/>
        <v>0</v>
      </c>
      <c r="I6" s="214">
        <f t="shared" si="1"/>
        <v>0</v>
      </c>
    </row>
    <row r="7" spans="1:11">
      <c r="A7" s="215">
        <v>38</v>
      </c>
      <c r="B7" s="220"/>
      <c r="C7" s="221">
        <v>1</v>
      </c>
      <c r="D7" s="278"/>
      <c r="E7" s="221"/>
      <c r="F7" s="220"/>
      <c r="G7" s="221"/>
      <c r="H7" s="213">
        <f t="shared" si="0"/>
        <v>0</v>
      </c>
      <c r="I7" s="214">
        <f t="shared" si="1"/>
        <v>1</v>
      </c>
    </row>
    <row r="8" spans="1:11">
      <c r="A8" s="215">
        <v>42</v>
      </c>
      <c r="B8" s="220">
        <v>45</v>
      </c>
      <c r="C8" s="221">
        <v>7</v>
      </c>
      <c r="D8" s="278"/>
      <c r="E8" s="221">
        <v>3</v>
      </c>
      <c r="F8" s="220">
        <v>2</v>
      </c>
      <c r="G8" s="221">
        <f>9+5</f>
        <v>14</v>
      </c>
      <c r="H8" s="213">
        <f t="shared" si="0"/>
        <v>47</v>
      </c>
      <c r="I8" s="214">
        <f t="shared" si="1"/>
        <v>24</v>
      </c>
      <c r="J8" s="216"/>
      <c r="K8" s="216"/>
    </row>
    <row r="9" spans="1:11">
      <c r="A9" s="215">
        <v>45</v>
      </c>
      <c r="B9" s="220">
        <v>33</v>
      </c>
      <c r="C9" s="221">
        <v>7</v>
      </c>
      <c r="D9" s="278"/>
      <c r="E9" s="221"/>
      <c r="F9" s="220">
        <v>4</v>
      </c>
      <c r="G9" s="221">
        <v>16</v>
      </c>
      <c r="H9" s="213">
        <f t="shared" si="0"/>
        <v>37</v>
      </c>
      <c r="I9" s="214">
        <f t="shared" si="1"/>
        <v>23</v>
      </c>
    </row>
    <row r="10" spans="1:11">
      <c r="A10" s="215">
        <v>50</v>
      </c>
      <c r="B10" s="220">
        <v>14</v>
      </c>
      <c r="C10" s="221"/>
      <c r="D10" s="278"/>
      <c r="E10" s="221"/>
      <c r="F10" s="220"/>
      <c r="G10" s="221"/>
      <c r="H10" s="213">
        <f t="shared" si="0"/>
        <v>14</v>
      </c>
      <c r="I10" s="214">
        <f t="shared" si="1"/>
        <v>0</v>
      </c>
    </row>
    <row r="11" spans="1:11">
      <c r="A11" s="215">
        <v>52</v>
      </c>
      <c r="B11" s="220">
        <v>1</v>
      </c>
      <c r="C11" s="221">
        <v>3</v>
      </c>
      <c r="D11" s="278"/>
      <c r="E11" s="221"/>
      <c r="F11" s="220">
        <v>1</v>
      </c>
      <c r="G11" s="221">
        <v>8</v>
      </c>
      <c r="H11" s="213">
        <f t="shared" si="0"/>
        <v>2</v>
      </c>
      <c r="I11" s="214">
        <f t="shared" si="1"/>
        <v>11</v>
      </c>
    </row>
    <row r="12" spans="1:11">
      <c r="A12" s="215">
        <v>55</v>
      </c>
      <c r="B12" s="220">
        <f>61+94</f>
        <v>155</v>
      </c>
      <c r="C12" s="221">
        <v>5</v>
      </c>
      <c r="D12" s="278"/>
      <c r="E12" s="221">
        <v>1</v>
      </c>
      <c r="F12" s="220">
        <v>55</v>
      </c>
      <c r="G12" s="221">
        <v>20</v>
      </c>
      <c r="H12" s="213">
        <f t="shared" si="0"/>
        <v>210</v>
      </c>
      <c r="I12" s="214">
        <f t="shared" si="1"/>
        <v>26</v>
      </c>
    </row>
    <row r="13" spans="1:11">
      <c r="A13" s="215">
        <v>58</v>
      </c>
      <c r="B13" s="220">
        <v>5</v>
      </c>
      <c r="C13" s="221">
        <v>10</v>
      </c>
      <c r="D13" s="278"/>
      <c r="E13" s="221">
        <v>2</v>
      </c>
      <c r="F13" s="220"/>
      <c r="G13" s="221"/>
      <c r="H13" s="213">
        <f t="shared" si="0"/>
        <v>5</v>
      </c>
      <c r="I13" s="214">
        <f t="shared" si="1"/>
        <v>12</v>
      </c>
    </row>
    <row r="14" spans="1:11">
      <c r="A14" s="215">
        <v>65</v>
      </c>
      <c r="B14" s="220">
        <v>5</v>
      </c>
      <c r="C14" s="221">
        <v>4</v>
      </c>
      <c r="D14" s="278"/>
      <c r="E14" s="221"/>
      <c r="F14" s="220"/>
      <c r="G14" s="221"/>
      <c r="H14" s="213">
        <f t="shared" si="0"/>
        <v>5</v>
      </c>
      <c r="I14" s="214">
        <f t="shared" si="1"/>
        <v>4</v>
      </c>
    </row>
    <row r="15" spans="1:11">
      <c r="A15" s="215">
        <v>68</v>
      </c>
      <c r="B15" s="220"/>
      <c r="C15" s="221">
        <v>1</v>
      </c>
      <c r="D15" s="278"/>
      <c r="E15" s="221"/>
      <c r="F15" s="220"/>
      <c r="G15" s="221"/>
      <c r="H15" s="213">
        <f t="shared" si="0"/>
        <v>0</v>
      </c>
      <c r="I15" s="214">
        <f t="shared" si="1"/>
        <v>1</v>
      </c>
    </row>
    <row r="16" spans="1:11">
      <c r="A16" s="215">
        <v>72</v>
      </c>
      <c r="B16" s="220">
        <v>1</v>
      </c>
      <c r="C16" s="221">
        <v>2</v>
      </c>
      <c r="D16" s="278"/>
      <c r="E16" s="221"/>
      <c r="F16" s="220"/>
      <c r="G16" s="221"/>
      <c r="H16" s="213">
        <f t="shared" si="0"/>
        <v>1</v>
      </c>
      <c r="I16" s="214">
        <f t="shared" si="1"/>
        <v>2</v>
      </c>
    </row>
    <row r="17" spans="1:12">
      <c r="A17" s="215">
        <v>75</v>
      </c>
      <c r="B17" s="220">
        <v>6</v>
      </c>
      <c r="C17" s="221">
        <v>9</v>
      </c>
      <c r="D17" s="278"/>
      <c r="E17" s="221"/>
      <c r="F17" s="220"/>
      <c r="G17" s="221"/>
      <c r="H17" s="213">
        <f t="shared" si="0"/>
        <v>6</v>
      </c>
      <c r="I17" s="214">
        <f t="shared" si="1"/>
        <v>9</v>
      </c>
    </row>
    <row r="18" spans="1:12">
      <c r="A18" s="215">
        <v>82</v>
      </c>
      <c r="B18" s="220">
        <v>2</v>
      </c>
      <c r="C18" s="221">
        <v>5</v>
      </c>
      <c r="D18" s="278"/>
      <c r="E18" s="221"/>
      <c r="F18" s="220"/>
      <c r="G18" s="221"/>
      <c r="H18" s="213">
        <f t="shared" si="0"/>
        <v>2</v>
      </c>
      <c r="I18" s="214">
        <f t="shared" si="1"/>
        <v>5</v>
      </c>
    </row>
    <row r="19" spans="1:12">
      <c r="A19" s="215">
        <v>85</v>
      </c>
      <c r="B19" s="255"/>
      <c r="C19" s="256"/>
      <c r="D19" s="279"/>
      <c r="E19" s="256"/>
      <c r="F19" s="255"/>
      <c r="G19" s="256">
        <v>4</v>
      </c>
      <c r="H19" s="213">
        <f t="shared" si="0"/>
        <v>0</v>
      </c>
      <c r="I19" s="214">
        <f t="shared" si="1"/>
        <v>4</v>
      </c>
    </row>
    <row r="20" spans="1:12">
      <c r="A20" s="215">
        <v>90</v>
      </c>
      <c r="B20" s="255"/>
      <c r="C20" s="256"/>
      <c r="D20" s="279"/>
      <c r="E20" s="256"/>
      <c r="F20" s="255"/>
      <c r="G20" s="256"/>
      <c r="H20" s="213">
        <f t="shared" si="0"/>
        <v>0</v>
      </c>
      <c r="I20" s="214">
        <f t="shared" si="1"/>
        <v>0</v>
      </c>
      <c r="L20" s="209"/>
    </row>
    <row r="21" spans="1:12">
      <c r="A21" s="215">
        <v>100</v>
      </c>
      <c r="B21" s="255">
        <v>5</v>
      </c>
      <c r="C21" s="256">
        <v>6</v>
      </c>
      <c r="D21" s="279"/>
      <c r="E21" s="256"/>
      <c r="F21" s="255"/>
      <c r="G21" s="256"/>
      <c r="H21" s="213">
        <f t="shared" si="0"/>
        <v>5</v>
      </c>
      <c r="I21" s="214">
        <f t="shared" si="1"/>
        <v>6</v>
      </c>
      <c r="L21" s="209"/>
    </row>
    <row r="22" spans="1:12">
      <c r="A22" s="215">
        <v>130</v>
      </c>
      <c r="B22" s="255"/>
      <c r="C22" s="256">
        <v>6</v>
      </c>
      <c r="D22" s="279"/>
      <c r="E22" s="256"/>
      <c r="F22" s="255"/>
      <c r="G22" s="256"/>
      <c r="H22" s="213">
        <f t="shared" si="0"/>
        <v>0</v>
      </c>
      <c r="I22" s="214">
        <f t="shared" si="1"/>
        <v>6</v>
      </c>
      <c r="L22" s="209"/>
    </row>
    <row r="23" spans="1:12" ht="15.75" thickBot="1">
      <c r="A23" s="215">
        <v>135</v>
      </c>
      <c r="B23" s="255">
        <v>4</v>
      </c>
      <c r="C23" s="256">
        <v>11</v>
      </c>
      <c r="D23" s="279"/>
      <c r="E23" s="283"/>
      <c r="F23" s="255"/>
      <c r="G23" s="256"/>
      <c r="H23" s="213">
        <f t="shared" si="0"/>
        <v>4</v>
      </c>
      <c r="I23" s="214">
        <f t="shared" si="1"/>
        <v>11</v>
      </c>
    </row>
    <row r="24" spans="1:12" ht="15.75" thickBot="1">
      <c r="B24" s="280">
        <f t="shared" ref="B24:I24" si="2">SUM(B4:B23)</f>
        <v>277</v>
      </c>
      <c r="C24" s="281">
        <f t="shared" si="2"/>
        <v>87</v>
      </c>
      <c r="D24" s="280">
        <f t="shared" si="2"/>
        <v>0</v>
      </c>
      <c r="E24" s="281">
        <f t="shared" si="2"/>
        <v>6</v>
      </c>
      <c r="F24" s="217">
        <f t="shared" si="2"/>
        <v>71</v>
      </c>
      <c r="G24" s="218">
        <f t="shared" si="2"/>
        <v>83</v>
      </c>
      <c r="H24" s="217">
        <f t="shared" si="2"/>
        <v>348</v>
      </c>
      <c r="I24" s="218">
        <f t="shared" si="2"/>
        <v>176</v>
      </c>
    </row>
    <row r="25" spans="1:12" s="257" customFormat="1">
      <c r="B25" s="258">
        <f>277+7</f>
        <v>284</v>
      </c>
      <c r="C25" s="258">
        <v>3</v>
      </c>
      <c r="D25" s="258"/>
      <c r="E25" s="258"/>
      <c r="F25" s="258">
        <f>71+6</f>
        <v>77</v>
      </c>
      <c r="G25" s="258">
        <v>11</v>
      </c>
      <c r="H25" s="258">
        <f>H24+14</f>
        <v>362</v>
      </c>
      <c r="I25" s="258">
        <v>8</v>
      </c>
      <c r="J25" s="209"/>
      <c r="K25" s="209"/>
    </row>
    <row r="26" spans="1:12">
      <c r="B26" s="219"/>
      <c r="C26" s="219"/>
      <c r="D26" s="219"/>
      <c r="E26" s="219"/>
      <c r="F26" s="248"/>
      <c r="G26" s="248"/>
      <c r="H26" s="219"/>
      <c r="I26" s="219"/>
    </row>
    <row r="27" spans="1:12">
      <c r="B27" s="219"/>
      <c r="C27" s="219"/>
      <c r="D27" s="219"/>
      <c r="E27" s="219"/>
      <c r="F27" s="219"/>
      <c r="G27" s="219"/>
      <c r="H27" s="219"/>
      <c r="I27" s="219"/>
      <c r="J27" s="284"/>
    </row>
  </sheetData>
  <sortState ref="A4:G23">
    <sortCondition ref="A4:A23"/>
  </sortState>
  <mergeCells count="5">
    <mergeCell ref="A2:A3"/>
    <mergeCell ref="B2:C2"/>
    <mergeCell ref="F2:G2"/>
    <mergeCell ref="H2:I2"/>
    <mergeCell ref="D2:E2"/>
  </mergeCell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Nota Jual</vt:lpstr>
      <vt:lpstr>Nota Masuk</vt:lpstr>
      <vt:lpstr>Stok</vt:lpstr>
      <vt:lpstr>Rekap</vt:lpstr>
      <vt:lpstr>Jurnal</vt:lpstr>
      <vt:lpstr>Piutang</vt:lpstr>
      <vt:lpstr>Sheet1</vt:lpstr>
      <vt:lpstr>Sheet2</vt:lpstr>
      <vt:lpstr>Sheet3</vt:lpstr>
      <vt:lpstr>'Nota Jual'!Print_Area</vt:lpstr>
      <vt:lpstr>'Nota Masuk'!Print_Area</vt:lpstr>
      <vt:lpstr>Piutang!Print_Area</vt:lpstr>
      <vt:lpstr>Sheet1!Print_Area</vt:lpstr>
      <vt:lpstr>Stok!Print_Area</vt:lpstr>
      <vt:lpstr>Print_Area_2</vt:lpstr>
      <vt:lpstr>Print_Area_3</vt:lpstr>
      <vt:lpstr>Print_Area_4</vt:lpstr>
      <vt:lpstr>'Nota Jual'!Print_Titles</vt:lpstr>
      <vt:lpstr>'Nota Masuk'!Print_Titles</vt:lpstr>
      <vt:lpstr>Print_Titles_2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Ribka</dc:creator>
  <cp:lastModifiedBy>user</cp:lastModifiedBy>
  <cp:revision>0</cp:revision>
  <cp:lastPrinted>2015-06-14T11:06:29Z</cp:lastPrinted>
  <dcterms:created xsi:type="dcterms:W3CDTF">2013-12-07T00:40:35Z</dcterms:created>
  <dcterms:modified xsi:type="dcterms:W3CDTF">2015-07-03T07:22:22Z</dcterms:modified>
</cp:coreProperties>
</file>