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 Semester 6\Praktikum Magnetik + Gravity\Pengolahan Data Magnetik\"/>
    </mc:Choice>
  </mc:AlternateContent>
  <bookViews>
    <workbookView xWindow="0" yWindow="0" windowWidth="20490" windowHeight="79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T24" i="1"/>
  <c r="T14" i="1"/>
  <c r="T15" i="1"/>
  <c r="T16" i="1"/>
  <c r="T17" i="1"/>
  <c r="T18" i="1"/>
  <c r="T19" i="1"/>
  <c r="T20" i="1"/>
  <c r="T21" i="1"/>
  <c r="T22" i="1"/>
  <c r="T23" i="1"/>
  <c r="T13" i="1"/>
  <c r="R14" i="1"/>
  <c r="R15" i="1"/>
  <c r="R16" i="1"/>
  <c r="R17" i="1"/>
  <c r="R18" i="1"/>
  <c r="R19" i="1"/>
  <c r="R20" i="1"/>
  <c r="R21" i="1"/>
  <c r="R22" i="1"/>
  <c r="R23" i="1"/>
  <c r="R13" i="1"/>
  <c r="O23" i="1"/>
  <c r="F23" i="1"/>
  <c r="O22" i="1"/>
  <c r="F22" i="1"/>
  <c r="O21" i="1"/>
  <c r="F21" i="1"/>
  <c r="O20" i="1"/>
  <c r="F20" i="1"/>
  <c r="O19" i="1"/>
  <c r="F19" i="1"/>
  <c r="O18" i="1"/>
  <c r="F18" i="1"/>
  <c r="O17" i="1"/>
  <c r="F17" i="1"/>
  <c r="O16" i="1"/>
  <c r="F16" i="1"/>
  <c r="O15" i="1"/>
  <c r="F15" i="1"/>
  <c r="O14" i="1"/>
  <c r="F14" i="1"/>
  <c r="O13" i="1"/>
  <c r="F13" i="1"/>
  <c r="T4" i="1"/>
  <c r="T5" i="1"/>
  <c r="T6" i="1"/>
  <c r="T7" i="1"/>
  <c r="T8" i="1"/>
  <c r="T9" i="1"/>
  <c r="T10" i="1"/>
  <c r="T11" i="1"/>
  <c r="T12" i="1"/>
  <c r="T3" i="1"/>
  <c r="R4" i="1" l="1"/>
  <c r="R5" i="1"/>
  <c r="R6" i="1"/>
  <c r="R7" i="1"/>
  <c r="R8" i="1"/>
  <c r="R9" i="1"/>
  <c r="R10" i="1"/>
  <c r="R11" i="1"/>
  <c r="R12" i="1"/>
  <c r="R3" i="1"/>
  <c r="F4" i="1" l="1"/>
  <c r="F5" i="1"/>
  <c r="F6" i="1"/>
  <c r="F7" i="1"/>
  <c r="F8" i="1"/>
  <c r="F9" i="1"/>
  <c r="F10" i="1"/>
  <c r="F11" i="1"/>
  <c r="F12" i="1"/>
  <c r="F3" i="1"/>
  <c r="K11" i="2"/>
  <c r="K10" i="2"/>
  <c r="K9" i="2"/>
  <c r="K8" i="2"/>
  <c r="K7" i="2"/>
  <c r="K6" i="2"/>
  <c r="K5" i="2"/>
  <c r="K4" i="2"/>
  <c r="K3" i="2"/>
  <c r="K2" i="2"/>
  <c r="E2" i="2"/>
  <c r="E3" i="2"/>
  <c r="E4" i="2"/>
  <c r="E5" i="2"/>
  <c r="E6" i="2"/>
  <c r="E7" i="2"/>
  <c r="E8" i="2"/>
  <c r="E9" i="2"/>
  <c r="E10" i="2"/>
  <c r="E11" i="2"/>
  <c r="O3" i="1" l="1"/>
  <c r="O4" i="1" l="1"/>
  <c r="O5" i="1"/>
  <c r="O6" i="1"/>
  <c r="O7" i="1"/>
  <c r="O8" i="1"/>
  <c r="O9" i="1"/>
  <c r="O10" i="1"/>
  <c r="O11" i="1"/>
  <c r="O12" i="1"/>
</calcChain>
</file>

<file path=xl/sharedStrings.xml><?xml version="1.0" encoding="utf-8"?>
<sst xmlns="http://schemas.openxmlformats.org/spreadsheetml/2006/main" count="108" uniqueCount="78">
  <si>
    <t>Titik Ukur</t>
  </si>
  <si>
    <t>Waktu</t>
  </si>
  <si>
    <t>Altitude (m)</t>
  </si>
  <si>
    <t>Nilai Pembacaan Alat</t>
  </si>
  <si>
    <t>Jam</t>
  </si>
  <si>
    <t>Menit</t>
  </si>
  <si>
    <t>Detik</t>
  </si>
  <si>
    <t>Longitude</t>
  </si>
  <si>
    <t>Latitude</t>
  </si>
  <si>
    <t>BS1-1</t>
  </si>
  <si>
    <t>MG1</t>
  </si>
  <si>
    <t>MG2</t>
  </si>
  <si>
    <t>MG3</t>
  </si>
  <si>
    <t>MG4</t>
  </si>
  <si>
    <t>MG5</t>
  </si>
  <si>
    <t>MG6</t>
  </si>
  <si>
    <t>MG7</t>
  </si>
  <si>
    <t>MG8</t>
  </si>
  <si>
    <t>BS1-2</t>
  </si>
  <si>
    <t>Koordinat</t>
  </si>
  <si>
    <t>koordinat (UTM)</t>
  </si>
  <si>
    <t>112⁰36'50''.0</t>
  </si>
  <si>
    <t>112⁰36'48''.2</t>
  </si>
  <si>
    <r>
      <t>112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36'43''.7</t>
    </r>
  </si>
  <si>
    <t>112⁰36'50''.6</t>
  </si>
  <si>
    <t>112⁰36'52''.6</t>
  </si>
  <si>
    <t>112⁰36'52''.1</t>
  </si>
  <si>
    <t>112⁰36'51''.0</t>
  </si>
  <si>
    <t>112⁰36'49''.3</t>
  </si>
  <si>
    <t>112⁰36'47''.7</t>
  </si>
  <si>
    <t>112⁰36'43''.7</t>
  </si>
  <si>
    <t>7⁰57'07''.8</t>
  </si>
  <si>
    <t>7⁰57'06''.7</t>
  </si>
  <si>
    <t>7⁰57'07''.5</t>
  </si>
  <si>
    <t>7⁰57'08''.5</t>
  </si>
  <si>
    <t>7⁰57'08''.0</t>
  </si>
  <si>
    <t>7⁰57'10''.1</t>
  </si>
  <si>
    <t>7⁰57'09''.7</t>
  </si>
  <si>
    <t>7⁰57'09''.0</t>
  </si>
  <si>
    <t>7⁰57'09''.5</t>
  </si>
  <si>
    <t>Koreksi Diurnal</t>
  </si>
  <si>
    <t>Waktu (s)</t>
  </si>
  <si>
    <t>Longitude (Derajat)</t>
  </si>
  <si>
    <t>Latitude (Derajat)</t>
  </si>
  <si>
    <t>Nilai IGRF</t>
  </si>
  <si>
    <t>BS2-1</t>
  </si>
  <si>
    <t>7⁰57'07''.4</t>
  </si>
  <si>
    <t>MG10</t>
  </si>
  <si>
    <t>112⁰36'46''</t>
  </si>
  <si>
    <t>7⁰57'10''.8</t>
  </si>
  <si>
    <t>MG11</t>
  </si>
  <si>
    <t>112⁰36'47''.2</t>
  </si>
  <si>
    <t>7⁰57'10''.6</t>
  </si>
  <si>
    <t>MG12</t>
  </si>
  <si>
    <t>7⁰57'10''.3</t>
  </si>
  <si>
    <t>MG13</t>
  </si>
  <si>
    <t>112⁰36'51''.2</t>
  </si>
  <si>
    <t>7⁰57'11''.8</t>
  </si>
  <si>
    <t>MG14</t>
  </si>
  <si>
    <t>112⁰36'51''.9</t>
  </si>
  <si>
    <t>7⁰57'12''.6</t>
  </si>
  <si>
    <t>MG15</t>
  </si>
  <si>
    <t>7⁰57'14''.4</t>
  </si>
  <si>
    <t>MG16</t>
  </si>
  <si>
    <t>112⁰36'50''.3</t>
  </si>
  <si>
    <t>7⁰57'13''.5</t>
  </si>
  <si>
    <t>MG17</t>
  </si>
  <si>
    <t>112⁰36'46''.8</t>
  </si>
  <si>
    <t>7⁰57'12''.4</t>
  </si>
  <si>
    <t>MG18</t>
  </si>
  <si>
    <t>112⁰36'43''</t>
  </si>
  <si>
    <t>7⁰57'10''.4</t>
  </si>
  <si>
    <t>BS2-2</t>
  </si>
  <si>
    <t>Hari Sabtu</t>
  </si>
  <si>
    <t>Hari Minggu</t>
  </si>
  <si>
    <t>Hari</t>
  </si>
  <si>
    <t>Anomali Medan Magnet Total (nT)</t>
  </si>
  <si>
    <t xml:space="preserve">Nilai Rata2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</si>
</sst>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I1" workbookViewId="0">
      <selection activeCell="Q2" sqref="Q2"/>
    </sheetView>
  </sheetViews>
  <sheetFormatPr defaultRowHeight="15" x14ac:dyDescent="0.25"/>
  <cols>
    <col min="2" max="2" width="9.5703125" style="2" bestFit="1" customWidth="1"/>
    <col min="5" max="5" width="7.42578125" customWidth="1"/>
    <col min="6" max="6" width="15.140625" style="1" customWidth="1"/>
    <col min="7" max="7" width="12.5703125" customWidth="1"/>
    <col min="8" max="8" width="13.140625" customWidth="1"/>
    <col min="9" max="9" width="14" customWidth="1"/>
    <col min="15" max="15" width="12" customWidth="1"/>
    <col min="16" max="16" width="11.5703125" customWidth="1"/>
    <col min="17" max="17" width="10" customWidth="1"/>
    <col min="18" max="18" width="18.140625" customWidth="1"/>
    <col min="19" max="19" width="9.7109375" style="2" bestFit="1" customWidth="1"/>
    <col min="20" max="20" width="32" bestFit="1" customWidth="1"/>
  </cols>
  <sheetData>
    <row r="1" spans="1:20" ht="15" customHeight="1" x14ac:dyDescent="0.25">
      <c r="A1" s="22" t="s">
        <v>75</v>
      </c>
      <c r="B1" s="21" t="s">
        <v>0</v>
      </c>
      <c r="C1" s="21" t="s">
        <v>1</v>
      </c>
      <c r="D1" s="21"/>
      <c r="E1" s="21"/>
      <c r="F1" s="21" t="s">
        <v>41</v>
      </c>
      <c r="G1" s="21" t="s">
        <v>19</v>
      </c>
      <c r="H1" s="21"/>
      <c r="I1" s="21" t="s">
        <v>2</v>
      </c>
      <c r="J1" s="21" t="s">
        <v>3</v>
      </c>
      <c r="K1" s="21"/>
      <c r="L1" s="21"/>
      <c r="M1" s="21"/>
      <c r="N1" s="21"/>
      <c r="O1" s="21" t="s">
        <v>77</v>
      </c>
      <c r="P1" s="20" t="s">
        <v>20</v>
      </c>
      <c r="Q1" s="20"/>
      <c r="R1" s="18" t="s">
        <v>40</v>
      </c>
      <c r="S1" s="18" t="s">
        <v>44</v>
      </c>
      <c r="T1" s="21" t="s">
        <v>76</v>
      </c>
    </row>
    <row r="2" spans="1:20" x14ac:dyDescent="0.25">
      <c r="A2" s="22"/>
      <c r="B2" s="21"/>
      <c r="C2" s="13" t="s">
        <v>4</v>
      </c>
      <c r="D2" s="13" t="s">
        <v>5</v>
      </c>
      <c r="E2" s="13" t="s">
        <v>6</v>
      </c>
      <c r="F2" s="21"/>
      <c r="G2" s="13" t="s">
        <v>7</v>
      </c>
      <c r="H2" s="13" t="s">
        <v>8</v>
      </c>
      <c r="I2" s="21"/>
      <c r="J2" s="13">
        <v>1</v>
      </c>
      <c r="K2" s="13">
        <v>2</v>
      </c>
      <c r="L2" s="13">
        <v>3</v>
      </c>
      <c r="M2" s="13">
        <v>4</v>
      </c>
      <c r="N2" s="13">
        <v>5</v>
      </c>
      <c r="O2" s="21"/>
      <c r="P2" s="14" t="s">
        <v>8</v>
      </c>
      <c r="Q2" s="14" t="s">
        <v>7</v>
      </c>
      <c r="R2" s="19"/>
      <c r="S2" s="19"/>
      <c r="T2" s="21"/>
    </row>
    <row r="3" spans="1:20" x14ac:dyDescent="0.25">
      <c r="A3" s="16" t="s">
        <v>73</v>
      </c>
      <c r="B3" s="8" t="s">
        <v>9</v>
      </c>
      <c r="C3" s="8">
        <v>7</v>
      </c>
      <c r="D3" s="8">
        <v>40</v>
      </c>
      <c r="E3" s="8">
        <v>42</v>
      </c>
      <c r="F3" s="8">
        <f>(C3*3600)+(D3*60)+E3</f>
        <v>27642</v>
      </c>
      <c r="G3" s="9" t="s">
        <v>23</v>
      </c>
      <c r="H3" s="9" t="s">
        <v>31</v>
      </c>
      <c r="I3" s="10">
        <v>512</v>
      </c>
      <c r="J3" s="7">
        <v>45080</v>
      </c>
      <c r="K3" s="7">
        <v>45091.6</v>
      </c>
      <c r="L3" s="7">
        <v>45092.6</v>
      </c>
      <c r="M3" s="7">
        <v>45078.2</v>
      </c>
      <c r="N3" s="7">
        <v>45082.8</v>
      </c>
      <c r="O3" s="12">
        <f>AVERAGE(J3:N3)</f>
        <v>45085.04</v>
      </c>
      <c r="P3" s="8">
        <v>677699.7</v>
      </c>
      <c r="Q3" s="8">
        <v>9120644.1999999993</v>
      </c>
      <c r="R3" s="8">
        <f>((F3-$F$3)/($F$12-$F$3))*($O$12-$O$3)</f>
        <v>0</v>
      </c>
      <c r="S3" s="11">
        <v>44923</v>
      </c>
      <c r="T3" s="11">
        <f>O3-R3-$S$3</f>
        <v>162.04000000000087</v>
      </c>
    </row>
    <row r="4" spans="1:20" x14ac:dyDescent="0.25">
      <c r="A4" s="16"/>
      <c r="B4" s="8" t="s">
        <v>10</v>
      </c>
      <c r="C4" s="8">
        <v>7</v>
      </c>
      <c r="D4" s="8">
        <v>51</v>
      </c>
      <c r="E4" s="8">
        <v>31</v>
      </c>
      <c r="F4" s="8">
        <f t="shared" ref="F4:F12" si="0">(C4*3600)+(D4*60)+E4</f>
        <v>28291</v>
      </c>
      <c r="G4" s="9" t="s">
        <v>22</v>
      </c>
      <c r="H4" s="9" t="s">
        <v>32</v>
      </c>
      <c r="I4" s="10">
        <v>517</v>
      </c>
      <c r="J4" s="7">
        <v>45038.2</v>
      </c>
      <c r="K4" s="7">
        <v>45039.8</v>
      </c>
      <c r="L4" s="7">
        <v>45040.800000000003</v>
      </c>
      <c r="M4" s="7">
        <v>45049.2</v>
      </c>
      <c r="N4" s="7">
        <v>45060.6</v>
      </c>
      <c r="O4" s="12">
        <f t="shared" ref="O4:O12" si="1">AVERAGE(J4:N4)</f>
        <v>45045.72</v>
      </c>
      <c r="P4" s="8">
        <v>677837.7</v>
      </c>
      <c r="Q4" s="8">
        <v>9120677.5</v>
      </c>
      <c r="R4" s="8">
        <f t="shared" ref="R4:R12" si="2">((F4-$F$3)/($F$12-$F$3))*($O$12-$O$3)</f>
        <v>35.407131448305918</v>
      </c>
      <c r="S4" s="8"/>
      <c r="T4" s="11">
        <f t="shared" ref="T4:T12" si="3">O4-R4-$S$3</f>
        <v>87.3128685516931</v>
      </c>
    </row>
    <row r="5" spans="1:20" x14ac:dyDescent="0.25">
      <c r="A5" s="16"/>
      <c r="B5" s="8" t="s">
        <v>11</v>
      </c>
      <c r="C5" s="8">
        <v>7</v>
      </c>
      <c r="D5" s="8">
        <v>58</v>
      </c>
      <c r="E5" s="8">
        <v>6</v>
      </c>
      <c r="F5" s="8">
        <f t="shared" si="0"/>
        <v>28686</v>
      </c>
      <c r="G5" s="9" t="s">
        <v>21</v>
      </c>
      <c r="H5" s="9" t="s">
        <v>33</v>
      </c>
      <c r="I5" s="10">
        <v>515</v>
      </c>
      <c r="J5" s="7">
        <v>47156</v>
      </c>
      <c r="K5" s="7">
        <v>47149</v>
      </c>
      <c r="L5" s="7">
        <v>47155</v>
      </c>
      <c r="M5" s="7">
        <v>47169</v>
      </c>
      <c r="N5" s="7">
        <v>47168</v>
      </c>
      <c r="O5" s="12">
        <f t="shared" si="1"/>
        <v>47159.4</v>
      </c>
      <c r="P5" s="8">
        <v>677892.7</v>
      </c>
      <c r="Q5" s="8">
        <v>9120652.8000000007</v>
      </c>
      <c r="R5" s="8">
        <f t="shared" si="2"/>
        <v>56.956926397583018</v>
      </c>
      <c r="S5" s="8"/>
      <c r="T5" s="11">
        <f t="shared" si="3"/>
        <v>2179.4430736024151</v>
      </c>
    </row>
    <row r="6" spans="1:20" x14ac:dyDescent="0.25">
      <c r="A6" s="16"/>
      <c r="B6" s="8" t="s">
        <v>12</v>
      </c>
      <c r="C6" s="8">
        <v>8</v>
      </c>
      <c r="D6" s="8">
        <v>8</v>
      </c>
      <c r="E6" s="8">
        <v>55</v>
      </c>
      <c r="F6" s="8">
        <f t="shared" si="0"/>
        <v>29335</v>
      </c>
      <c r="G6" s="9" t="s">
        <v>24</v>
      </c>
      <c r="H6" s="9" t="s">
        <v>34</v>
      </c>
      <c r="I6" s="10">
        <v>514</v>
      </c>
      <c r="J6" s="7">
        <v>45394.6</v>
      </c>
      <c r="K6" s="7">
        <v>45394.400000000001</v>
      </c>
      <c r="L6" s="7">
        <v>45393</v>
      </c>
      <c r="M6" s="7">
        <v>45388.6</v>
      </c>
      <c r="N6" s="7">
        <v>45382.6</v>
      </c>
      <c r="O6" s="12">
        <f t="shared" si="1"/>
        <v>45390.64</v>
      </c>
      <c r="P6" s="8">
        <v>677911</v>
      </c>
      <c r="Q6" s="8">
        <v>9120621.9000000004</v>
      </c>
      <c r="R6" s="8">
        <f t="shared" si="2"/>
        <v>92.364057845888937</v>
      </c>
      <c r="S6" s="8"/>
      <c r="T6" s="11">
        <f t="shared" si="3"/>
        <v>375.27594215411227</v>
      </c>
    </row>
    <row r="7" spans="1:20" x14ac:dyDescent="0.25">
      <c r="A7" s="16"/>
      <c r="B7" s="8" t="s">
        <v>13</v>
      </c>
      <c r="C7" s="8">
        <v>8</v>
      </c>
      <c r="D7" s="8">
        <v>15</v>
      </c>
      <c r="E7" s="8">
        <v>18</v>
      </c>
      <c r="F7" s="8">
        <f t="shared" si="0"/>
        <v>29718</v>
      </c>
      <c r="G7" s="9" t="s">
        <v>25</v>
      </c>
      <c r="H7" s="9" t="s">
        <v>35</v>
      </c>
      <c r="I7" s="10">
        <v>517</v>
      </c>
      <c r="J7" s="7">
        <v>44552</v>
      </c>
      <c r="K7" s="7">
        <v>44510</v>
      </c>
      <c r="L7" s="7">
        <v>44512.2</v>
      </c>
      <c r="M7" s="7">
        <v>44460.800000000003</v>
      </c>
      <c r="N7" s="7">
        <v>44427</v>
      </c>
      <c r="O7" s="12">
        <f t="shared" si="1"/>
        <v>44492.4</v>
      </c>
      <c r="P7" s="8">
        <v>677972.3</v>
      </c>
      <c r="Q7" s="8">
        <v>9120637.0999999996</v>
      </c>
      <c r="R7" s="8">
        <f t="shared" si="2"/>
        <v>113.25917548025129</v>
      </c>
      <c r="S7" s="8"/>
      <c r="T7" s="11">
        <f t="shared" si="3"/>
        <v>-543.85917548024736</v>
      </c>
    </row>
    <row r="8" spans="1:20" x14ac:dyDescent="0.25">
      <c r="A8" s="16"/>
      <c r="B8" s="8" t="s">
        <v>14</v>
      </c>
      <c r="C8" s="8">
        <v>8</v>
      </c>
      <c r="D8" s="8">
        <v>22</v>
      </c>
      <c r="E8" s="8">
        <v>40</v>
      </c>
      <c r="F8" s="8">
        <f t="shared" si="0"/>
        <v>30160</v>
      </c>
      <c r="G8" s="9" t="s">
        <v>26</v>
      </c>
      <c r="H8" s="9" t="s">
        <v>36</v>
      </c>
      <c r="I8" s="10">
        <v>517</v>
      </c>
      <c r="J8" s="7">
        <v>45129</v>
      </c>
      <c r="K8" s="7">
        <v>45136</v>
      </c>
      <c r="L8" s="7">
        <v>45145</v>
      </c>
      <c r="M8" s="7">
        <v>45170.400000000001</v>
      </c>
      <c r="N8" s="7">
        <v>45147.8</v>
      </c>
      <c r="O8" s="12">
        <f t="shared" si="1"/>
        <v>45145.64</v>
      </c>
      <c r="P8" s="8">
        <v>677956.7</v>
      </c>
      <c r="Q8" s="8">
        <v>9120572.5999999996</v>
      </c>
      <c r="R8" s="8">
        <f t="shared" si="2"/>
        <v>137.3731232462778</v>
      </c>
      <c r="S8" s="8"/>
      <c r="T8" s="11">
        <f t="shared" si="3"/>
        <v>85.266876753725228</v>
      </c>
    </row>
    <row r="9" spans="1:20" x14ac:dyDescent="0.25">
      <c r="A9" s="16"/>
      <c r="B9" s="8" t="s">
        <v>15</v>
      </c>
      <c r="C9" s="8">
        <v>8</v>
      </c>
      <c r="D9" s="8">
        <v>31</v>
      </c>
      <c r="E9" s="8">
        <v>59</v>
      </c>
      <c r="F9" s="8">
        <f t="shared" si="0"/>
        <v>30719</v>
      </c>
      <c r="G9" s="9" t="s">
        <v>27</v>
      </c>
      <c r="H9" s="9" t="s">
        <v>37</v>
      </c>
      <c r="I9" s="10">
        <v>516</v>
      </c>
      <c r="J9" s="7">
        <v>45151.6</v>
      </c>
      <c r="K9" s="7">
        <v>45149.2</v>
      </c>
      <c r="L9" s="7">
        <v>45151</v>
      </c>
      <c r="M9" s="7">
        <v>45151.199999999997</v>
      </c>
      <c r="N9" s="7">
        <v>45136.2</v>
      </c>
      <c r="O9" s="12">
        <f t="shared" si="1"/>
        <v>45147.840000000004</v>
      </c>
      <c r="P9" s="8">
        <v>677923.1</v>
      </c>
      <c r="Q9" s="8">
        <v>9120585.0999999996</v>
      </c>
      <c r="R9" s="8">
        <f t="shared" si="2"/>
        <v>167.87017483272314</v>
      </c>
      <c r="S9" s="8"/>
      <c r="T9" s="11">
        <f t="shared" si="3"/>
        <v>56.96982516728167</v>
      </c>
    </row>
    <row r="10" spans="1:20" x14ac:dyDescent="0.25">
      <c r="A10" s="16"/>
      <c r="B10" s="8" t="s">
        <v>16</v>
      </c>
      <c r="C10" s="8">
        <v>8</v>
      </c>
      <c r="D10" s="8">
        <v>39</v>
      </c>
      <c r="E10" s="8">
        <v>59</v>
      </c>
      <c r="F10" s="8">
        <f t="shared" si="0"/>
        <v>31199</v>
      </c>
      <c r="G10" s="9" t="s">
        <v>28</v>
      </c>
      <c r="H10" s="9" t="s">
        <v>38</v>
      </c>
      <c r="I10" s="10">
        <v>516</v>
      </c>
      <c r="J10" s="7">
        <v>45827.8</v>
      </c>
      <c r="K10" s="7">
        <v>45830</v>
      </c>
      <c r="L10" s="7">
        <v>45834.8</v>
      </c>
      <c r="M10" s="7">
        <v>45831.6</v>
      </c>
      <c r="N10" s="7">
        <v>45830.2</v>
      </c>
      <c r="O10" s="12">
        <f t="shared" si="1"/>
        <v>45830.880000000005</v>
      </c>
      <c r="P10" s="8">
        <v>677871.1</v>
      </c>
      <c r="Q10" s="8">
        <v>9120606.6999999993</v>
      </c>
      <c r="R10" s="8">
        <f t="shared" si="2"/>
        <v>194.05726742931301</v>
      </c>
      <c r="S10" s="8"/>
      <c r="T10" s="11">
        <f t="shared" si="3"/>
        <v>713.82273257069028</v>
      </c>
    </row>
    <row r="11" spans="1:20" x14ac:dyDescent="0.25">
      <c r="A11" s="16"/>
      <c r="B11" s="8" t="s">
        <v>17</v>
      </c>
      <c r="C11" s="8">
        <v>8</v>
      </c>
      <c r="D11" s="8">
        <v>51</v>
      </c>
      <c r="E11" s="8">
        <v>59</v>
      </c>
      <c r="F11" s="8">
        <f t="shared" si="0"/>
        <v>31919</v>
      </c>
      <c r="G11" s="9" t="s">
        <v>29</v>
      </c>
      <c r="H11" s="9" t="s">
        <v>39</v>
      </c>
      <c r="I11" s="10">
        <v>518</v>
      </c>
      <c r="J11" s="7">
        <v>46126</v>
      </c>
      <c r="K11" s="7">
        <v>46123</v>
      </c>
      <c r="L11" s="7">
        <v>46121</v>
      </c>
      <c r="M11" s="7">
        <v>46125</v>
      </c>
      <c r="N11" s="7">
        <v>46112</v>
      </c>
      <c r="O11" s="12">
        <f t="shared" si="1"/>
        <v>46121.4</v>
      </c>
      <c r="P11" s="8">
        <v>677822</v>
      </c>
      <c r="Q11" s="8">
        <v>9120591.5</v>
      </c>
      <c r="R11" s="8">
        <f t="shared" si="2"/>
        <v>233.33790632419789</v>
      </c>
      <c r="S11" s="8"/>
      <c r="T11" s="11">
        <f t="shared" si="3"/>
        <v>965.06209367580595</v>
      </c>
    </row>
    <row r="12" spans="1:20" x14ac:dyDescent="0.25">
      <c r="A12" s="17"/>
      <c r="B12" s="8" t="s">
        <v>18</v>
      </c>
      <c r="C12" s="8">
        <v>8</v>
      </c>
      <c r="D12" s="8">
        <v>57</v>
      </c>
      <c r="E12" s="8">
        <v>55</v>
      </c>
      <c r="F12" s="8">
        <f t="shared" si="0"/>
        <v>32275</v>
      </c>
      <c r="G12" s="9" t="s">
        <v>30</v>
      </c>
      <c r="H12" s="9" t="s">
        <v>31</v>
      </c>
      <c r="I12" s="10">
        <v>512</v>
      </c>
      <c r="J12" s="7">
        <v>45330</v>
      </c>
      <c r="K12" s="7">
        <v>45350</v>
      </c>
      <c r="L12" s="7">
        <v>45338</v>
      </c>
      <c r="M12" s="7">
        <v>45335</v>
      </c>
      <c r="N12" s="7">
        <v>45336</v>
      </c>
      <c r="O12" s="12">
        <f t="shared" si="1"/>
        <v>45337.8</v>
      </c>
      <c r="P12" s="8">
        <v>677699.7</v>
      </c>
      <c r="Q12" s="8">
        <v>9120644.1999999993</v>
      </c>
      <c r="R12" s="8">
        <f t="shared" si="2"/>
        <v>252.76000000000204</v>
      </c>
      <c r="S12" s="8"/>
      <c r="T12" s="11">
        <f t="shared" si="3"/>
        <v>162.04000000000087</v>
      </c>
    </row>
    <row r="13" spans="1:20" x14ac:dyDescent="0.25">
      <c r="A13" s="15" t="s">
        <v>74</v>
      </c>
      <c r="B13" s="8" t="s">
        <v>45</v>
      </c>
      <c r="C13" s="8">
        <v>7</v>
      </c>
      <c r="D13" s="8">
        <v>36</v>
      </c>
      <c r="E13" s="8">
        <v>57</v>
      </c>
      <c r="F13" s="8">
        <f>(C13*3600)+(D13*60)+E13</f>
        <v>27417</v>
      </c>
      <c r="G13" s="9" t="s">
        <v>30</v>
      </c>
      <c r="H13" s="9" t="s">
        <v>46</v>
      </c>
      <c r="I13" s="10">
        <v>510</v>
      </c>
      <c r="J13" s="7">
        <v>45287</v>
      </c>
      <c r="K13" s="7">
        <v>45294</v>
      </c>
      <c r="L13" s="7">
        <v>45298</v>
      </c>
      <c r="M13" s="7">
        <v>45302</v>
      </c>
      <c r="N13" s="7">
        <v>45316</v>
      </c>
      <c r="O13" s="11">
        <f>AVERAGE(J13:N13)</f>
        <v>45299.4</v>
      </c>
      <c r="P13" s="8">
        <v>677699.8</v>
      </c>
      <c r="Q13" s="8">
        <v>9120656.5</v>
      </c>
      <c r="R13" s="8">
        <f>((F13-$F$13)/($F$23-$F$13))*($O$23-$O$13)</f>
        <v>0</v>
      </c>
      <c r="S13" s="8">
        <v>44922.9</v>
      </c>
      <c r="T13" s="11">
        <f>O13-R13-$S$13</f>
        <v>376.5</v>
      </c>
    </row>
    <row r="14" spans="1:20" x14ac:dyDescent="0.25">
      <c r="A14" s="15"/>
      <c r="B14" s="8" t="s">
        <v>47</v>
      </c>
      <c r="C14" s="8">
        <v>7</v>
      </c>
      <c r="D14" s="8">
        <v>51</v>
      </c>
      <c r="E14" s="8">
        <v>30</v>
      </c>
      <c r="F14" s="8">
        <f t="shared" ref="F14:F23" si="4">(C14*3600)+(D14*60)+E14</f>
        <v>28290</v>
      </c>
      <c r="G14" s="9" t="s">
        <v>48</v>
      </c>
      <c r="H14" s="9" t="s">
        <v>49</v>
      </c>
      <c r="I14" s="10">
        <v>517</v>
      </c>
      <c r="J14" s="7">
        <v>44923</v>
      </c>
      <c r="K14" s="7">
        <v>44960</v>
      </c>
      <c r="L14" s="7">
        <v>44997</v>
      </c>
      <c r="M14" s="7">
        <v>44945</v>
      </c>
      <c r="N14" s="7">
        <v>44937</v>
      </c>
      <c r="O14" s="11">
        <f t="shared" ref="O14:O23" si="5">AVERAGE(J14:N14)</f>
        <v>44952.4</v>
      </c>
      <c r="P14" s="8">
        <v>677769.8</v>
      </c>
      <c r="Q14" s="8">
        <v>9120551.8000000007</v>
      </c>
      <c r="R14" s="8">
        <f t="shared" ref="R14:R23" si="6">((F14-$F$13)/($F$23-$F$13))*($O$23-$O$13)</f>
        <v>8.0443176831943841</v>
      </c>
      <c r="S14" s="8"/>
      <c r="T14" s="11">
        <f t="shared" ref="T14:T23" si="7">O14-R14-$S$13</f>
        <v>21.455682316802267</v>
      </c>
    </row>
    <row r="15" spans="1:20" x14ac:dyDescent="0.25">
      <c r="A15" s="15"/>
      <c r="B15" s="8" t="s">
        <v>50</v>
      </c>
      <c r="C15" s="8">
        <v>7</v>
      </c>
      <c r="D15" s="8">
        <v>59</v>
      </c>
      <c r="E15" s="8">
        <v>47</v>
      </c>
      <c r="F15" s="8">
        <f t="shared" si="4"/>
        <v>28787</v>
      </c>
      <c r="G15" s="9" t="s">
        <v>51</v>
      </c>
      <c r="H15" s="9" t="s">
        <v>52</v>
      </c>
      <c r="I15" s="10">
        <v>522</v>
      </c>
      <c r="J15" s="7">
        <v>44988</v>
      </c>
      <c r="K15" s="7">
        <v>44937</v>
      </c>
      <c r="L15" s="7">
        <v>45072</v>
      </c>
      <c r="M15" s="7">
        <v>45179</v>
      </c>
      <c r="N15" s="7">
        <v>45233</v>
      </c>
      <c r="O15" s="11">
        <f t="shared" si="5"/>
        <v>45081.8</v>
      </c>
      <c r="P15" s="8">
        <v>677806.6</v>
      </c>
      <c r="Q15" s="8">
        <v>9120557.9000000004</v>
      </c>
      <c r="R15" s="8">
        <f t="shared" si="6"/>
        <v>12.623957876261519</v>
      </c>
      <c r="S15" s="8"/>
      <c r="T15" s="11">
        <f t="shared" si="7"/>
        <v>146.2760421237399</v>
      </c>
    </row>
    <row r="16" spans="1:20" x14ac:dyDescent="0.25">
      <c r="A16" s="15"/>
      <c r="B16" s="8" t="s">
        <v>53</v>
      </c>
      <c r="C16" s="8">
        <v>8</v>
      </c>
      <c r="D16" s="8">
        <v>6</v>
      </c>
      <c r="E16" s="8">
        <v>52</v>
      </c>
      <c r="F16" s="8">
        <f t="shared" si="4"/>
        <v>29212</v>
      </c>
      <c r="G16" s="9" t="s">
        <v>28</v>
      </c>
      <c r="H16" s="9" t="s">
        <v>54</v>
      </c>
      <c r="I16" s="10">
        <v>527</v>
      </c>
      <c r="J16" s="7">
        <v>44943</v>
      </c>
      <c r="K16" s="7">
        <v>44505</v>
      </c>
      <c r="L16" s="7">
        <v>44320</v>
      </c>
      <c r="M16" s="7">
        <v>45028</v>
      </c>
      <c r="N16" s="7">
        <v>44156</v>
      </c>
      <c r="O16" s="11">
        <f t="shared" si="5"/>
        <v>44590.400000000001</v>
      </c>
      <c r="P16" s="8">
        <v>677870.9</v>
      </c>
      <c r="Q16" s="8">
        <v>9120566.8000000007</v>
      </c>
      <c r="R16" s="8">
        <f t="shared" si="6"/>
        <v>16.540149188240456</v>
      </c>
      <c r="S16" s="8"/>
      <c r="T16" s="11">
        <f t="shared" si="7"/>
        <v>-349.04014918824396</v>
      </c>
    </row>
    <row r="17" spans="1:20" x14ac:dyDescent="0.25">
      <c r="A17" s="15"/>
      <c r="B17" s="8" t="s">
        <v>55</v>
      </c>
      <c r="C17" s="8">
        <v>8</v>
      </c>
      <c r="D17" s="8">
        <v>12</v>
      </c>
      <c r="E17" s="8">
        <v>49</v>
      </c>
      <c r="F17" s="8">
        <f t="shared" si="4"/>
        <v>29569</v>
      </c>
      <c r="G17" s="9" t="s">
        <v>56</v>
      </c>
      <c r="H17" s="9" t="s">
        <v>57</v>
      </c>
      <c r="I17" s="10">
        <v>528</v>
      </c>
      <c r="J17" s="7">
        <v>44401</v>
      </c>
      <c r="K17" s="7">
        <v>44378</v>
      </c>
      <c r="L17" s="7">
        <v>44362</v>
      </c>
      <c r="M17" s="7">
        <v>44470</v>
      </c>
      <c r="N17" s="7">
        <v>44468</v>
      </c>
      <c r="O17" s="11">
        <f t="shared" si="5"/>
        <v>44415.8</v>
      </c>
      <c r="P17" s="8">
        <v>677929</v>
      </c>
      <c r="Q17" s="8">
        <v>9120520.5</v>
      </c>
      <c r="R17" s="8">
        <f t="shared" si="6"/>
        <v>19.829749890302764</v>
      </c>
      <c r="S17" s="8"/>
      <c r="T17" s="11">
        <f t="shared" si="7"/>
        <v>-526.92974989030336</v>
      </c>
    </row>
    <row r="18" spans="1:20" x14ac:dyDescent="0.25">
      <c r="A18" s="15"/>
      <c r="B18" s="8" t="s">
        <v>58</v>
      </c>
      <c r="C18" s="8">
        <v>8</v>
      </c>
      <c r="D18" s="8">
        <v>17</v>
      </c>
      <c r="E18" s="8">
        <v>7</v>
      </c>
      <c r="F18" s="8">
        <f t="shared" si="4"/>
        <v>29827</v>
      </c>
      <c r="G18" s="9" t="s">
        <v>59</v>
      </c>
      <c r="H18" s="9" t="s">
        <v>60</v>
      </c>
      <c r="I18" s="10">
        <v>526</v>
      </c>
      <c r="J18" s="7">
        <v>46439</v>
      </c>
      <c r="K18" s="7">
        <v>46842</v>
      </c>
      <c r="L18" s="7">
        <v>46315</v>
      </c>
      <c r="M18" s="7">
        <v>45968</v>
      </c>
      <c r="N18" s="7">
        <v>45922</v>
      </c>
      <c r="O18" s="11">
        <f t="shared" si="5"/>
        <v>46297.2</v>
      </c>
      <c r="P18" s="8">
        <v>677950.3</v>
      </c>
      <c r="Q18" s="8">
        <v>9120495.8000000007</v>
      </c>
      <c r="R18" s="8">
        <f t="shared" si="6"/>
        <v>22.207108380868803</v>
      </c>
      <c r="S18" s="8"/>
      <c r="T18" s="11">
        <f t="shared" si="7"/>
        <v>1352.092891619126</v>
      </c>
    </row>
    <row r="19" spans="1:20" x14ac:dyDescent="0.25">
      <c r="A19" s="15"/>
      <c r="B19" s="8" t="s">
        <v>61</v>
      </c>
      <c r="C19" s="8">
        <v>8</v>
      </c>
      <c r="D19" s="8">
        <v>24</v>
      </c>
      <c r="E19" s="8">
        <v>27</v>
      </c>
      <c r="F19" s="8">
        <f t="shared" si="4"/>
        <v>30267</v>
      </c>
      <c r="G19" s="9" t="s">
        <v>24</v>
      </c>
      <c r="H19" s="9" t="s">
        <v>62</v>
      </c>
      <c r="I19" s="10">
        <v>524</v>
      </c>
      <c r="J19" s="7">
        <v>44879</v>
      </c>
      <c r="K19" s="7">
        <v>44859</v>
      </c>
      <c r="L19" s="7">
        <v>44901</v>
      </c>
      <c r="M19" s="7">
        <v>44834</v>
      </c>
      <c r="N19" s="7">
        <v>44913</v>
      </c>
      <c r="O19" s="11">
        <f t="shared" si="5"/>
        <v>44877.2</v>
      </c>
      <c r="P19" s="8">
        <v>677910.3</v>
      </c>
      <c r="Q19" s="8">
        <v>9120440.6999999993</v>
      </c>
      <c r="R19" s="8">
        <f t="shared" si="6"/>
        <v>26.261518209741116</v>
      </c>
      <c r="S19" s="8"/>
      <c r="T19" s="11">
        <f t="shared" si="7"/>
        <v>-71.961518209747737</v>
      </c>
    </row>
    <row r="20" spans="1:20" x14ac:dyDescent="0.25">
      <c r="A20" s="15"/>
      <c r="B20" s="8" t="s">
        <v>63</v>
      </c>
      <c r="C20" s="8">
        <v>8</v>
      </c>
      <c r="D20" s="8">
        <v>28</v>
      </c>
      <c r="E20" s="8">
        <v>59</v>
      </c>
      <c r="F20" s="8">
        <f t="shared" si="4"/>
        <v>30539</v>
      </c>
      <c r="G20" s="9" t="s">
        <v>64</v>
      </c>
      <c r="H20" s="9" t="s">
        <v>65</v>
      </c>
      <c r="I20" s="10">
        <v>524</v>
      </c>
      <c r="J20" s="7">
        <v>44824</v>
      </c>
      <c r="K20" s="7">
        <v>44780</v>
      </c>
      <c r="L20" s="7">
        <v>44799</v>
      </c>
      <c r="M20" s="7">
        <v>44849</v>
      </c>
      <c r="N20" s="7">
        <v>44861</v>
      </c>
      <c r="O20" s="11">
        <f t="shared" si="5"/>
        <v>44822.6</v>
      </c>
      <c r="P20" s="8">
        <v>677901.2</v>
      </c>
      <c r="Q20" s="8">
        <v>9120468.4000000004</v>
      </c>
      <c r="R20" s="8">
        <f t="shared" si="6"/>
        <v>28.767880649407637</v>
      </c>
      <c r="S20" s="8"/>
      <c r="T20" s="11">
        <f t="shared" si="7"/>
        <v>-129.06788064941065</v>
      </c>
    </row>
    <row r="21" spans="1:20" x14ac:dyDescent="0.25">
      <c r="A21" s="15"/>
      <c r="B21" s="8" t="s">
        <v>66</v>
      </c>
      <c r="C21" s="8">
        <v>8</v>
      </c>
      <c r="D21" s="8">
        <v>39</v>
      </c>
      <c r="E21" s="8">
        <v>6</v>
      </c>
      <c r="F21" s="8">
        <f t="shared" si="4"/>
        <v>31146</v>
      </c>
      <c r="G21" s="9" t="s">
        <v>67</v>
      </c>
      <c r="H21" s="9" t="s">
        <v>68</v>
      </c>
      <c r="I21" s="10">
        <v>521</v>
      </c>
      <c r="J21" s="7">
        <v>45526</v>
      </c>
      <c r="K21" s="7">
        <v>45573</v>
      </c>
      <c r="L21" s="7">
        <v>45725</v>
      </c>
      <c r="M21" s="7">
        <v>44977</v>
      </c>
      <c r="N21" s="7">
        <v>44347</v>
      </c>
      <c r="O21" s="11">
        <f t="shared" si="5"/>
        <v>45229.599999999999</v>
      </c>
      <c r="P21" s="8">
        <v>677794.1</v>
      </c>
      <c r="Q21" s="8">
        <v>9120502.5999999996</v>
      </c>
      <c r="R21" s="8">
        <f t="shared" si="6"/>
        <v>34.361123299692849</v>
      </c>
      <c r="S21" s="8"/>
      <c r="T21" s="11">
        <f t="shared" si="7"/>
        <v>272.33887670030526</v>
      </c>
    </row>
    <row r="22" spans="1:20" x14ac:dyDescent="0.25">
      <c r="A22" s="15"/>
      <c r="B22" s="8" t="s">
        <v>69</v>
      </c>
      <c r="C22" s="8">
        <v>8</v>
      </c>
      <c r="D22" s="8">
        <v>44</v>
      </c>
      <c r="E22" s="8">
        <v>58</v>
      </c>
      <c r="F22" s="8">
        <f t="shared" si="4"/>
        <v>31498</v>
      </c>
      <c r="G22" s="9" t="s">
        <v>70</v>
      </c>
      <c r="H22" s="9" t="s">
        <v>71</v>
      </c>
      <c r="I22" s="10">
        <v>521</v>
      </c>
      <c r="J22" s="7">
        <v>45070</v>
      </c>
      <c r="K22" s="7">
        <v>45089</v>
      </c>
      <c r="L22" s="7">
        <v>45073</v>
      </c>
      <c r="M22" s="7">
        <v>45079</v>
      </c>
      <c r="N22" s="7">
        <v>45023</v>
      </c>
      <c r="O22" s="11">
        <f t="shared" si="5"/>
        <v>45066.8</v>
      </c>
      <c r="P22" s="8">
        <v>677678</v>
      </c>
      <c r="Q22" s="8">
        <v>9120564.5</v>
      </c>
      <c r="R22" s="8">
        <f t="shared" si="6"/>
        <v>37.604651162790702</v>
      </c>
      <c r="S22" s="8"/>
      <c r="T22" s="11">
        <f t="shared" si="7"/>
        <v>106.29534883720771</v>
      </c>
    </row>
    <row r="23" spans="1:20" x14ac:dyDescent="0.25">
      <c r="A23" s="15"/>
      <c r="B23" s="8" t="s">
        <v>72</v>
      </c>
      <c r="C23" s="8">
        <v>8</v>
      </c>
      <c r="D23" s="8">
        <v>52</v>
      </c>
      <c r="E23" s="8">
        <v>55</v>
      </c>
      <c r="F23" s="8">
        <f t="shared" si="4"/>
        <v>31975</v>
      </c>
      <c r="G23" s="9" t="s">
        <v>30</v>
      </c>
      <c r="H23" s="9" t="s">
        <v>46</v>
      </c>
      <c r="I23" s="10">
        <v>510</v>
      </c>
      <c r="J23" s="7">
        <v>45348</v>
      </c>
      <c r="K23" s="7">
        <v>45324</v>
      </c>
      <c r="L23" s="7">
        <v>45343</v>
      </c>
      <c r="M23" s="7">
        <v>45339</v>
      </c>
      <c r="N23" s="7">
        <v>45353</v>
      </c>
      <c r="O23" s="11">
        <f t="shared" si="5"/>
        <v>45341.4</v>
      </c>
      <c r="P23" s="8">
        <v>677699.8</v>
      </c>
      <c r="Q23" s="8">
        <v>9120656.5</v>
      </c>
      <c r="R23" s="8">
        <f t="shared" si="6"/>
        <v>42</v>
      </c>
      <c r="S23" s="8"/>
      <c r="T23" s="11">
        <f t="shared" si="7"/>
        <v>376.5</v>
      </c>
    </row>
    <row r="24" spans="1:20" x14ac:dyDescent="0.25">
      <c r="T24" s="6">
        <f>MIN(T3:T23)</f>
        <v>-543.85917548024736</v>
      </c>
    </row>
    <row r="25" spans="1:20" x14ac:dyDescent="0.25">
      <c r="T25" s="6">
        <f>MAX(T3:T23)</f>
        <v>2179.4430736024151</v>
      </c>
    </row>
  </sheetData>
  <mergeCells count="14">
    <mergeCell ref="T1:T2"/>
    <mergeCell ref="C1:E1"/>
    <mergeCell ref="G1:H1"/>
    <mergeCell ref="J1:N1"/>
    <mergeCell ref="A1:A2"/>
    <mergeCell ref="B1:B2"/>
    <mergeCell ref="I1:I2"/>
    <mergeCell ref="A13:A23"/>
    <mergeCell ref="A3:A12"/>
    <mergeCell ref="S1:S2"/>
    <mergeCell ref="R1:R2"/>
    <mergeCell ref="P1:Q1"/>
    <mergeCell ref="F1:F2"/>
    <mergeCell ref="O1:O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E1" workbookViewId="0">
      <selection activeCell="E14" sqref="E14:E23"/>
    </sheetView>
  </sheetViews>
  <sheetFormatPr defaultRowHeight="15" x14ac:dyDescent="0.25"/>
  <cols>
    <col min="1" max="1" width="15.28515625" customWidth="1"/>
    <col min="2" max="2" width="12.42578125" customWidth="1"/>
    <col min="3" max="3" width="9.140625" customWidth="1"/>
    <col min="5" max="5" width="18.140625" customWidth="1"/>
    <col min="6" max="6" width="10.140625" customWidth="1"/>
    <col min="7" max="7" width="11.5703125" customWidth="1"/>
    <col min="10" max="10" width="19.28515625" customWidth="1"/>
    <col min="11" max="11" width="17.42578125" customWidth="1"/>
  </cols>
  <sheetData>
    <row r="1" spans="1:11" x14ac:dyDescent="0.25">
      <c r="A1" s="2" t="s">
        <v>7</v>
      </c>
      <c r="E1" t="s">
        <v>42</v>
      </c>
      <c r="G1" s="2" t="s">
        <v>8</v>
      </c>
      <c r="K1" s="1" t="s">
        <v>43</v>
      </c>
    </row>
    <row r="2" spans="1:11" x14ac:dyDescent="0.25">
      <c r="A2" s="3" t="s">
        <v>23</v>
      </c>
      <c r="B2">
        <v>112</v>
      </c>
      <c r="C2">
        <v>36</v>
      </c>
      <c r="D2">
        <v>43.7</v>
      </c>
      <c r="E2" s="5">
        <f>(B2+(C2/60)+(D2/3600))</f>
        <v>112.61213888888888</v>
      </c>
      <c r="G2" s="3" t="s">
        <v>31</v>
      </c>
      <c r="H2">
        <v>7</v>
      </c>
      <c r="I2">
        <v>57</v>
      </c>
      <c r="J2">
        <v>7.8</v>
      </c>
      <c r="K2" s="4">
        <f t="shared" ref="K2:K11" si="0">-(H2+(I2/60)+(J2/3600))</f>
        <v>-7.9521666666666668</v>
      </c>
    </row>
    <row r="3" spans="1:11" x14ac:dyDescent="0.25">
      <c r="A3" s="3" t="s">
        <v>22</v>
      </c>
      <c r="B3">
        <v>112</v>
      </c>
      <c r="C3" s="1">
        <v>36</v>
      </c>
      <c r="D3">
        <v>48.2</v>
      </c>
      <c r="E3" s="5">
        <f t="shared" ref="E3:E11" si="1">(B3+(C3/60)+(D3/3600))</f>
        <v>112.61338888888888</v>
      </c>
      <c r="G3" s="3" t="s">
        <v>32</v>
      </c>
      <c r="H3" s="1">
        <v>7</v>
      </c>
      <c r="I3" s="1">
        <v>57</v>
      </c>
      <c r="J3">
        <v>6.7</v>
      </c>
      <c r="K3" s="4">
        <f t="shared" si="0"/>
        <v>-7.9518611111111115</v>
      </c>
    </row>
    <row r="4" spans="1:11" x14ac:dyDescent="0.25">
      <c r="A4" s="3" t="s">
        <v>21</v>
      </c>
      <c r="B4">
        <v>112</v>
      </c>
      <c r="C4" s="1">
        <v>36</v>
      </c>
      <c r="D4">
        <v>50</v>
      </c>
      <c r="E4" s="5">
        <f t="shared" si="1"/>
        <v>112.61388888888888</v>
      </c>
      <c r="G4" s="3" t="s">
        <v>33</v>
      </c>
      <c r="H4" s="1">
        <v>7</v>
      </c>
      <c r="I4" s="1">
        <v>57</v>
      </c>
      <c r="J4">
        <v>7.5</v>
      </c>
      <c r="K4" s="4">
        <f t="shared" si="0"/>
        <v>-7.9520833333333334</v>
      </c>
    </row>
    <row r="5" spans="1:11" x14ac:dyDescent="0.25">
      <c r="A5" s="3" t="s">
        <v>24</v>
      </c>
      <c r="B5">
        <v>112</v>
      </c>
      <c r="C5" s="1">
        <v>36</v>
      </c>
      <c r="D5">
        <v>50.6</v>
      </c>
      <c r="E5" s="5">
        <f t="shared" si="1"/>
        <v>112.61405555555555</v>
      </c>
      <c r="G5" s="3" t="s">
        <v>34</v>
      </c>
      <c r="H5" s="1">
        <v>7</v>
      </c>
      <c r="I5" s="1">
        <v>57</v>
      </c>
      <c r="J5">
        <v>8.5</v>
      </c>
      <c r="K5" s="4">
        <f t="shared" si="0"/>
        <v>-7.9523611111111112</v>
      </c>
    </row>
    <row r="6" spans="1:11" x14ac:dyDescent="0.25">
      <c r="A6" s="3" t="s">
        <v>25</v>
      </c>
      <c r="B6">
        <v>112</v>
      </c>
      <c r="C6" s="1">
        <v>36</v>
      </c>
      <c r="D6">
        <v>52.6</v>
      </c>
      <c r="E6" s="5">
        <f t="shared" si="1"/>
        <v>112.6146111111111</v>
      </c>
      <c r="G6" s="3" t="s">
        <v>35</v>
      </c>
      <c r="H6" s="1">
        <v>7</v>
      </c>
      <c r="I6" s="1">
        <v>57</v>
      </c>
      <c r="J6">
        <v>8</v>
      </c>
      <c r="K6" s="4">
        <f t="shared" si="0"/>
        <v>-7.9522222222222227</v>
      </c>
    </row>
    <row r="7" spans="1:11" x14ac:dyDescent="0.25">
      <c r="A7" s="3" t="s">
        <v>26</v>
      </c>
      <c r="B7" s="1">
        <v>112</v>
      </c>
      <c r="C7" s="1">
        <v>36</v>
      </c>
      <c r="D7">
        <v>52.1</v>
      </c>
      <c r="E7" s="5">
        <f t="shared" si="1"/>
        <v>112.61447222222222</v>
      </c>
      <c r="G7" s="3" t="s">
        <v>36</v>
      </c>
      <c r="H7" s="1">
        <v>7</v>
      </c>
      <c r="I7" s="1">
        <v>57</v>
      </c>
      <c r="J7">
        <v>10.1</v>
      </c>
      <c r="K7" s="4">
        <f t="shared" si="0"/>
        <v>-7.9528055555555559</v>
      </c>
    </row>
    <row r="8" spans="1:11" x14ac:dyDescent="0.25">
      <c r="A8" s="3" t="s">
        <v>27</v>
      </c>
      <c r="B8" s="1">
        <v>112</v>
      </c>
      <c r="C8" s="1">
        <v>36</v>
      </c>
      <c r="D8">
        <v>51</v>
      </c>
      <c r="E8" s="5">
        <f t="shared" si="1"/>
        <v>112.61416666666666</v>
      </c>
      <c r="G8" s="3" t="s">
        <v>37</v>
      </c>
      <c r="H8" s="1">
        <v>7</v>
      </c>
      <c r="I8" s="1">
        <v>57</v>
      </c>
      <c r="J8">
        <v>9.6999999999999993</v>
      </c>
      <c r="K8" s="4">
        <f t="shared" si="0"/>
        <v>-7.952694444444445</v>
      </c>
    </row>
    <row r="9" spans="1:11" x14ac:dyDescent="0.25">
      <c r="A9" s="3" t="s">
        <v>28</v>
      </c>
      <c r="B9" s="1">
        <v>112</v>
      </c>
      <c r="C9" s="1">
        <v>36</v>
      </c>
      <c r="D9">
        <v>49.3</v>
      </c>
      <c r="E9" s="5">
        <f t="shared" si="1"/>
        <v>112.61369444444443</v>
      </c>
      <c r="G9" s="3" t="s">
        <v>38</v>
      </c>
      <c r="H9" s="1">
        <v>7</v>
      </c>
      <c r="I9" s="1">
        <v>57</v>
      </c>
      <c r="J9">
        <v>9</v>
      </c>
      <c r="K9" s="4">
        <f t="shared" si="0"/>
        <v>-7.9525000000000006</v>
      </c>
    </row>
    <row r="10" spans="1:11" x14ac:dyDescent="0.25">
      <c r="A10" s="3" t="s">
        <v>29</v>
      </c>
      <c r="B10" s="1">
        <v>112</v>
      </c>
      <c r="C10" s="1">
        <v>36</v>
      </c>
      <c r="D10">
        <v>47.7</v>
      </c>
      <c r="E10" s="5">
        <f t="shared" si="1"/>
        <v>112.61324999999999</v>
      </c>
      <c r="G10" s="3" t="s">
        <v>39</v>
      </c>
      <c r="H10" s="1">
        <v>7</v>
      </c>
      <c r="I10" s="1">
        <v>57</v>
      </c>
      <c r="J10">
        <v>9.5</v>
      </c>
      <c r="K10" s="4">
        <f t="shared" si="0"/>
        <v>-7.952638888888889</v>
      </c>
    </row>
    <row r="11" spans="1:11" x14ac:dyDescent="0.25">
      <c r="A11" s="3" t="s">
        <v>30</v>
      </c>
      <c r="B11" s="1">
        <v>112</v>
      </c>
      <c r="C11" s="1">
        <v>36</v>
      </c>
      <c r="D11">
        <v>43.7</v>
      </c>
      <c r="E11" s="5">
        <f t="shared" si="1"/>
        <v>112.61213888888888</v>
      </c>
      <c r="G11" s="3" t="s">
        <v>31</v>
      </c>
      <c r="H11" s="1">
        <v>7</v>
      </c>
      <c r="I11" s="1">
        <v>57</v>
      </c>
      <c r="J11">
        <v>7.8</v>
      </c>
      <c r="K11" s="4">
        <f t="shared" si="0"/>
        <v>-7.9521666666666668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ajik</cp:lastModifiedBy>
  <dcterms:created xsi:type="dcterms:W3CDTF">2015-03-29T12:24:41Z</dcterms:created>
  <dcterms:modified xsi:type="dcterms:W3CDTF">2015-11-26T22:49:56Z</dcterms:modified>
</cp:coreProperties>
</file>