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6" r:id="rId1"/>
    <sheet name="2000" sheetId="1" r:id="rId2"/>
    <sheet name="2001" sheetId="4" r:id="rId3"/>
    <sheet name="2002" sheetId="5" r:id="rId4"/>
  </sheets>
  <calcPr calcId="125725"/>
</workbook>
</file>

<file path=xl/calcChain.xml><?xml version="1.0" encoding="utf-8"?>
<calcChain xmlns="http://schemas.openxmlformats.org/spreadsheetml/2006/main">
  <c r="J9" i="6"/>
  <c r="I9"/>
  <c r="H9"/>
  <c r="J8"/>
  <c r="I8"/>
  <c r="K8" s="1"/>
  <c r="H8"/>
  <c r="J7"/>
  <c r="I7"/>
  <c r="H7"/>
  <c r="J6"/>
  <c r="I6"/>
  <c r="H6"/>
  <c r="J5"/>
  <c r="I5"/>
  <c r="H5"/>
  <c r="K5" s="1"/>
  <c r="D9"/>
  <c r="D8"/>
  <c r="D7"/>
  <c r="D6"/>
  <c r="D5"/>
  <c r="C8"/>
  <c r="C7"/>
  <c r="C6"/>
  <c r="C5"/>
  <c r="C9"/>
  <c r="B9"/>
  <c r="B8"/>
  <c r="E8" s="1"/>
  <c r="B7"/>
  <c r="B6"/>
  <c r="B5"/>
  <c r="I10"/>
  <c r="K6"/>
  <c r="E6"/>
  <c r="C19" i="1"/>
  <c r="J18" i="5"/>
  <c r="M20" i="1"/>
  <c r="M19"/>
  <c r="L20"/>
  <c r="M19" i="4"/>
  <c r="M20"/>
  <c r="L20"/>
  <c r="K20"/>
  <c r="G19"/>
  <c r="M7"/>
  <c r="M8"/>
  <c r="M9"/>
  <c r="M10"/>
  <c r="M11"/>
  <c r="M12"/>
  <c r="M13"/>
  <c r="M14"/>
  <c r="M15"/>
  <c r="M16"/>
  <c r="M17"/>
  <c r="M6"/>
  <c r="L7"/>
  <c r="L8"/>
  <c r="L9"/>
  <c r="L10"/>
  <c r="L11"/>
  <c r="L12"/>
  <c r="L13"/>
  <c r="L14"/>
  <c r="L15"/>
  <c r="L16"/>
  <c r="L17"/>
  <c r="L6"/>
  <c r="D19"/>
  <c r="E19"/>
  <c r="F19"/>
  <c r="H19"/>
  <c r="I19"/>
  <c r="J19"/>
  <c r="K19"/>
  <c r="J18"/>
  <c r="K18"/>
  <c r="I18"/>
  <c r="H18"/>
  <c r="G18"/>
  <c r="F18"/>
  <c r="K19" i="5"/>
  <c r="J19"/>
  <c r="I19"/>
  <c r="H19"/>
  <c r="G19"/>
  <c r="F19"/>
  <c r="E19"/>
  <c r="D19"/>
  <c r="C19"/>
  <c r="B19"/>
  <c r="K18"/>
  <c r="I18"/>
  <c r="H18"/>
  <c r="G18"/>
  <c r="F18"/>
  <c r="E18"/>
  <c r="D18"/>
  <c r="C18"/>
  <c r="B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C19" i="4"/>
  <c r="B19"/>
  <c r="E18"/>
  <c r="D18"/>
  <c r="C18"/>
  <c r="B18"/>
  <c r="B20" i="1"/>
  <c r="D20"/>
  <c r="E20"/>
  <c r="F20"/>
  <c r="G20"/>
  <c r="H20"/>
  <c r="I20"/>
  <c r="J20"/>
  <c r="K20"/>
  <c r="C20"/>
  <c r="D19"/>
  <c r="E19"/>
  <c r="F19"/>
  <c r="G19"/>
  <c r="H19"/>
  <c r="I19"/>
  <c r="J19"/>
  <c r="K19"/>
  <c r="L19"/>
  <c r="B19"/>
  <c r="M18"/>
  <c r="L18"/>
  <c r="M7"/>
  <c r="M8"/>
  <c r="M9"/>
  <c r="M10"/>
  <c r="M11"/>
  <c r="M12"/>
  <c r="M13"/>
  <c r="M14"/>
  <c r="M15"/>
  <c r="M16"/>
  <c r="M17"/>
  <c r="M6"/>
  <c r="L7"/>
  <c r="L8"/>
  <c r="L9"/>
  <c r="L10"/>
  <c r="L11"/>
  <c r="L12"/>
  <c r="L13"/>
  <c r="L14"/>
  <c r="L15"/>
  <c r="L16"/>
  <c r="L17"/>
  <c r="L6"/>
  <c r="K18"/>
  <c r="J18"/>
  <c r="I18"/>
  <c r="H18"/>
  <c r="G18"/>
  <c r="F18"/>
  <c r="E18"/>
  <c r="D18"/>
  <c r="C18"/>
  <c r="B18"/>
  <c r="J10" i="6" l="1"/>
  <c r="K9"/>
  <c r="K7"/>
  <c r="H10"/>
  <c r="C10"/>
  <c r="E5"/>
  <c r="E7"/>
  <c r="E9"/>
  <c r="D10"/>
  <c r="B10"/>
  <c r="M19" i="5"/>
  <c r="M20" s="1"/>
  <c r="L19"/>
  <c r="L20" s="1"/>
  <c r="G20" i="4"/>
  <c r="L19"/>
  <c r="L18"/>
  <c r="M18"/>
  <c r="M18" i="5"/>
  <c r="L18"/>
  <c r="K10" i="6" l="1"/>
  <c r="M6" s="1"/>
  <c r="E10"/>
  <c r="K20" i="5"/>
  <c r="B20"/>
  <c r="J20"/>
  <c r="F20"/>
  <c r="C20"/>
  <c r="I20"/>
  <c r="G20"/>
  <c r="E20"/>
  <c r="H20"/>
  <c r="D20"/>
  <c r="C20" i="4"/>
  <c r="E20"/>
  <c r="I20"/>
  <c r="B20"/>
  <c r="D20"/>
  <c r="F20"/>
  <c r="H20"/>
  <c r="J20"/>
  <c r="L7" i="6" l="1"/>
  <c r="L5"/>
  <c r="L9"/>
  <c r="L6"/>
  <c r="L8"/>
  <c r="N7"/>
  <c r="N9"/>
  <c r="M7"/>
  <c r="O7" s="1"/>
  <c r="M9"/>
  <c r="M5"/>
  <c r="N6"/>
  <c r="N8"/>
  <c r="M8"/>
  <c r="N5"/>
  <c r="O9"/>
  <c r="O6" l="1"/>
  <c r="O8"/>
  <c r="L10"/>
  <c r="O5"/>
  <c r="N10"/>
  <c r="M10"/>
  <c r="O10" l="1"/>
</calcChain>
</file>

<file path=xl/sharedStrings.xml><?xml version="1.0" encoding="utf-8"?>
<sst xmlns="http://schemas.openxmlformats.org/spreadsheetml/2006/main" count="137" uniqueCount="43">
  <si>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</si>
  <si>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</si>
  <si>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</si>
  <si>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</si>
  <si>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</si>
  <si>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</si>
  <si>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</si>
  <si>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</si>
  <si>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</si>
  <si>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</si>
  <si>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</si>
  <si>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</si>
  <si>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</si>
  <si>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Sub Total</t>
  </si>
  <si>
    <t>Rata-Rata</t>
  </si>
  <si>
    <t>Persentase</t>
  </si>
  <si>
    <t>ITEM A</t>
  </si>
  <si>
    <t>JUMLAH</t>
  </si>
  <si>
    <t>SUB TOTAL</t>
  </si>
  <si>
    <t>ITEM B</t>
  </si>
  <si>
    <t>ITEM C</t>
  </si>
  <si>
    <t>ITEM D</t>
  </si>
  <si>
    <t>ITEM E</t>
  </si>
  <si>
    <t>TOTAL</t>
  </si>
  <si>
    <t>PERUSAHAAN KONVEKSI "GANGSAR"</t>
  </si>
  <si>
    <t>RINGKASAN PENJUALAN PER BULAN PER ITEM</t>
  </si>
  <si>
    <t>TAHUN 2000</t>
  </si>
  <si>
    <t>TAHUN 2001</t>
  </si>
  <si>
    <t>TAHUN 2002</t>
  </si>
  <si>
    <t>PERUSAHAAN KONFEKSI "GANGSAR"</t>
  </si>
  <si>
    <t>NILAI PENJUALAN PER ITEM PER TAHUN</t>
  </si>
  <si>
    <t>ITEM</t>
  </si>
  <si>
    <t>RATA-RATA PERTUMBUHAN</t>
  </si>
  <si>
    <t>A</t>
  </si>
  <si>
    <t>B</t>
  </si>
  <si>
    <t>C</t>
  </si>
  <si>
    <t>D</t>
  </si>
  <si>
    <t>E</t>
  </si>
  <si>
    <t>PERSENTASE</t>
  </si>
  <si>
    <t>KESIMPULAN :</t>
  </si>
  <si>
    <t>Dari data diatas dapat disimpulkan, bahwa nilai rata-rata penjualan per item per tahun yang paling tinggi adalah item A, sedangkan Nilai rata-rata penjualan per item per tahun yang paling rendah</t>
  </si>
  <si>
    <t>adalah Item B.  Nilai penjualan item A  mengalami peningkatan signifikan pada tahun 2001-2002, sedangkan item B Cenderung Stabil, Sedangkan item C Cenderung mengalami Peningkatan,</t>
  </si>
  <si>
    <t>sedangkan item D cenderung stabil, dan Item E cenderung meningkat.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</si>
</sst>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2" fontId="0" fillId="0" borderId="1" xfId="0" applyNumberFormat="1" applyBorder="1" applyAlignment="1">
      <alignment horizontal="left" vertical="center"/>
    </xf>
    <xf numFmtId="42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2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5" borderId="1" xfId="0" applyFont="1" applyFill="1" applyBorder="1"/>
    <xf numFmtId="0" fontId="2" fillId="6" borderId="1" xfId="0" applyFont="1" applyFill="1" applyBorder="1"/>
    <xf numFmtId="3" fontId="2" fillId="5" borderId="1" xfId="0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/>
    <xf numFmtId="0" fontId="0" fillId="3" borderId="13" xfId="0" applyFill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3" fontId="0" fillId="3" borderId="1" xfId="0" applyNumberFormat="1" applyFill="1" applyBorder="1"/>
    <xf numFmtId="0" fontId="0" fillId="5" borderId="13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3" fontId="0" fillId="5" borderId="1" xfId="0" applyNumberFormat="1" applyFill="1" applyBorder="1"/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8" borderId="1" xfId="0" applyFill="1" applyBorder="1"/>
    <xf numFmtId="9" fontId="0" fillId="8" borderId="1" xfId="1" applyFont="1" applyFill="1" applyBorder="1"/>
    <xf numFmtId="9" fontId="0" fillId="8" borderId="1" xfId="0" applyNumberFormat="1" applyFill="1" applyBorder="1"/>
    <xf numFmtId="0" fontId="0" fillId="7" borderId="1" xfId="0" applyFill="1" applyBorder="1"/>
    <xf numFmtId="9" fontId="0" fillId="7" borderId="1" xfId="1" applyFont="1" applyFill="1" applyBorder="1"/>
    <xf numFmtId="9" fontId="0" fillId="7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/>
      <c:barChart>
        <c:barDir val="col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</c:v>
                </c:pt>
              </c:strCache>
            </c:strRef>
          </c:cat>
          <c:val>
            <c:numRef>
              <c:f>Sheet1!$B$5:$B$10</c:f>
              <c:numCache>
                <c:formatCode>#,##0</c:formatCode>
                <c:ptCount val="6"/>
                <c:pt idx="0">
                  <c:v>73151100</c:v>
                </c:pt>
                <c:pt idx="1">
                  <c:v>9163550</c:v>
                </c:pt>
                <c:pt idx="2">
                  <c:v>29540900</c:v>
                </c:pt>
                <c:pt idx="3">
                  <c:v>16392250</c:v>
                </c:pt>
                <c:pt idx="4">
                  <c:v>11177850</c:v>
                </c:pt>
                <c:pt idx="5">
                  <c:v>139427650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</c:v>
                </c:pt>
              </c:strCache>
            </c:strRef>
          </c:cat>
          <c:val>
            <c:numRef>
              <c:f>Sheet1!$C$5:$C$10</c:f>
              <c:numCache>
                <c:formatCode>#,##0</c:formatCode>
                <c:ptCount val="6"/>
                <c:pt idx="0">
                  <c:v>86929250</c:v>
                </c:pt>
                <c:pt idx="1">
                  <c:v>10561250</c:v>
                </c:pt>
                <c:pt idx="2">
                  <c:v>41201750</c:v>
                </c:pt>
                <c:pt idx="3">
                  <c:v>16940000</c:v>
                </c:pt>
                <c:pt idx="4">
                  <c:v>13844200</c:v>
                </c:pt>
                <c:pt idx="5">
                  <c:v>169478451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</c:v>
                </c:pt>
              </c:strCache>
            </c:strRef>
          </c:cat>
          <c:val>
            <c:numRef>
              <c:f>Sheet1!$D$5:$D$10</c:f>
              <c:numCache>
                <c:formatCode>#,##0</c:formatCode>
                <c:ptCount val="6"/>
                <c:pt idx="0">
                  <c:v>281096000</c:v>
                </c:pt>
                <c:pt idx="1">
                  <c:v>17015250</c:v>
                </c:pt>
                <c:pt idx="2">
                  <c:v>67996000</c:v>
                </c:pt>
                <c:pt idx="3">
                  <c:v>24748000</c:v>
                </c:pt>
                <c:pt idx="4">
                  <c:v>47685250</c:v>
                </c:pt>
                <c:pt idx="5">
                  <c:v>438542502</c:v>
                </c:pt>
              </c:numCache>
            </c:numRef>
          </c:val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RATA-RATA PERTUMBUHAN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</c:v>
                </c:pt>
              </c:strCache>
            </c:strRef>
          </c:cat>
          <c:val>
            <c:numRef>
              <c:f>Sheet1!$E$5:$E$10</c:f>
              <c:numCache>
                <c:formatCode>#,##0</c:formatCode>
                <c:ptCount val="6"/>
                <c:pt idx="0">
                  <c:v>147058783.33333334</c:v>
                </c:pt>
                <c:pt idx="1">
                  <c:v>12246683.333333334</c:v>
                </c:pt>
                <c:pt idx="2">
                  <c:v>46246216.666666664</c:v>
                </c:pt>
                <c:pt idx="3">
                  <c:v>19360083.333333332</c:v>
                </c:pt>
                <c:pt idx="4">
                  <c:v>24235766.666666668</c:v>
                </c:pt>
                <c:pt idx="5">
                  <c:v>249147533.33333334</c:v>
                </c:pt>
              </c:numCache>
            </c:numRef>
          </c:val>
        </c:ser>
        <c:axId val="39048704"/>
        <c:axId val="52924800"/>
      </c:barChart>
      <c:catAx>
        <c:axId val="39048704"/>
        <c:scaling>
          <c:orientation val="minMax"/>
        </c:scaling>
        <c:axPos val="b"/>
        <c:tickLblPos val="nextTo"/>
        <c:crossAx val="52924800"/>
        <c:crosses val="autoZero"/>
        <c:auto val="1"/>
        <c:lblAlgn val="ctr"/>
        <c:lblOffset val="100"/>
      </c:catAx>
      <c:valAx>
        <c:axId val="52924800"/>
        <c:scaling>
          <c:orientation val="minMax"/>
        </c:scaling>
        <c:axPos val="l"/>
        <c:majorGridlines/>
        <c:numFmt formatCode="#,##0" sourceLinked="1"/>
        <c:tickLblPos val="nextTo"/>
        <c:crossAx val="3904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534705220671"/>
          <c:y val="0.12825124157445239"/>
          <c:w val="0.15092384040230267"/>
          <c:h val="0.74349751685109522"/>
        </c:manualLayout>
      </c:layout>
    </c:legend>
    <c:plotVisOnly val="1"/>
  </c:chart>
  <c:printSettings>
    <c:headerFooter/>
    <c:pageMargins b="0.75" l="0.7" r="0.7" t="0.75" header="0.3" footer="0.3"/>
    <c:pageSetup paperSize="5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</c:v>
                </c:pt>
              </c:strCache>
            </c:strRef>
          </c:cat>
          <c:val>
            <c:numRef>
              <c:f>Sheet1!$B$5:$B$10</c:f>
              <c:numCache>
                <c:formatCode>#,##0</c:formatCode>
                <c:ptCount val="6"/>
                <c:pt idx="0">
                  <c:v>73151100</c:v>
                </c:pt>
                <c:pt idx="1">
                  <c:v>9163550</c:v>
                </c:pt>
                <c:pt idx="2">
                  <c:v>29540900</c:v>
                </c:pt>
                <c:pt idx="3">
                  <c:v>16392250</c:v>
                </c:pt>
                <c:pt idx="4">
                  <c:v>11177850</c:v>
                </c:pt>
                <c:pt idx="5">
                  <c:v>139427650</c:v>
                </c:pt>
              </c:numCache>
            </c:numRef>
          </c:val>
        </c:ser>
        <c:axId val="80543744"/>
        <c:axId val="80566144"/>
      </c:barChart>
      <c:catAx>
        <c:axId val="80543744"/>
        <c:scaling>
          <c:orientation val="minMax"/>
        </c:scaling>
        <c:axPos val="b"/>
        <c:tickLblPos val="nextTo"/>
        <c:crossAx val="80566144"/>
        <c:crosses val="autoZero"/>
        <c:auto val="1"/>
        <c:lblAlgn val="ctr"/>
        <c:lblOffset val="100"/>
      </c:catAx>
      <c:valAx>
        <c:axId val="80566144"/>
        <c:scaling>
          <c:orientation val="minMax"/>
        </c:scaling>
        <c:axPos val="l"/>
        <c:majorGridlines/>
        <c:numFmt formatCode="#,##0" sourceLinked="1"/>
        <c:tickLblPos val="nextTo"/>
        <c:crossAx val="80543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</c:v>
                </c:pt>
              </c:strCache>
            </c:strRef>
          </c:cat>
          <c:val>
            <c:numRef>
              <c:f>Sheet1!$C$5:$C$10</c:f>
              <c:numCache>
                <c:formatCode>#,##0</c:formatCode>
                <c:ptCount val="6"/>
                <c:pt idx="0">
                  <c:v>86929250</c:v>
                </c:pt>
                <c:pt idx="1">
                  <c:v>10561250</c:v>
                </c:pt>
                <c:pt idx="2">
                  <c:v>41201750</c:v>
                </c:pt>
                <c:pt idx="3">
                  <c:v>16940000</c:v>
                </c:pt>
                <c:pt idx="4">
                  <c:v>13844200</c:v>
                </c:pt>
                <c:pt idx="5">
                  <c:v>169478451</c:v>
                </c:pt>
              </c:numCache>
            </c:numRef>
          </c:val>
        </c:ser>
        <c:axId val="67590400"/>
        <c:axId val="70782976"/>
      </c:barChart>
      <c:catAx>
        <c:axId val="67590400"/>
        <c:scaling>
          <c:orientation val="minMax"/>
        </c:scaling>
        <c:axPos val="b"/>
        <c:tickLblPos val="nextTo"/>
        <c:crossAx val="70782976"/>
        <c:crosses val="autoZero"/>
        <c:auto val="1"/>
        <c:lblAlgn val="ctr"/>
        <c:lblOffset val="100"/>
      </c:catAx>
      <c:valAx>
        <c:axId val="70782976"/>
        <c:scaling>
          <c:orientation val="minMax"/>
        </c:scaling>
        <c:axPos val="l"/>
        <c:majorGridlines/>
        <c:numFmt formatCode="#,##0" sourceLinked="1"/>
        <c:tickLblPos val="nextTo"/>
        <c:crossAx val="67590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Sheet1!$D$4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TOTAL</c:v>
                </c:pt>
              </c:strCache>
            </c:strRef>
          </c:cat>
          <c:val>
            <c:numRef>
              <c:f>Sheet1!$D$5:$D$10</c:f>
              <c:numCache>
                <c:formatCode>#,##0</c:formatCode>
                <c:ptCount val="6"/>
                <c:pt idx="0">
                  <c:v>281096000</c:v>
                </c:pt>
                <c:pt idx="1">
                  <c:v>17015250</c:v>
                </c:pt>
                <c:pt idx="2">
                  <c:v>67996000</c:v>
                </c:pt>
                <c:pt idx="3">
                  <c:v>24748000</c:v>
                </c:pt>
                <c:pt idx="4">
                  <c:v>47685250</c:v>
                </c:pt>
                <c:pt idx="5">
                  <c:v>438542502</c:v>
                </c:pt>
              </c:numCache>
            </c:numRef>
          </c:val>
        </c:ser>
        <c:axId val="92920064"/>
        <c:axId val="100677888"/>
      </c:barChart>
      <c:catAx>
        <c:axId val="92920064"/>
        <c:scaling>
          <c:orientation val="minMax"/>
        </c:scaling>
        <c:axPos val="b"/>
        <c:tickLblPos val="nextTo"/>
        <c:crossAx val="100677888"/>
        <c:crosses val="autoZero"/>
        <c:auto val="1"/>
        <c:lblAlgn val="ctr"/>
        <c:lblOffset val="100"/>
      </c:catAx>
      <c:valAx>
        <c:axId val="100677888"/>
        <c:scaling>
          <c:orientation val="minMax"/>
        </c:scaling>
        <c:axPos val="l"/>
        <c:majorGridlines/>
        <c:numFmt formatCode="#,##0" sourceLinked="1"/>
        <c:tickLblPos val="nextTo"/>
        <c:crossAx val="92920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16330</xdr:rowOff>
    </xdr:from>
    <xdr:to>
      <xdr:col>16</xdr:col>
      <xdr:colOff>504825</xdr:colOff>
      <xdr:row>17</xdr:row>
      <xdr:rowOff>108858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17</xdr:row>
      <xdr:rowOff>190499</xdr:rowOff>
    </xdr:from>
    <xdr:to>
      <xdr:col>6</xdr:col>
      <xdr:colOff>133350</xdr:colOff>
      <xdr:row>26</xdr:row>
      <xdr:rowOff>161924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17</xdr:row>
      <xdr:rowOff>180973</xdr:rowOff>
    </xdr:from>
    <xdr:to>
      <xdr:col>10</xdr:col>
      <xdr:colOff>38100</xdr:colOff>
      <xdr:row>26</xdr:row>
      <xdr:rowOff>161924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47624</xdr:colOff>
      <xdr:row>17</xdr:row>
      <xdr:rowOff>180975</xdr:rowOff>
    </xdr:from>
    <xdr:to>
      <xdr:col>15</xdr:col>
      <xdr:colOff>257175</xdr:colOff>
      <xdr:row>26</xdr:row>
      <xdr:rowOff>161925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10" zoomScaleNormal="100" workbookViewId="0">
      <selection activeCell="H29" sqref="H29"/>
    </sheetView>
  </sheetViews>
  <sheetFormatPr defaultRowHeight="15"/>
  <cols>
    <col min="1" max="1" width="6.7109375" customWidth="1"/>
    <col min="2" max="2" width="10.5703125" customWidth="1"/>
    <col min="3" max="3" width="9.5703125" customWidth="1"/>
    <col min="4" max="4" width="9.7109375" customWidth="1"/>
    <col min="5" max="5" width="20.85546875" customWidth="1"/>
    <col min="6" max="6" width="6" customWidth="1"/>
    <col min="7" max="7" width="8.140625" customWidth="1"/>
    <col min="8" max="9" width="13.42578125" customWidth="1"/>
    <col min="10" max="10" width="11.5703125" customWidth="1"/>
    <col min="11" max="11" width="16" customWidth="1"/>
    <col min="12" max="12" width="6.85546875" customWidth="1"/>
    <col min="13" max="13" width="6.28515625" customWidth="1"/>
    <col min="14" max="14" width="6.85546875" customWidth="1"/>
    <col min="15" max="15" width="7.28515625" customWidth="1"/>
  </cols>
  <sheetData>
    <row r="1" spans="1:15">
      <c r="G1" s="23" t="s">
        <v>29</v>
      </c>
      <c r="H1" s="24"/>
      <c r="I1" s="24"/>
      <c r="J1" s="24"/>
      <c r="K1" s="24"/>
      <c r="L1" s="24"/>
      <c r="M1" s="24"/>
      <c r="N1" s="24"/>
      <c r="O1" s="25"/>
    </row>
    <row r="2" spans="1:15">
      <c r="A2" s="23" t="s">
        <v>29</v>
      </c>
      <c r="B2" s="24"/>
      <c r="C2" s="24"/>
      <c r="D2" s="24"/>
      <c r="E2" s="25"/>
      <c r="G2" s="35" t="s">
        <v>30</v>
      </c>
      <c r="H2" s="36"/>
      <c r="I2" s="36"/>
      <c r="J2" s="36"/>
      <c r="K2" s="36"/>
      <c r="L2" s="36"/>
      <c r="M2" s="36"/>
      <c r="N2" s="36"/>
      <c r="O2" s="37"/>
    </row>
    <row r="3" spans="1:15">
      <c r="A3" s="26" t="s">
        <v>30</v>
      </c>
      <c r="B3" s="27"/>
      <c r="C3" s="27"/>
      <c r="D3" s="27"/>
      <c r="E3" s="28"/>
      <c r="G3" s="38" t="s">
        <v>31</v>
      </c>
      <c r="H3" s="44">
        <v>2000</v>
      </c>
      <c r="I3" s="41">
        <v>2001</v>
      </c>
      <c r="J3" s="44">
        <v>2002</v>
      </c>
      <c r="K3" s="47" t="s">
        <v>17</v>
      </c>
      <c r="L3" s="49" t="s">
        <v>38</v>
      </c>
      <c r="M3" s="50"/>
      <c r="N3" s="50"/>
      <c r="O3" s="51"/>
    </row>
    <row r="4" spans="1:15">
      <c r="A4" s="30" t="s">
        <v>31</v>
      </c>
      <c r="B4" s="29">
        <v>2000</v>
      </c>
      <c r="C4" s="33">
        <v>2001</v>
      </c>
      <c r="D4" s="29">
        <v>2002</v>
      </c>
      <c r="E4" s="34" t="s">
        <v>32</v>
      </c>
      <c r="G4" s="39"/>
      <c r="H4" s="45"/>
      <c r="I4" s="42"/>
      <c r="J4" s="45"/>
      <c r="K4" s="48"/>
      <c r="L4" s="52">
        <v>2000</v>
      </c>
      <c r="M4" s="55">
        <v>2001</v>
      </c>
      <c r="N4" s="52">
        <v>2002</v>
      </c>
      <c r="O4" s="55" t="s">
        <v>23</v>
      </c>
    </row>
    <row r="5" spans="1:15">
      <c r="A5" s="30" t="s">
        <v>33</v>
      </c>
      <c r="B5" s="31">
        <f>'2000'!$C$18</f>
        <v>73151100</v>
      </c>
      <c r="C5" s="32">
        <f>'2001'!$C$18</f>
        <v>86929250</v>
      </c>
      <c r="D5" s="31">
        <f>'2002'!$C$18</f>
        <v>281096000</v>
      </c>
      <c r="E5" s="32">
        <f>AVERAGE(B5:D5)</f>
        <v>147058783.33333334</v>
      </c>
      <c r="G5" s="40" t="s">
        <v>33</v>
      </c>
      <c r="H5" s="31">
        <f>'2000'!$C$18</f>
        <v>73151100</v>
      </c>
      <c r="I5" s="32">
        <f>'2001'!$C$18</f>
        <v>86929250</v>
      </c>
      <c r="J5" s="31">
        <f>'2002'!$C$18</f>
        <v>281096000</v>
      </c>
      <c r="K5" s="43">
        <f>SUM(H5:J5)</f>
        <v>441176350</v>
      </c>
      <c r="L5" s="53">
        <f>H5/$K$10</f>
        <v>9.786851859928776E-2</v>
      </c>
      <c r="M5" s="56">
        <f>I5/$K$10</f>
        <v>0.11630224180425359</v>
      </c>
      <c r="N5" s="53">
        <f>J5/$K$10</f>
        <v>0.37607703922682489</v>
      </c>
      <c r="O5" s="57">
        <f>SUM(L5:N5)</f>
        <v>0.59024779963036622</v>
      </c>
    </row>
    <row r="6" spans="1:15">
      <c r="A6" s="30" t="s">
        <v>34</v>
      </c>
      <c r="B6" s="31">
        <f>'2000'!$E$18</f>
        <v>9163550</v>
      </c>
      <c r="C6" s="32">
        <f>'2001'!$E$18</f>
        <v>10561250</v>
      </c>
      <c r="D6" s="31">
        <f>'2002'!$E$18</f>
        <v>17015250</v>
      </c>
      <c r="E6" s="32">
        <f t="shared" ref="E6:E9" si="0">AVERAGE(B6:D6)</f>
        <v>12246683.333333334</v>
      </c>
      <c r="G6" s="40" t="s">
        <v>34</v>
      </c>
      <c r="H6" s="31">
        <f>'2000'!$E$18</f>
        <v>9163550</v>
      </c>
      <c r="I6" s="32">
        <f>'2001'!$E$18</f>
        <v>10561250</v>
      </c>
      <c r="J6" s="31">
        <f>'2002'!$E$18</f>
        <v>17015250</v>
      </c>
      <c r="K6" s="43">
        <f t="shared" ref="K6:K9" si="1">SUM(H6:J6)</f>
        <v>36740050</v>
      </c>
      <c r="L6" s="53">
        <f>H6/$K$10</f>
        <v>1.225987119278457E-2</v>
      </c>
      <c r="M6" s="56">
        <f>I6/$K$10</f>
        <v>1.4129847562876401E-2</v>
      </c>
      <c r="N6" s="53">
        <f>J6/$K$10</f>
        <v>2.2764624333694656E-2</v>
      </c>
      <c r="O6" s="57">
        <f>SUM(L6:N6)</f>
        <v>4.9154343089355623E-2</v>
      </c>
    </row>
    <row r="7" spans="1:15">
      <c r="A7" s="30" t="s">
        <v>35</v>
      </c>
      <c r="B7" s="31">
        <f>'2000'!$G$18</f>
        <v>29540900</v>
      </c>
      <c r="C7" s="32">
        <f>'2001'!$G$18</f>
        <v>41201750</v>
      </c>
      <c r="D7" s="31">
        <f>'2002'!$G$18</f>
        <v>67996000</v>
      </c>
      <c r="E7" s="32">
        <f t="shared" si="0"/>
        <v>46246216.666666664</v>
      </c>
      <c r="G7" s="40" t="s">
        <v>35</v>
      </c>
      <c r="H7" s="31">
        <f>'2000'!$G$18</f>
        <v>29540900</v>
      </c>
      <c r="I7" s="32">
        <f>'2001'!$G$18</f>
        <v>41201750</v>
      </c>
      <c r="J7" s="31">
        <f>'2002'!$G$18</f>
        <v>67996000</v>
      </c>
      <c r="K7" s="43">
        <f t="shared" si="1"/>
        <v>138738650</v>
      </c>
      <c r="L7" s="53">
        <f>H7/$K$10</f>
        <v>3.9522633577481404E-2</v>
      </c>
      <c r="M7" s="56">
        <f>I7/$K$10</f>
        <v>5.5123630898212116E-2</v>
      </c>
      <c r="N7" s="53">
        <f>J7/$K$10</f>
        <v>9.0971534135196472E-2</v>
      </c>
      <c r="O7" s="57">
        <f>SUM(L7:N7)</f>
        <v>0.18561779861089001</v>
      </c>
    </row>
    <row r="8" spans="1:15">
      <c r="A8" s="30" t="s">
        <v>36</v>
      </c>
      <c r="B8" s="31">
        <f>'2000'!$I$18</f>
        <v>16392250</v>
      </c>
      <c r="C8" s="32">
        <f>'2001'!$I$18</f>
        <v>16940000</v>
      </c>
      <c r="D8" s="31">
        <f>'2002'!$I$18</f>
        <v>24748000</v>
      </c>
      <c r="E8" s="32">
        <f t="shared" si="0"/>
        <v>19360083.333333332</v>
      </c>
      <c r="G8" s="40" t="s">
        <v>36</v>
      </c>
      <c r="H8" s="31">
        <f>'2000'!$I$18</f>
        <v>16392250</v>
      </c>
      <c r="I8" s="32">
        <f>'2001'!$I$18</f>
        <v>16940000</v>
      </c>
      <c r="J8" s="31">
        <f>'2002'!$I$18</f>
        <v>24748000</v>
      </c>
      <c r="K8" s="43">
        <f t="shared" si="1"/>
        <v>58080250</v>
      </c>
      <c r="L8" s="53">
        <f>H8/$K$10</f>
        <v>2.1931115513084215E-2</v>
      </c>
      <c r="M8" s="56">
        <f>I8/$K$10</f>
        <v>2.2663947706486089E-2</v>
      </c>
      <c r="N8" s="53">
        <f>J8/$K$10</f>
        <v>3.3110234819369408E-2</v>
      </c>
      <c r="O8" s="57">
        <f>SUM(L8:N8)</f>
        <v>7.7705298038939719E-2</v>
      </c>
    </row>
    <row r="9" spans="1:15">
      <c r="A9" s="30" t="s">
        <v>37</v>
      </c>
      <c r="B9" s="31">
        <f>'2000'!$K$18</f>
        <v>11177850</v>
      </c>
      <c r="C9" s="32">
        <f>'2001'!$K$18</f>
        <v>13844200</v>
      </c>
      <c r="D9" s="31">
        <f>'2002'!$K$18</f>
        <v>47685250</v>
      </c>
      <c r="E9" s="32">
        <f t="shared" si="0"/>
        <v>24235766.666666668</v>
      </c>
      <c r="G9" s="40" t="s">
        <v>37</v>
      </c>
      <c r="H9" s="31">
        <f>'2000'!$K$18</f>
        <v>11177850</v>
      </c>
      <c r="I9" s="32">
        <f>'2001'!$K$18</f>
        <v>13844200</v>
      </c>
      <c r="J9" s="31">
        <f>'2002'!$K$18</f>
        <v>47685250</v>
      </c>
      <c r="K9" s="43">
        <f t="shared" si="1"/>
        <v>72707300</v>
      </c>
      <c r="L9" s="53">
        <f>H9/$K$10</f>
        <v>1.4954793853066443E-2</v>
      </c>
      <c r="M9" s="56">
        <f>I9/$K$10</f>
        <v>1.8522091194695084E-2</v>
      </c>
      <c r="N9" s="53">
        <f>J9/$K$10</f>
        <v>6.3797875582686889E-2</v>
      </c>
      <c r="O9" s="57">
        <f>SUM(L9:N9)</f>
        <v>9.7274760630448417E-2</v>
      </c>
    </row>
    <row r="10" spans="1:15">
      <c r="A10" s="30" t="s">
        <v>23</v>
      </c>
      <c r="B10" s="31">
        <f>SUM(B4:B9)</f>
        <v>139427650</v>
      </c>
      <c r="C10" s="32">
        <f>SUM(C4:C9)</f>
        <v>169478451</v>
      </c>
      <c r="D10" s="31">
        <f>SUM(D4:D9)</f>
        <v>438542502</v>
      </c>
      <c r="E10" s="32">
        <f>SUM(E5:E9)</f>
        <v>249147533.33333334</v>
      </c>
      <c r="G10" s="40" t="s">
        <v>23</v>
      </c>
      <c r="H10" s="46">
        <f>SUM(H3:H9)</f>
        <v>139427650</v>
      </c>
      <c r="I10" s="43">
        <f>SUM(I3:I9)</f>
        <v>169478451</v>
      </c>
      <c r="J10" s="46">
        <f>SUM(J3:J9)</f>
        <v>438542502</v>
      </c>
      <c r="K10" s="43">
        <f>SUM(K5:K9)</f>
        <v>747442600</v>
      </c>
      <c r="L10" s="54">
        <f>SUM(L5:L9)</f>
        <v>0.1865369327357044</v>
      </c>
      <c r="M10" s="56">
        <f>SUM(M5:M9)</f>
        <v>0.22674175916652328</v>
      </c>
      <c r="N10" s="53">
        <f>SUM(N5:N9)</f>
        <v>0.58672130809777234</v>
      </c>
      <c r="O10" s="57">
        <f>SUM(O5:O9)</f>
        <v>0.99999999999999989</v>
      </c>
    </row>
    <row r="35" spans="1:17">
      <c r="A35" s="21" t="s">
        <v>39</v>
      </c>
      <c r="B35" s="22"/>
    </row>
    <row r="36" spans="1:17">
      <c r="A36" s="12" t="s">
        <v>40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</row>
    <row r="37" spans="1:17">
      <c r="A37" s="15" t="s">
        <v>41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1:17">
      <c r="A38" s="18" t="s">
        <v>42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</sheetData>
  <mergeCells count="14">
    <mergeCell ref="A38:Q38"/>
    <mergeCell ref="A35:B35"/>
    <mergeCell ref="H3:H4"/>
    <mergeCell ref="I3:I4"/>
    <mergeCell ref="J3:J4"/>
    <mergeCell ref="K3:K4"/>
    <mergeCell ref="G1:O1"/>
    <mergeCell ref="G2:O2"/>
    <mergeCell ref="G3:G4"/>
    <mergeCell ref="A36:Q36"/>
    <mergeCell ref="L3:O3"/>
    <mergeCell ref="A37:Q37"/>
    <mergeCell ref="A2:E2"/>
    <mergeCell ref="A3:E3"/>
  </mergeCells>
  <pageMargins left="0.12" right="0.2" top="0.35" bottom="0.37" header="0.25" footer="0.26"/>
  <pageSetup paperSize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C18" sqref="C18"/>
    </sheetView>
  </sheetViews>
  <sheetFormatPr defaultRowHeight="15"/>
  <cols>
    <col min="1" max="1" width="12.85546875" customWidth="1"/>
    <col min="2" max="2" width="10.5703125" style="1" bestFit="1" customWidth="1"/>
    <col min="3" max="3" width="14" bestFit="1" customWidth="1"/>
    <col min="4" max="4" width="9.140625" style="1"/>
    <col min="5" max="5" width="12.85546875" bestFit="1" customWidth="1"/>
    <col min="6" max="6" width="9.140625" style="1"/>
    <col min="7" max="7" width="14" bestFit="1" customWidth="1"/>
    <col min="8" max="8" width="9.140625" style="1"/>
    <col min="9" max="9" width="14" bestFit="1" customWidth="1"/>
    <col min="10" max="10" width="9.140625" style="1"/>
    <col min="11" max="11" width="14" bestFit="1" customWidth="1"/>
    <col min="12" max="12" width="9.140625" style="1"/>
    <col min="13" max="13" width="16" customWidth="1"/>
  </cols>
  <sheetData>
    <row r="1" spans="1:13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0</v>
      </c>
      <c r="B4" s="2" t="s">
        <v>16</v>
      </c>
      <c r="C4" s="2"/>
      <c r="D4" s="2" t="s">
        <v>19</v>
      </c>
      <c r="E4" s="2"/>
      <c r="F4" s="2" t="s">
        <v>20</v>
      </c>
      <c r="G4" s="2"/>
      <c r="H4" s="2" t="s">
        <v>21</v>
      </c>
      <c r="I4" s="2"/>
      <c r="J4" s="2" t="s">
        <v>22</v>
      </c>
      <c r="K4" s="2"/>
      <c r="L4" s="2" t="s">
        <v>23</v>
      </c>
      <c r="M4" s="2"/>
    </row>
    <row r="5" spans="1:13">
      <c r="A5" s="2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</row>
    <row r="6" spans="1:13">
      <c r="A6" s="4" t="s">
        <v>1</v>
      </c>
      <c r="B6" s="3">
        <v>716</v>
      </c>
      <c r="C6" s="5">
        <v>2495250</v>
      </c>
      <c r="D6" s="3">
        <v>68</v>
      </c>
      <c r="E6" s="6">
        <v>472250</v>
      </c>
      <c r="F6" s="3">
        <v>109</v>
      </c>
      <c r="G6" s="6">
        <v>1767500</v>
      </c>
      <c r="H6" s="3">
        <v>45</v>
      </c>
      <c r="I6" s="6">
        <v>900000</v>
      </c>
      <c r="J6" s="3">
        <v>255</v>
      </c>
      <c r="K6" s="6">
        <v>392500</v>
      </c>
      <c r="L6" s="3">
        <f>SUM(B6,D6,F6,H6,J6)</f>
        <v>1193</v>
      </c>
      <c r="M6" s="6">
        <f>SUM(C6,E6,G6,I6,K6)</f>
        <v>6027500</v>
      </c>
    </row>
    <row r="7" spans="1:13">
      <c r="A7" s="4" t="s">
        <v>2</v>
      </c>
      <c r="B7" s="3">
        <v>147</v>
      </c>
      <c r="C7" s="5">
        <v>789750</v>
      </c>
      <c r="D7" s="3">
        <v>72</v>
      </c>
      <c r="E7" s="6">
        <v>544500</v>
      </c>
      <c r="F7" s="3">
        <v>200</v>
      </c>
      <c r="G7" s="6">
        <v>1450000</v>
      </c>
      <c r="H7" s="3">
        <v>15</v>
      </c>
      <c r="I7" s="6">
        <v>300000</v>
      </c>
      <c r="J7" s="3">
        <v>133</v>
      </c>
      <c r="K7" s="6">
        <v>500000</v>
      </c>
      <c r="L7" s="3">
        <f t="shared" ref="L7:L18" si="0">SUM(B7,D7,F7,H7,J7)</f>
        <v>567</v>
      </c>
      <c r="M7" s="6">
        <f t="shared" ref="M7:M18" si="1">SUM(C7,E7,G7,I7,K7)</f>
        <v>3584250</v>
      </c>
    </row>
    <row r="8" spans="1:13">
      <c r="A8" s="4" t="s">
        <v>3</v>
      </c>
      <c r="B8" s="3">
        <v>155</v>
      </c>
      <c r="C8" s="5">
        <v>632500</v>
      </c>
      <c r="D8" s="3">
        <v>40</v>
      </c>
      <c r="E8" s="6">
        <v>180000</v>
      </c>
      <c r="F8" s="3">
        <v>0</v>
      </c>
      <c r="G8" s="6">
        <v>0</v>
      </c>
      <c r="H8" s="3">
        <v>0</v>
      </c>
      <c r="I8" s="6">
        <v>0</v>
      </c>
      <c r="J8" s="3">
        <v>30</v>
      </c>
      <c r="K8" s="6">
        <v>45000</v>
      </c>
      <c r="L8" s="3">
        <f t="shared" si="0"/>
        <v>225</v>
      </c>
      <c r="M8" s="6">
        <f t="shared" si="1"/>
        <v>857500</v>
      </c>
    </row>
    <row r="9" spans="1:13">
      <c r="A9" s="4" t="s">
        <v>4</v>
      </c>
      <c r="B9" s="3">
        <v>582</v>
      </c>
      <c r="C9" s="5">
        <v>2529000</v>
      </c>
      <c r="D9" s="3">
        <v>0</v>
      </c>
      <c r="E9" s="6">
        <v>0</v>
      </c>
      <c r="F9" s="3">
        <v>75</v>
      </c>
      <c r="G9" s="6">
        <v>1687500</v>
      </c>
      <c r="H9" s="3">
        <v>270</v>
      </c>
      <c r="I9" s="6">
        <v>5075000</v>
      </c>
      <c r="J9" s="3">
        <v>570</v>
      </c>
      <c r="K9" s="6">
        <v>2520000</v>
      </c>
      <c r="L9" s="3">
        <f t="shared" si="0"/>
        <v>1497</v>
      </c>
      <c r="M9" s="6">
        <f t="shared" si="1"/>
        <v>11811500</v>
      </c>
    </row>
    <row r="10" spans="1:13">
      <c r="A10" s="4" t="s">
        <v>5</v>
      </c>
      <c r="B10" s="3">
        <v>555</v>
      </c>
      <c r="C10" s="5">
        <v>3992500</v>
      </c>
      <c r="D10" s="3">
        <v>60</v>
      </c>
      <c r="E10" s="6">
        <v>720000</v>
      </c>
      <c r="F10" s="3">
        <v>245</v>
      </c>
      <c r="G10" s="6">
        <v>2410000</v>
      </c>
      <c r="H10" s="3">
        <v>0</v>
      </c>
      <c r="I10" s="6">
        <v>0</v>
      </c>
      <c r="J10" s="3">
        <v>20</v>
      </c>
      <c r="K10" s="6">
        <v>600000</v>
      </c>
      <c r="L10" s="3">
        <f t="shared" si="0"/>
        <v>880</v>
      </c>
      <c r="M10" s="6">
        <f t="shared" si="1"/>
        <v>7722500</v>
      </c>
    </row>
    <row r="11" spans="1:13">
      <c r="A11" s="4" t="s">
        <v>6</v>
      </c>
      <c r="B11" s="3">
        <v>383</v>
      </c>
      <c r="C11" s="5">
        <v>2759000</v>
      </c>
      <c r="D11" s="3">
        <v>105</v>
      </c>
      <c r="E11" s="6">
        <v>727500</v>
      </c>
      <c r="F11" s="3">
        <v>65</v>
      </c>
      <c r="G11" s="6">
        <v>2145000</v>
      </c>
      <c r="H11" s="3">
        <v>34</v>
      </c>
      <c r="I11" s="6">
        <v>925000</v>
      </c>
      <c r="J11" s="3">
        <v>160</v>
      </c>
      <c r="K11" s="6">
        <v>740000</v>
      </c>
      <c r="L11" s="3">
        <f t="shared" si="0"/>
        <v>747</v>
      </c>
      <c r="M11" s="6">
        <f t="shared" si="1"/>
        <v>7296500</v>
      </c>
    </row>
    <row r="12" spans="1:13">
      <c r="A12" s="4" t="s">
        <v>7</v>
      </c>
      <c r="B12" s="3">
        <v>2060</v>
      </c>
      <c r="C12" s="5">
        <v>19992500</v>
      </c>
      <c r="D12" s="3">
        <v>300</v>
      </c>
      <c r="E12" s="6">
        <v>2400000</v>
      </c>
      <c r="F12" s="3">
        <v>470</v>
      </c>
      <c r="G12" s="6">
        <v>10640000</v>
      </c>
      <c r="H12" s="3">
        <v>32</v>
      </c>
      <c r="I12" s="6">
        <v>925000</v>
      </c>
      <c r="J12" s="3">
        <v>2225</v>
      </c>
      <c r="K12" s="6">
        <v>1955750</v>
      </c>
      <c r="L12" s="3">
        <f t="shared" si="0"/>
        <v>5087</v>
      </c>
      <c r="M12" s="6">
        <f t="shared" si="1"/>
        <v>35913250</v>
      </c>
    </row>
    <row r="13" spans="1:13">
      <c r="A13" s="4" t="s">
        <v>8</v>
      </c>
      <c r="B13" s="3">
        <v>3854</v>
      </c>
      <c r="C13" s="5">
        <v>11753850</v>
      </c>
      <c r="D13" s="3">
        <v>570</v>
      </c>
      <c r="E13" s="6">
        <v>2023450</v>
      </c>
      <c r="F13" s="3">
        <v>790</v>
      </c>
      <c r="G13" s="6">
        <v>5597400</v>
      </c>
      <c r="H13" s="3">
        <v>361</v>
      </c>
      <c r="I13" s="6">
        <v>4379750</v>
      </c>
      <c r="J13" s="3">
        <v>216</v>
      </c>
      <c r="K13" s="6">
        <v>725500</v>
      </c>
      <c r="L13" s="3">
        <f t="shared" si="0"/>
        <v>5791</v>
      </c>
      <c r="M13" s="6">
        <f t="shared" si="1"/>
        <v>24479950</v>
      </c>
    </row>
    <row r="14" spans="1:13">
      <c r="A14" s="4" t="s">
        <v>9</v>
      </c>
      <c r="B14" s="3">
        <v>2139</v>
      </c>
      <c r="C14" s="5">
        <v>7957000</v>
      </c>
      <c r="D14" s="3">
        <v>434</v>
      </c>
      <c r="E14" s="6">
        <v>1137850</v>
      </c>
      <c r="F14" s="3">
        <v>275</v>
      </c>
      <c r="G14" s="6">
        <v>1612250</v>
      </c>
      <c r="H14" s="3">
        <v>30</v>
      </c>
      <c r="I14" s="6">
        <v>572500</v>
      </c>
      <c r="J14" s="3">
        <v>354</v>
      </c>
      <c r="K14" s="6">
        <v>160000</v>
      </c>
      <c r="L14" s="3">
        <f t="shared" si="0"/>
        <v>3232</v>
      </c>
      <c r="M14" s="6">
        <f t="shared" si="1"/>
        <v>11439600</v>
      </c>
    </row>
    <row r="15" spans="1:13">
      <c r="A15" s="4" t="s">
        <v>10</v>
      </c>
      <c r="B15" s="3">
        <v>1239</v>
      </c>
      <c r="C15" s="5">
        <v>5008900</v>
      </c>
      <c r="D15" s="3">
        <v>46</v>
      </c>
      <c r="E15" s="6">
        <v>198000</v>
      </c>
      <c r="F15" s="3">
        <v>146</v>
      </c>
      <c r="G15" s="6">
        <v>1703750</v>
      </c>
      <c r="H15" s="3">
        <v>0</v>
      </c>
      <c r="I15" s="6">
        <v>0</v>
      </c>
      <c r="J15" s="3">
        <v>706</v>
      </c>
      <c r="K15" s="6">
        <v>2522600</v>
      </c>
      <c r="L15" s="3">
        <f t="shared" si="0"/>
        <v>2137</v>
      </c>
      <c r="M15" s="6">
        <f t="shared" si="1"/>
        <v>9433250</v>
      </c>
    </row>
    <row r="16" spans="1:13">
      <c r="A16" s="4" t="s">
        <v>11</v>
      </c>
      <c r="B16" s="3">
        <v>3641</v>
      </c>
      <c r="C16" s="5">
        <v>13078350</v>
      </c>
      <c r="D16" s="3">
        <v>205</v>
      </c>
      <c r="E16" s="6">
        <v>647500</v>
      </c>
      <c r="F16" s="3">
        <v>0</v>
      </c>
      <c r="G16" s="6">
        <v>0</v>
      </c>
      <c r="H16" s="3">
        <v>0</v>
      </c>
      <c r="I16" s="6">
        <v>0</v>
      </c>
      <c r="J16" s="3">
        <v>230</v>
      </c>
      <c r="K16" s="6">
        <v>816500</v>
      </c>
      <c r="L16" s="3">
        <f t="shared" si="0"/>
        <v>4076</v>
      </c>
      <c r="M16" s="6">
        <f t="shared" si="1"/>
        <v>14542350</v>
      </c>
    </row>
    <row r="17" spans="1:13">
      <c r="A17" s="4" t="s">
        <v>12</v>
      </c>
      <c r="B17" s="3">
        <v>599</v>
      </c>
      <c r="C17" s="5">
        <v>2162500</v>
      </c>
      <c r="D17" s="3">
        <v>50</v>
      </c>
      <c r="E17" s="6">
        <v>112500</v>
      </c>
      <c r="F17" s="3">
        <v>100</v>
      </c>
      <c r="G17" s="6">
        <v>527500</v>
      </c>
      <c r="H17" s="3">
        <v>125</v>
      </c>
      <c r="I17" s="6">
        <v>3315000</v>
      </c>
      <c r="J17" s="3">
        <v>1000</v>
      </c>
      <c r="K17" s="6">
        <v>200000</v>
      </c>
      <c r="L17" s="3">
        <f t="shared" si="0"/>
        <v>1874</v>
      </c>
      <c r="M17" s="6">
        <f t="shared" si="1"/>
        <v>6317500</v>
      </c>
    </row>
    <row r="18" spans="1:13">
      <c r="A18" s="4" t="s">
        <v>13</v>
      </c>
      <c r="B18" s="11">
        <f>SUM(B6:B17)</f>
        <v>16070</v>
      </c>
      <c r="C18" s="5">
        <f>SUM(C6:C17)</f>
        <v>73151100</v>
      </c>
      <c r="D18" s="11">
        <f>SUM(D6:D17)</f>
        <v>1950</v>
      </c>
      <c r="E18" s="6">
        <f>SUM(E6:E17)</f>
        <v>9163550</v>
      </c>
      <c r="F18" s="11">
        <f>SUM(F6:F17)</f>
        <v>2475</v>
      </c>
      <c r="G18" s="6">
        <f>SUM(G6:G17)</f>
        <v>29540900</v>
      </c>
      <c r="H18" s="3">
        <f>SUM(H6:H17)</f>
        <v>912</v>
      </c>
      <c r="I18" s="6">
        <f>SUM(I6:I17)</f>
        <v>16392250</v>
      </c>
      <c r="J18" s="11">
        <f>SUM(J6:J17)</f>
        <v>5899</v>
      </c>
      <c r="K18" s="6">
        <f>SUM(K6:K17)</f>
        <v>11177850</v>
      </c>
      <c r="L18" s="11">
        <f>SUM(L6:L17)</f>
        <v>27306</v>
      </c>
      <c r="M18" s="6">
        <f>SUM(M6:M17)</f>
        <v>139425650</v>
      </c>
    </row>
    <row r="19" spans="1:13" s="1" customFormat="1">
      <c r="A19" s="3" t="s">
        <v>14</v>
      </c>
      <c r="B19" s="11">
        <f>AVERAGE(B6:B17)</f>
        <v>1339.1666666666667</v>
      </c>
      <c r="C19" s="11">
        <f>AVERAGE(C6:C17)</f>
        <v>6095925</v>
      </c>
      <c r="D19" s="11">
        <f t="shared" ref="D19:M19" si="2">AVERAGE(D6:D17)</f>
        <v>162.5</v>
      </c>
      <c r="E19" s="11">
        <f t="shared" si="2"/>
        <v>763629.16666666663</v>
      </c>
      <c r="F19" s="11">
        <f t="shared" si="2"/>
        <v>206.25</v>
      </c>
      <c r="G19" s="11">
        <f t="shared" si="2"/>
        <v>2461741.6666666665</v>
      </c>
      <c r="H19" s="11">
        <f t="shared" si="2"/>
        <v>76</v>
      </c>
      <c r="I19" s="11">
        <f t="shared" si="2"/>
        <v>1366020.8333333333</v>
      </c>
      <c r="J19" s="11">
        <f t="shared" si="2"/>
        <v>491.58333333333331</v>
      </c>
      <c r="K19" s="11">
        <f t="shared" si="2"/>
        <v>931487.5</v>
      </c>
      <c r="L19" s="11">
        <f t="shared" si="2"/>
        <v>2275.5</v>
      </c>
      <c r="M19" s="11">
        <f>AVERAGE(M6:M17)</f>
        <v>11618804.166666666</v>
      </c>
    </row>
    <row r="20" spans="1:13" s="1" customFormat="1">
      <c r="A20" s="3" t="s">
        <v>15</v>
      </c>
      <c r="B20" s="8">
        <f>B19/$L$19</f>
        <v>0.58851534461290567</v>
      </c>
      <c r="C20" s="8">
        <f>C19/$M$19</f>
        <v>0.52466027592483877</v>
      </c>
      <c r="D20" s="8">
        <f t="shared" ref="D20" si="3">D19/$L$19</f>
        <v>7.1412876290925076E-2</v>
      </c>
      <c r="E20" s="8">
        <f t="shared" ref="E20" si="4">E19/$M$19</f>
        <v>6.5723559474171356E-2</v>
      </c>
      <c r="F20" s="8">
        <f t="shared" ref="F20" si="5">F19/$L$19</f>
        <v>9.0639419907712585E-2</v>
      </c>
      <c r="G20" s="8">
        <f t="shared" ref="G20" si="6">G19/$M$19</f>
        <v>0.21187564841906781</v>
      </c>
      <c r="H20" s="8">
        <f t="shared" ref="H20" si="7">H19/$L$19</f>
        <v>3.3399252911448032E-2</v>
      </c>
      <c r="I20" s="8">
        <f t="shared" ref="I20" si="8">I19/$M$19</f>
        <v>0.11756983022851247</v>
      </c>
      <c r="J20" s="8">
        <f t="shared" ref="J20" si="9">J19/$L$19</f>
        <v>0.2160331062770087</v>
      </c>
      <c r="K20" s="8">
        <f t="shared" ref="K20" si="10">K19/$M$19</f>
        <v>8.0170685953409579E-2</v>
      </c>
      <c r="L20" s="8">
        <f>SUM(B20,D20,F20,H20,J20)</f>
        <v>1.0000000000000002</v>
      </c>
      <c r="M20" s="8">
        <f>SUM(C20,E20,G20,I20,K20)</f>
        <v>0.99999999999999989</v>
      </c>
    </row>
  </sheetData>
  <mergeCells count="10">
    <mergeCell ref="A4:A5"/>
    <mergeCell ref="A1:M1"/>
    <mergeCell ref="A2:M2"/>
    <mergeCell ref="A3:M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6" sqref="F6:G18"/>
    </sheetView>
  </sheetViews>
  <sheetFormatPr defaultRowHeight="15"/>
  <cols>
    <col min="1" max="1" width="12.85546875" customWidth="1"/>
    <col min="2" max="2" width="10.5703125" style="1" bestFit="1" customWidth="1"/>
    <col min="3" max="3" width="14" bestFit="1" customWidth="1"/>
    <col min="4" max="4" width="9.140625" style="1"/>
    <col min="5" max="5" width="14" bestFit="1" customWidth="1"/>
    <col min="6" max="6" width="9.140625" style="1"/>
    <col min="7" max="7" width="14" bestFit="1" customWidth="1"/>
    <col min="8" max="8" width="9.140625" style="1"/>
    <col min="9" max="9" width="14" bestFit="1" customWidth="1"/>
    <col min="10" max="10" width="9.140625" style="1"/>
    <col min="11" max="11" width="14" bestFit="1" customWidth="1"/>
    <col min="12" max="12" width="9.140625" style="1"/>
    <col min="13" max="13" width="16" customWidth="1"/>
  </cols>
  <sheetData>
    <row r="1" spans="1:13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0</v>
      </c>
      <c r="B4" s="2" t="s">
        <v>16</v>
      </c>
      <c r="C4" s="2"/>
      <c r="D4" s="2" t="s">
        <v>19</v>
      </c>
      <c r="E4" s="2"/>
      <c r="F4" s="2" t="s">
        <v>20</v>
      </c>
      <c r="G4" s="2"/>
      <c r="H4" s="2" t="s">
        <v>21</v>
      </c>
      <c r="I4" s="2"/>
      <c r="J4" s="2" t="s">
        <v>22</v>
      </c>
      <c r="K4" s="2"/>
      <c r="L4" s="2" t="s">
        <v>23</v>
      </c>
      <c r="M4" s="2"/>
    </row>
    <row r="5" spans="1:13">
      <c r="A5" s="2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</row>
    <row r="6" spans="1:13">
      <c r="A6" s="4" t="s">
        <v>1</v>
      </c>
      <c r="B6" s="3">
        <v>827</v>
      </c>
      <c r="C6" s="5">
        <v>3401250</v>
      </c>
      <c r="D6" s="3">
        <v>3</v>
      </c>
      <c r="E6" s="6">
        <v>18000</v>
      </c>
      <c r="F6" s="9">
        <v>25</v>
      </c>
      <c r="G6" s="10">
        <v>515000</v>
      </c>
      <c r="H6" s="3">
        <v>0</v>
      </c>
      <c r="I6" s="6">
        <v>0</v>
      </c>
      <c r="J6" s="3">
        <v>5</v>
      </c>
      <c r="K6" s="6">
        <v>87500</v>
      </c>
      <c r="L6" s="3">
        <f>SUM(B6,D6,F6,H6,J6,)</f>
        <v>860</v>
      </c>
      <c r="M6" s="6">
        <f>SUM(C6,E6,G6,I6,K6)</f>
        <v>4021750</v>
      </c>
    </row>
    <row r="7" spans="1:13">
      <c r="A7" s="4" t="s">
        <v>2</v>
      </c>
      <c r="B7" s="3">
        <v>146</v>
      </c>
      <c r="C7" s="5">
        <v>840000</v>
      </c>
      <c r="D7" s="3">
        <v>0</v>
      </c>
      <c r="E7" s="6">
        <v>0</v>
      </c>
      <c r="F7" s="9">
        <v>0</v>
      </c>
      <c r="G7" s="10">
        <v>0</v>
      </c>
      <c r="H7" s="3">
        <v>0</v>
      </c>
      <c r="I7" s="6">
        <v>0</v>
      </c>
      <c r="J7" s="3">
        <v>0</v>
      </c>
      <c r="K7" s="6">
        <v>0</v>
      </c>
      <c r="L7" s="3">
        <f t="shared" ref="L7:L17" si="0">SUM(B7,D7,F7,H7,J7,)</f>
        <v>146</v>
      </c>
      <c r="M7" s="6">
        <f t="shared" ref="M7:M17" si="1">SUM(C7,E7,G7,I7,K7)</f>
        <v>840000</v>
      </c>
    </row>
    <row r="8" spans="1:13">
      <c r="A8" s="4" t="s">
        <v>3</v>
      </c>
      <c r="B8" s="3">
        <v>280</v>
      </c>
      <c r="C8" s="5">
        <v>1212500</v>
      </c>
      <c r="D8" s="3">
        <v>80</v>
      </c>
      <c r="E8" s="6">
        <v>360000</v>
      </c>
      <c r="F8" s="9">
        <v>0</v>
      </c>
      <c r="G8" s="10">
        <v>0</v>
      </c>
      <c r="H8" s="3">
        <v>0</v>
      </c>
      <c r="I8" s="6">
        <v>0</v>
      </c>
      <c r="J8" s="3">
        <v>0</v>
      </c>
      <c r="K8" s="6">
        <v>0</v>
      </c>
      <c r="L8" s="3">
        <f t="shared" si="0"/>
        <v>360</v>
      </c>
      <c r="M8" s="6">
        <f t="shared" si="1"/>
        <v>1572500</v>
      </c>
    </row>
    <row r="9" spans="1:13">
      <c r="A9" s="4" t="s">
        <v>4</v>
      </c>
      <c r="B9" s="3">
        <v>1159</v>
      </c>
      <c r="C9" s="5">
        <v>4649000</v>
      </c>
      <c r="D9" s="3">
        <v>0</v>
      </c>
      <c r="E9" s="6">
        <v>0</v>
      </c>
      <c r="F9" s="9">
        <v>0</v>
      </c>
      <c r="G9" s="10">
        <v>0</v>
      </c>
      <c r="H9" s="3">
        <v>517</v>
      </c>
      <c r="I9" s="6">
        <v>7180000</v>
      </c>
      <c r="J9" s="3">
        <v>886</v>
      </c>
      <c r="K9" s="6">
        <v>1513500</v>
      </c>
      <c r="L9" s="3">
        <f t="shared" si="0"/>
        <v>2562</v>
      </c>
      <c r="M9" s="6">
        <f t="shared" si="1"/>
        <v>13342500</v>
      </c>
    </row>
    <row r="10" spans="1:13">
      <c r="A10" s="4" t="s">
        <v>5</v>
      </c>
      <c r="B10" s="3">
        <v>464</v>
      </c>
      <c r="C10" s="5">
        <v>3885000</v>
      </c>
      <c r="D10" s="3">
        <v>0</v>
      </c>
      <c r="E10" s="6">
        <v>0</v>
      </c>
      <c r="F10" s="9">
        <v>0</v>
      </c>
      <c r="G10" s="10">
        <v>0</v>
      </c>
      <c r="H10" s="3">
        <v>0</v>
      </c>
      <c r="I10" s="6">
        <v>0</v>
      </c>
      <c r="J10" s="3">
        <v>178</v>
      </c>
      <c r="K10" s="6">
        <v>673500</v>
      </c>
      <c r="L10" s="3">
        <f t="shared" si="0"/>
        <v>642</v>
      </c>
      <c r="M10" s="6">
        <f t="shared" si="1"/>
        <v>4558500</v>
      </c>
    </row>
    <row r="11" spans="1:13">
      <c r="A11" s="4" t="s">
        <v>6</v>
      </c>
      <c r="B11" s="3">
        <v>695</v>
      </c>
      <c r="C11" s="5">
        <v>5189000</v>
      </c>
      <c r="D11" s="3">
        <v>483</v>
      </c>
      <c r="E11" s="6">
        <v>3999000</v>
      </c>
      <c r="F11" s="9">
        <v>80</v>
      </c>
      <c r="G11" s="10">
        <v>2880000</v>
      </c>
      <c r="H11" s="3">
        <v>42</v>
      </c>
      <c r="I11" s="6">
        <v>1200000</v>
      </c>
      <c r="J11" s="3">
        <v>228</v>
      </c>
      <c r="K11" s="6">
        <v>915750</v>
      </c>
      <c r="L11" s="3">
        <f t="shared" si="0"/>
        <v>1528</v>
      </c>
      <c r="M11" s="6">
        <f t="shared" si="1"/>
        <v>14183750</v>
      </c>
    </row>
    <row r="12" spans="1:13">
      <c r="A12" s="4" t="s">
        <v>7</v>
      </c>
      <c r="B12" s="3">
        <v>2213</v>
      </c>
      <c r="C12" s="5">
        <v>26906250</v>
      </c>
      <c r="D12" s="3">
        <v>0</v>
      </c>
      <c r="E12" s="6">
        <v>0</v>
      </c>
      <c r="F12" s="9">
        <v>461</v>
      </c>
      <c r="G12" s="10">
        <v>11375000</v>
      </c>
      <c r="H12" s="3">
        <v>36</v>
      </c>
      <c r="I12" s="6">
        <v>990000</v>
      </c>
      <c r="J12" s="3">
        <v>2758</v>
      </c>
      <c r="K12" s="6">
        <v>3470700</v>
      </c>
      <c r="L12" s="3">
        <f t="shared" si="0"/>
        <v>5468</v>
      </c>
      <c r="M12" s="6">
        <f t="shared" si="1"/>
        <v>42741950</v>
      </c>
    </row>
    <row r="13" spans="1:13">
      <c r="A13" s="4" t="s">
        <v>8</v>
      </c>
      <c r="B13" s="3">
        <v>1660</v>
      </c>
      <c r="C13" s="5">
        <v>13291500</v>
      </c>
      <c r="D13" s="3">
        <v>338</v>
      </c>
      <c r="E13" s="6">
        <v>2071250</v>
      </c>
      <c r="F13" s="9">
        <v>0</v>
      </c>
      <c r="G13" s="10">
        <v>0</v>
      </c>
      <c r="H13" s="3">
        <v>356</v>
      </c>
      <c r="I13" s="6">
        <v>7220000</v>
      </c>
      <c r="J13" s="3">
        <v>460</v>
      </c>
      <c r="K13" s="6">
        <v>1090000</v>
      </c>
      <c r="L13" s="3">
        <f t="shared" si="0"/>
        <v>2814</v>
      </c>
      <c r="M13" s="6">
        <f t="shared" si="1"/>
        <v>23672750</v>
      </c>
    </row>
    <row r="14" spans="1:13">
      <c r="A14" s="4" t="s">
        <v>9</v>
      </c>
      <c r="B14" s="3">
        <v>1126</v>
      </c>
      <c r="C14" s="5">
        <v>9571250</v>
      </c>
      <c r="D14" s="3">
        <v>150</v>
      </c>
      <c r="E14" s="6">
        <v>971250</v>
      </c>
      <c r="F14" s="9">
        <v>215</v>
      </c>
      <c r="G14" s="10">
        <v>4032000</v>
      </c>
      <c r="H14" s="3">
        <v>10</v>
      </c>
      <c r="I14" s="6">
        <v>350000</v>
      </c>
      <c r="J14" s="3">
        <v>13</v>
      </c>
      <c r="K14" s="6">
        <v>180000</v>
      </c>
      <c r="L14" s="3">
        <f t="shared" si="0"/>
        <v>1514</v>
      </c>
      <c r="M14" s="6">
        <f t="shared" si="1"/>
        <v>15104500</v>
      </c>
    </row>
    <row r="15" spans="1:13">
      <c r="A15" s="4" t="s">
        <v>10</v>
      </c>
      <c r="B15" s="3">
        <v>608</v>
      </c>
      <c r="C15" s="5">
        <v>5884250</v>
      </c>
      <c r="D15" s="3">
        <v>373</v>
      </c>
      <c r="E15" s="6">
        <v>3141750</v>
      </c>
      <c r="F15" s="9">
        <v>919</v>
      </c>
      <c r="G15" s="10">
        <v>13509750</v>
      </c>
      <c r="H15" s="3">
        <v>0</v>
      </c>
      <c r="I15" s="6">
        <v>0</v>
      </c>
      <c r="J15" s="3">
        <v>76</v>
      </c>
      <c r="K15" s="6">
        <v>672500</v>
      </c>
      <c r="L15" s="3">
        <f t="shared" si="0"/>
        <v>1976</v>
      </c>
      <c r="M15" s="6">
        <f t="shared" si="1"/>
        <v>23208250</v>
      </c>
    </row>
    <row r="16" spans="1:13">
      <c r="A16" s="4" t="s">
        <v>11</v>
      </c>
      <c r="B16" s="3">
        <v>528</v>
      </c>
      <c r="C16" s="5">
        <v>6099250</v>
      </c>
      <c r="D16" s="3">
        <v>0</v>
      </c>
      <c r="E16" s="6">
        <v>0</v>
      </c>
      <c r="F16" s="9">
        <v>580</v>
      </c>
      <c r="G16" s="10">
        <v>7615000</v>
      </c>
      <c r="H16" s="3">
        <v>0</v>
      </c>
      <c r="I16" s="6">
        <v>0</v>
      </c>
      <c r="J16" s="3">
        <v>100</v>
      </c>
      <c r="K16" s="6">
        <v>250000</v>
      </c>
      <c r="L16" s="3">
        <f t="shared" si="0"/>
        <v>1208</v>
      </c>
      <c r="M16" s="6">
        <f t="shared" si="1"/>
        <v>13964250</v>
      </c>
    </row>
    <row r="17" spans="1:13">
      <c r="A17" s="4" t="s">
        <v>12</v>
      </c>
      <c r="B17" s="3">
        <v>881</v>
      </c>
      <c r="C17" s="5">
        <v>6000000</v>
      </c>
      <c r="D17" s="3">
        <v>0</v>
      </c>
      <c r="E17" s="6">
        <v>0</v>
      </c>
      <c r="F17" s="9">
        <v>51</v>
      </c>
      <c r="G17" s="10">
        <v>1275000</v>
      </c>
      <c r="H17" s="3">
        <v>0</v>
      </c>
      <c r="I17" s="6">
        <v>0</v>
      </c>
      <c r="J17" s="3">
        <v>233</v>
      </c>
      <c r="K17" s="6">
        <v>4990750</v>
      </c>
      <c r="L17" s="3">
        <f t="shared" si="0"/>
        <v>1165</v>
      </c>
      <c r="M17" s="6">
        <f t="shared" si="1"/>
        <v>12265750</v>
      </c>
    </row>
    <row r="18" spans="1:13">
      <c r="A18" s="4" t="s">
        <v>13</v>
      </c>
      <c r="B18" s="3">
        <f>SUM(B6:B17)</f>
        <v>10587</v>
      </c>
      <c r="C18" s="5">
        <f>SUM(C6:C17)</f>
        <v>86929250</v>
      </c>
      <c r="D18" s="3">
        <f>SUM(D6:D17)</f>
        <v>1427</v>
      </c>
      <c r="E18" s="6">
        <f>SUM(E6:E17)</f>
        <v>10561250</v>
      </c>
      <c r="F18" s="3">
        <f>SUM(F6:F17)</f>
        <v>2331</v>
      </c>
      <c r="G18" s="6">
        <f>SUM(G6:G17)</f>
        <v>41201750</v>
      </c>
      <c r="H18" s="3">
        <f>SUM(H6:H17)</f>
        <v>961</v>
      </c>
      <c r="I18" s="6">
        <f>SUM(I6:I17)</f>
        <v>16940000</v>
      </c>
      <c r="J18" s="3">
        <f>SUM(J6:J17)</f>
        <v>4937</v>
      </c>
      <c r="K18" s="6">
        <f>SUM(K6:K17)</f>
        <v>13844200</v>
      </c>
      <c r="L18" s="3">
        <f>SUM(L6:L17)</f>
        <v>20243</v>
      </c>
      <c r="M18" s="6">
        <f>SUM(M6:M17)</f>
        <v>169476450</v>
      </c>
    </row>
    <row r="19" spans="1:13" s="1" customFormat="1">
      <c r="A19" s="3" t="s">
        <v>14</v>
      </c>
      <c r="B19" s="7">
        <f>AVERAGE(B6:B17)</f>
        <v>882.25</v>
      </c>
      <c r="C19" s="7">
        <f>AVERAGE(C6:C17)</f>
        <v>7244104.166666667</v>
      </c>
      <c r="D19" s="7">
        <f t="shared" ref="D19:K19" si="2">AVERAGE(D6:D17)</f>
        <v>118.91666666666667</v>
      </c>
      <c r="E19" s="7">
        <f t="shared" si="2"/>
        <v>880104.16666666663</v>
      </c>
      <c r="F19" s="7">
        <f t="shared" si="2"/>
        <v>194.25</v>
      </c>
      <c r="G19" s="7">
        <f>AVERAGE(G6:G17)</f>
        <v>3433479.1666666665</v>
      </c>
      <c r="H19" s="7">
        <f t="shared" si="2"/>
        <v>80.083333333333329</v>
      </c>
      <c r="I19" s="7">
        <f t="shared" si="2"/>
        <v>1411666.6666666667</v>
      </c>
      <c r="J19" s="7">
        <f t="shared" si="2"/>
        <v>411.41666666666669</v>
      </c>
      <c r="K19" s="7">
        <f t="shared" si="2"/>
        <v>1153683.3333333333</v>
      </c>
      <c r="L19" s="7">
        <f>AVERAGE(L6:L17)</f>
        <v>1686.9166666666667</v>
      </c>
      <c r="M19" s="7">
        <f>AVERAGE(M6:M17)</f>
        <v>14123037.5</v>
      </c>
    </row>
    <row r="20" spans="1:13" s="1" customFormat="1">
      <c r="A20" s="3" t="s">
        <v>15</v>
      </c>
      <c r="B20" s="8">
        <f>B19/$L$19</f>
        <v>0.52299560341846563</v>
      </c>
      <c r="C20" s="8">
        <f>C19/$M$19</f>
        <v>0.51292819739851758</v>
      </c>
      <c r="D20" s="8">
        <f t="shared" ref="D20" si="3">D19/$L$19</f>
        <v>7.0493503927283499E-2</v>
      </c>
      <c r="E20" s="8">
        <f t="shared" ref="E20" si="4">E19/$M$19</f>
        <v>6.2316917778251782E-2</v>
      </c>
      <c r="F20" s="8">
        <f t="shared" ref="F20" si="5">F19/$L$19</f>
        <v>0.11515091636615125</v>
      </c>
      <c r="G20" s="8">
        <f>G19/$M$19</f>
        <v>0.24311194859226753</v>
      </c>
      <c r="H20" s="8">
        <f t="shared" ref="H20" si="6">H19/$L$19</f>
        <v>4.7473200612557422E-2</v>
      </c>
      <c r="I20" s="8">
        <f t="shared" ref="I20" si="7">I19/$M$19</f>
        <v>9.9954890487734441E-2</v>
      </c>
      <c r="J20" s="8">
        <f t="shared" ref="J20" si="8">J19/$L$19</f>
        <v>0.24388677567554215</v>
      </c>
      <c r="K20" s="8">
        <f>K19/$M$19</f>
        <v>8.1688045743228632E-2</v>
      </c>
      <c r="L20" s="8">
        <f>SUM(B20,D20,F20,H20,J20)</f>
        <v>1</v>
      </c>
      <c r="M20" s="8">
        <f>SUM(C20,E20,G20,I20,K20)</f>
        <v>1</v>
      </c>
    </row>
  </sheetData>
  <mergeCells count="10"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N18" sqref="N18"/>
    </sheetView>
  </sheetViews>
  <sheetFormatPr defaultRowHeight="15"/>
  <cols>
    <col min="1" max="1" width="12.85546875" customWidth="1"/>
    <col min="2" max="2" width="10.5703125" style="1" bestFit="1" customWidth="1"/>
    <col min="3" max="3" width="17.42578125" customWidth="1"/>
    <col min="4" max="4" width="9.140625" style="1"/>
    <col min="5" max="5" width="15.28515625" customWidth="1"/>
    <col min="6" max="6" width="9.140625" style="1"/>
    <col min="7" max="7" width="14" bestFit="1" customWidth="1"/>
    <col min="8" max="8" width="9.140625" style="1"/>
    <col min="9" max="9" width="14" bestFit="1" customWidth="1"/>
    <col min="10" max="10" width="9.140625" style="1"/>
    <col min="11" max="11" width="14" bestFit="1" customWidth="1"/>
    <col min="12" max="12" width="9.140625" style="1"/>
    <col min="13" max="13" width="16" customWidth="1"/>
  </cols>
  <sheetData>
    <row r="1" spans="1:13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0</v>
      </c>
      <c r="B4" s="2" t="s">
        <v>16</v>
      </c>
      <c r="C4" s="2"/>
      <c r="D4" s="2" t="s">
        <v>19</v>
      </c>
      <c r="E4" s="2"/>
      <c r="F4" s="2" t="s">
        <v>20</v>
      </c>
      <c r="G4" s="2"/>
      <c r="H4" s="2" t="s">
        <v>21</v>
      </c>
      <c r="I4" s="2"/>
      <c r="J4" s="2" t="s">
        <v>22</v>
      </c>
      <c r="K4" s="2"/>
      <c r="L4" s="2" t="s">
        <v>23</v>
      </c>
      <c r="M4" s="2"/>
    </row>
    <row r="5" spans="1:13">
      <c r="A5" s="2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</row>
    <row r="6" spans="1:13">
      <c r="A6" s="4" t="s">
        <v>1</v>
      </c>
      <c r="B6" s="3">
        <v>74</v>
      </c>
      <c r="C6" s="5">
        <v>748500</v>
      </c>
      <c r="D6" s="3">
        <v>0</v>
      </c>
      <c r="E6" s="6">
        <v>0</v>
      </c>
      <c r="F6" s="3">
        <v>0</v>
      </c>
      <c r="G6" s="6">
        <v>0</v>
      </c>
      <c r="H6" s="3">
        <v>7</v>
      </c>
      <c r="I6" s="6">
        <v>420000</v>
      </c>
      <c r="J6" s="3">
        <v>0</v>
      </c>
      <c r="K6" s="6">
        <v>0</v>
      </c>
      <c r="L6" s="3">
        <f>SUM(B6,D6,F6,H6,J6)</f>
        <v>81</v>
      </c>
      <c r="M6" s="6">
        <f>SUM(C6,E6,G6,I6,K6)</f>
        <v>1168500</v>
      </c>
    </row>
    <row r="7" spans="1:13">
      <c r="A7" s="4" t="s">
        <v>2</v>
      </c>
      <c r="B7" s="3">
        <v>932</v>
      </c>
      <c r="C7" s="5">
        <v>12171000</v>
      </c>
      <c r="D7" s="3">
        <v>0</v>
      </c>
      <c r="E7" s="6">
        <v>0</v>
      </c>
      <c r="F7" s="3">
        <v>1</v>
      </c>
      <c r="G7" s="6">
        <v>16000</v>
      </c>
      <c r="H7" s="3">
        <v>60</v>
      </c>
      <c r="I7" s="6">
        <v>2100000</v>
      </c>
      <c r="J7" s="3">
        <v>756</v>
      </c>
      <c r="K7" s="6">
        <v>5685500</v>
      </c>
      <c r="L7" s="3">
        <f t="shared" ref="L7:M18" si="0">SUM(B7,D7,F7,H7,J7)</f>
        <v>1749</v>
      </c>
      <c r="M7" s="6">
        <f t="shared" si="0"/>
        <v>19972500</v>
      </c>
    </row>
    <row r="8" spans="1:13">
      <c r="A8" s="4" t="s">
        <v>3</v>
      </c>
      <c r="B8" s="3">
        <v>2146</v>
      </c>
      <c r="C8" s="5">
        <v>16297000</v>
      </c>
      <c r="D8" s="3">
        <v>0</v>
      </c>
      <c r="E8" s="6">
        <v>0</v>
      </c>
      <c r="F8" s="3">
        <v>0</v>
      </c>
      <c r="G8" s="6">
        <v>0</v>
      </c>
      <c r="H8" s="3">
        <v>3</v>
      </c>
      <c r="I8" s="6">
        <v>40000</v>
      </c>
      <c r="J8" s="3">
        <v>178</v>
      </c>
      <c r="K8" s="6">
        <v>1232000</v>
      </c>
      <c r="L8" s="3">
        <f t="shared" si="0"/>
        <v>2327</v>
      </c>
      <c r="M8" s="6">
        <f t="shared" si="0"/>
        <v>17569000</v>
      </c>
    </row>
    <row r="9" spans="1:13">
      <c r="A9" s="4" t="s">
        <v>4</v>
      </c>
      <c r="B9" s="3">
        <v>1182</v>
      </c>
      <c r="C9" s="5">
        <v>6915500</v>
      </c>
      <c r="D9" s="3">
        <v>0</v>
      </c>
      <c r="E9" s="6">
        <v>0</v>
      </c>
      <c r="F9" s="3">
        <v>0</v>
      </c>
      <c r="G9" s="6">
        <v>0</v>
      </c>
      <c r="H9" s="3">
        <v>0</v>
      </c>
      <c r="I9" s="6">
        <v>8743500</v>
      </c>
      <c r="J9" s="3">
        <v>702</v>
      </c>
      <c r="K9" s="6">
        <v>4089000</v>
      </c>
      <c r="L9" s="3">
        <f t="shared" si="0"/>
        <v>1884</v>
      </c>
      <c r="M9" s="6">
        <f t="shared" si="0"/>
        <v>19748000</v>
      </c>
    </row>
    <row r="10" spans="1:13">
      <c r="A10" s="4" t="s">
        <v>5</v>
      </c>
      <c r="B10" s="3">
        <v>14094</v>
      </c>
      <c r="C10" s="5">
        <v>76751000</v>
      </c>
      <c r="D10" s="3">
        <v>1</v>
      </c>
      <c r="E10" s="6">
        <v>6000</v>
      </c>
      <c r="F10" s="3">
        <v>0</v>
      </c>
      <c r="G10" s="6">
        <v>0</v>
      </c>
      <c r="H10" s="3">
        <v>545</v>
      </c>
      <c r="I10" s="6">
        <v>182500</v>
      </c>
      <c r="J10" s="3">
        <v>1361</v>
      </c>
      <c r="K10" s="6">
        <v>2128300</v>
      </c>
      <c r="L10" s="3">
        <f t="shared" si="0"/>
        <v>16001</v>
      </c>
      <c r="M10" s="6">
        <f t="shared" si="0"/>
        <v>79067800</v>
      </c>
    </row>
    <row r="11" spans="1:13">
      <c r="A11" s="4" t="s">
        <v>6</v>
      </c>
      <c r="B11" s="3">
        <v>803</v>
      </c>
      <c r="C11" s="5">
        <v>6596000</v>
      </c>
      <c r="D11" s="3">
        <v>0</v>
      </c>
      <c r="E11" s="6">
        <v>0</v>
      </c>
      <c r="F11" s="3">
        <v>0</v>
      </c>
      <c r="G11" s="6">
        <v>0</v>
      </c>
      <c r="H11" s="3">
        <v>5</v>
      </c>
      <c r="I11" s="6">
        <v>0</v>
      </c>
      <c r="J11" s="3">
        <v>2019</v>
      </c>
      <c r="K11" s="6">
        <v>1817700</v>
      </c>
      <c r="L11" s="3">
        <f t="shared" si="0"/>
        <v>2827</v>
      </c>
      <c r="M11" s="6">
        <f t="shared" si="0"/>
        <v>8413700</v>
      </c>
    </row>
    <row r="12" spans="1:13">
      <c r="A12" s="4" t="s">
        <v>7</v>
      </c>
      <c r="B12" s="3">
        <v>1985</v>
      </c>
      <c r="C12" s="5">
        <v>22909500</v>
      </c>
      <c r="D12" s="3">
        <v>221</v>
      </c>
      <c r="E12" s="6">
        <v>4523500</v>
      </c>
      <c r="F12" s="3">
        <v>315</v>
      </c>
      <c r="G12" s="6">
        <v>5573000</v>
      </c>
      <c r="H12" s="3">
        <v>0</v>
      </c>
      <c r="I12" s="6">
        <v>11242000</v>
      </c>
      <c r="J12" s="3">
        <v>2018</v>
      </c>
      <c r="K12" s="6">
        <v>21376250</v>
      </c>
      <c r="L12" s="3">
        <f t="shared" si="0"/>
        <v>4539</v>
      </c>
      <c r="M12" s="6">
        <f t="shared" si="0"/>
        <v>65624250</v>
      </c>
    </row>
    <row r="13" spans="1:13">
      <c r="A13" s="4" t="s">
        <v>8</v>
      </c>
      <c r="B13" s="3">
        <v>4608</v>
      </c>
      <c r="C13" s="5">
        <v>59841000</v>
      </c>
      <c r="D13" s="3">
        <v>715</v>
      </c>
      <c r="E13" s="6">
        <v>5700000</v>
      </c>
      <c r="F13" s="3">
        <v>875</v>
      </c>
      <c r="G13" s="6">
        <v>13543000</v>
      </c>
      <c r="H13" s="3">
        <v>439</v>
      </c>
      <c r="I13" s="6">
        <v>2020000</v>
      </c>
      <c r="J13" s="3">
        <v>631</v>
      </c>
      <c r="K13" s="6">
        <v>1882500</v>
      </c>
      <c r="L13" s="3">
        <f t="shared" si="0"/>
        <v>7268</v>
      </c>
      <c r="M13" s="6">
        <f t="shared" si="0"/>
        <v>82986500</v>
      </c>
    </row>
    <row r="14" spans="1:13">
      <c r="A14" s="4" t="s">
        <v>9</v>
      </c>
      <c r="B14" s="3">
        <v>1523</v>
      </c>
      <c r="C14" s="5">
        <v>15379000</v>
      </c>
      <c r="D14" s="3">
        <v>233</v>
      </c>
      <c r="E14" s="6">
        <v>2035000</v>
      </c>
      <c r="F14" s="3">
        <v>350</v>
      </c>
      <c r="G14" s="6">
        <v>7557500</v>
      </c>
      <c r="H14" s="3">
        <v>55</v>
      </c>
      <c r="I14" s="6">
        <v>0</v>
      </c>
      <c r="J14" s="3">
        <v>38</v>
      </c>
      <c r="K14" s="6">
        <v>342500</v>
      </c>
      <c r="L14" s="3">
        <f t="shared" si="0"/>
        <v>2199</v>
      </c>
      <c r="M14" s="6">
        <f t="shared" si="0"/>
        <v>25314000</v>
      </c>
    </row>
    <row r="15" spans="1:13">
      <c r="A15" s="4" t="s">
        <v>10</v>
      </c>
      <c r="B15" s="3">
        <v>772</v>
      </c>
      <c r="C15" s="5">
        <v>8432500</v>
      </c>
      <c r="D15" s="3">
        <v>436</v>
      </c>
      <c r="E15" s="6">
        <v>4750750</v>
      </c>
      <c r="F15" s="3">
        <v>1034</v>
      </c>
      <c r="G15" s="6">
        <v>21404000</v>
      </c>
      <c r="H15" s="3">
        <v>0</v>
      </c>
      <c r="I15" s="6">
        <v>0</v>
      </c>
      <c r="J15" s="3">
        <v>124</v>
      </c>
      <c r="K15" s="6">
        <v>929000</v>
      </c>
      <c r="L15" s="3">
        <f t="shared" si="0"/>
        <v>2366</v>
      </c>
      <c r="M15" s="6">
        <f t="shared" si="0"/>
        <v>35516250</v>
      </c>
    </row>
    <row r="16" spans="1:13">
      <c r="A16" s="4" t="s">
        <v>11</v>
      </c>
      <c r="B16" s="3">
        <v>693</v>
      </c>
      <c r="C16" s="5">
        <v>9283000</v>
      </c>
      <c r="D16" s="3">
        <v>0</v>
      </c>
      <c r="E16" s="6">
        <v>0</v>
      </c>
      <c r="F16" s="3">
        <v>580</v>
      </c>
      <c r="G16" s="6">
        <v>9075000</v>
      </c>
      <c r="H16" s="3">
        <v>0</v>
      </c>
      <c r="I16" s="6">
        <v>0</v>
      </c>
      <c r="J16" s="3">
        <v>100</v>
      </c>
      <c r="K16" s="6">
        <v>325000</v>
      </c>
      <c r="L16" s="3">
        <f t="shared" si="0"/>
        <v>1373</v>
      </c>
      <c r="M16" s="6">
        <f t="shared" si="0"/>
        <v>18683000</v>
      </c>
    </row>
    <row r="17" spans="1:13">
      <c r="A17" s="4" t="s">
        <v>12</v>
      </c>
      <c r="B17" s="3">
        <v>3405</v>
      </c>
      <c r="C17" s="5">
        <v>45772000</v>
      </c>
      <c r="D17" s="3">
        <v>0</v>
      </c>
      <c r="E17" s="6">
        <v>0</v>
      </c>
      <c r="F17" s="3">
        <v>262</v>
      </c>
      <c r="G17" s="6">
        <v>10827500</v>
      </c>
      <c r="H17" s="3">
        <v>0</v>
      </c>
      <c r="I17" s="6">
        <v>0</v>
      </c>
      <c r="J17" s="3">
        <v>230</v>
      </c>
      <c r="K17" s="6">
        <v>7877500</v>
      </c>
      <c r="L17" s="3">
        <f t="shared" si="0"/>
        <v>3897</v>
      </c>
      <c r="M17" s="6">
        <f t="shared" si="0"/>
        <v>64477000</v>
      </c>
    </row>
    <row r="18" spans="1:13">
      <c r="A18" s="4" t="s">
        <v>13</v>
      </c>
      <c r="B18" s="3">
        <f>SUM(B6:B17)</f>
        <v>32217</v>
      </c>
      <c r="C18" s="5">
        <f>SUM(C6:C17)</f>
        <v>281096000</v>
      </c>
      <c r="D18" s="3">
        <f>SUM(D6:D17)</f>
        <v>1606</v>
      </c>
      <c r="E18" s="6">
        <f>SUM(E6:E17)</f>
        <v>17015250</v>
      </c>
      <c r="F18" s="3">
        <f>SUM(F6:F17)</f>
        <v>3417</v>
      </c>
      <c r="G18" s="6">
        <f>SUM(G6:G17)</f>
        <v>67996000</v>
      </c>
      <c r="H18" s="3">
        <f>SUM(H6:H17)</f>
        <v>1114</v>
      </c>
      <c r="I18" s="6">
        <f>SUM(I6:I17)</f>
        <v>24748000</v>
      </c>
      <c r="J18" s="3">
        <f>SUM(J6:J17)</f>
        <v>8157</v>
      </c>
      <c r="K18" s="6">
        <f>SUM(K6:K17)</f>
        <v>47685250</v>
      </c>
      <c r="L18" s="3">
        <f>SUM(L6:L17)</f>
        <v>46511</v>
      </c>
      <c r="M18" s="6">
        <f>SUM(M6:M17)</f>
        <v>438540500</v>
      </c>
    </row>
    <row r="19" spans="1:13" s="1" customFormat="1">
      <c r="A19" s="3" t="s">
        <v>14</v>
      </c>
      <c r="B19" s="7">
        <f>AVERAGE(B6:B17)</f>
        <v>2684.75</v>
      </c>
      <c r="C19" s="7">
        <f>AVERAGE(C6:C17)</f>
        <v>23424666.666666668</v>
      </c>
      <c r="D19" s="7">
        <f t="shared" ref="D19:M19" si="1">AVERAGE(D6:D17)</f>
        <v>133.83333333333334</v>
      </c>
      <c r="E19" s="7">
        <f t="shared" si="1"/>
        <v>1417937.5</v>
      </c>
      <c r="F19" s="7">
        <f t="shared" si="1"/>
        <v>284.75</v>
      </c>
      <c r="G19" s="7">
        <f t="shared" si="1"/>
        <v>5666333.333333333</v>
      </c>
      <c r="H19" s="7">
        <f t="shared" si="1"/>
        <v>92.833333333333329</v>
      </c>
      <c r="I19" s="7">
        <f t="shared" si="1"/>
        <v>2062333.3333333333</v>
      </c>
      <c r="J19" s="7">
        <f t="shared" si="1"/>
        <v>679.75</v>
      </c>
      <c r="K19" s="7">
        <f t="shared" si="1"/>
        <v>3973770.8333333335</v>
      </c>
      <c r="L19" s="7">
        <f t="shared" si="1"/>
        <v>3875.9166666666665</v>
      </c>
      <c r="M19" s="7">
        <f t="shared" si="1"/>
        <v>36545041.666666664</v>
      </c>
    </row>
    <row r="20" spans="1:13" s="1" customFormat="1">
      <c r="A20" s="3" t="s">
        <v>15</v>
      </c>
      <c r="B20" s="8">
        <f>B19/$L$19</f>
        <v>0.69267485111048999</v>
      </c>
      <c r="C20" s="8">
        <f>C19/$M$19</f>
        <v>0.64098070759713188</v>
      </c>
      <c r="D20" s="8">
        <f t="shared" ref="D20" si="2">D19/$L$19</f>
        <v>3.4529466147793002E-2</v>
      </c>
      <c r="E20" s="8">
        <f t="shared" ref="E20" si="3">E19/$M$19</f>
        <v>3.8799723172660228E-2</v>
      </c>
      <c r="F20" s="8">
        <f t="shared" ref="F20" si="4">F19/$L$19</f>
        <v>7.3466491797639269E-2</v>
      </c>
      <c r="G20" s="8">
        <f t="shared" ref="G20" si="5">G19/$M$19</f>
        <v>0.15505067376901335</v>
      </c>
      <c r="H20" s="8">
        <f t="shared" ref="H20" si="6">H19/$L$19</f>
        <v>2.3951323342865129E-2</v>
      </c>
      <c r="I20" s="8">
        <f t="shared" ref="I20" si="7">I19/$M$19</f>
        <v>5.6432644191357469E-2</v>
      </c>
      <c r="J20" s="8">
        <f t="shared" ref="J20" si="8">J19/$L$19</f>
        <v>0.17537786760121263</v>
      </c>
      <c r="K20" s="8">
        <f t="shared" ref="K20" si="9">K19/$M$19</f>
        <v>0.10873625126983712</v>
      </c>
      <c r="L20" s="8">
        <f t="shared" ref="L20" si="10">L19/$L$19</f>
        <v>1</v>
      </c>
      <c r="M20" s="8">
        <f t="shared" ref="M20" si="11">M19/$M$19</f>
        <v>1</v>
      </c>
    </row>
  </sheetData>
  <mergeCells count="10"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2000</vt:lpstr>
      <vt:lpstr>2001</vt:lpstr>
      <vt:lpstr>2002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2016-11-24T03:38:23Z</cp:lastPrinted>
  <dcterms:created xsi:type="dcterms:W3CDTF">2016-11-24T01:04:16Z</dcterms:created>
  <dcterms:modified xsi:type="dcterms:W3CDTF">2016-11-24T03:38:26Z</dcterms:modified>
</cp:coreProperties>
</file>